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68" windowHeight="9420" activeTab="3"/>
  </bookViews>
  <sheets>
    <sheet name="Sheet1" sheetId="1" r:id="rId1"/>
    <sheet name="Sheet2" sheetId="2" r:id="rId2"/>
    <sheet name="Sheet3" sheetId="3" r:id="rId3"/>
    <sheet name="Sheet5" sheetId="5" r:id="rId4"/>
    <sheet name="Sheet4" sheetId="6" r:id="rId5"/>
    <sheet name="Sheet6" sheetId="7" r:id="rId6"/>
  </sheets>
  <definedNames>
    <definedName name="_xlnm._FilterDatabase" localSheetId="1" hidden="1">Sheet2!$E$1:$E$13</definedName>
  </definedNames>
  <calcPr calcId="144525"/>
</workbook>
</file>

<file path=xl/sharedStrings.xml><?xml version="1.0" encoding="utf-8"?>
<sst xmlns="http://schemas.openxmlformats.org/spreadsheetml/2006/main" count="370" uniqueCount="57">
  <si>
    <t>文物编号</t>
  </si>
  <si>
    <t>纹饰</t>
  </si>
  <si>
    <t>类型</t>
  </si>
  <si>
    <t>颜色</t>
  </si>
  <si>
    <t>表面风化</t>
  </si>
  <si>
    <t>文物采样点</t>
  </si>
  <si>
    <r>
      <rPr>
        <b/>
        <sz val="10"/>
        <color rgb="FFC00000"/>
        <rFont val="宋体"/>
        <charset val="134"/>
      </rPr>
      <t>二氧化硅</t>
    </r>
    <r>
      <rPr>
        <b/>
        <sz val="10"/>
        <color rgb="FFC00000"/>
        <rFont val="Times New Roman"/>
        <charset val="134"/>
      </rPr>
      <t>(SiO</t>
    </r>
    <r>
      <rPr>
        <b/>
        <vertAlign val="subscript"/>
        <sz val="10"/>
        <color rgb="FFC00000"/>
        <rFont val="Times New Roman"/>
        <charset val="134"/>
      </rPr>
      <t>2</t>
    </r>
    <r>
      <rPr>
        <b/>
        <sz val="10"/>
        <color rgb="FFC00000"/>
        <rFont val="Times New Roman"/>
        <charset val="134"/>
      </rPr>
      <t>)</t>
    </r>
  </si>
  <si>
    <r>
      <rPr>
        <b/>
        <sz val="10"/>
        <color rgb="FFC00000"/>
        <rFont val="宋体"/>
        <charset val="134"/>
      </rPr>
      <t>氧化钠</t>
    </r>
    <r>
      <rPr>
        <b/>
        <sz val="10"/>
        <color rgb="FFC00000"/>
        <rFont val="Times New Roman"/>
        <charset val="134"/>
      </rPr>
      <t>(Na</t>
    </r>
    <r>
      <rPr>
        <b/>
        <vertAlign val="subscript"/>
        <sz val="10"/>
        <color rgb="FFC00000"/>
        <rFont val="Times New Roman"/>
        <charset val="134"/>
      </rPr>
      <t>2</t>
    </r>
    <r>
      <rPr>
        <b/>
        <sz val="10"/>
        <color rgb="FFC00000"/>
        <rFont val="Times New Roman"/>
        <charset val="134"/>
      </rPr>
      <t>O)</t>
    </r>
  </si>
  <si>
    <r>
      <rPr>
        <b/>
        <sz val="10"/>
        <color rgb="FFC00000"/>
        <rFont val="宋体"/>
        <charset val="134"/>
      </rPr>
      <t>氧化钾</t>
    </r>
    <r>
      <rPr>
        <b/>
        <sz val="10"/>
        <color rgb="FFC00000"/>
        <rFont val="Times New Roman"/>
        <charset val="134"/>
      </rPr>
      <t>(K</t>
    </r>
    <r>
      <rPr>
        <b/>
        <vertAlign val="subscript"/>
        <sz val="10"/>
        <color rgb="FFC00000"/>
        <rFont val="Times New Roman"/>
        <charset val="134"/>
      </rPr>
      <t>2</t>
    </r>
    <r>
      <rPr>
        <b/>
        <sz val="10"/>
        <color rgb="FFC00000"/>
        <rFont val="Times New Roman"/>
        <charset val="134"/>
      </rPr>
      <t>O)</t>
    </r>
  </si>
  <si>
    <r>
      <rPr>
        <b/>
        <sz val="10"/>
        <color rgb="FFC00000"/>
        <rFont val="宋体"/>
        <charset val="134"/>
      </rPr>
      <t>氧化钙</t>
    </r>
    <r>
      <rPr>
        <b/>
        <sz val="10"/>
        <color rgb="FFC00000"/>
        <rFont val="Times New Roman"/>
        <charset val="134"/>
      </rPr>
      <t>(CaO)</t>
    </r>
  </si>
  <si>
    <r>
      <rPr>
        <b/>
        <sz val="10"/>
        <color rgb="FFC00000"/>
        <rFont val="宋体"/>
        <charset val="134"/>
      </rPr>
      <t>氧化镁</t>
    </r>
    <r>
      <rPr>
        <b/>
        <sz val="10"/>
        <color rgb="FFC00000"/>
        <rFont val="Times New Roman"/>
        <charset val="134"/>
      </rPr>
      <t>(MgO)</t>
    </r>
  </si>
  <si>
    <r>
      <rPr>
        <b/>
        <sz val="10"/>
        <color rgb="FFC00000"/>
        <rFont val="宋体"/>
        <charset val="134"/>
      </rPr>
      <t>氧化铝</t>
    </r>
    <r>
      <rPr>
        <b/>
        <sz val="10"/>
        <color rgb="FFC00000"/>
        <rFont val="Times New Roman"/>
        <charset val="134"/>
      </rPr>
      <t>(Al</t>
    </r>
    <r>
      <rPr>
        <b/>
        <vertAlign val="subscript"/>
        <sz val="10"/>
        <color rgb="FFC00000"/>
        <rFont val="Times New Roman"/>
        <charset val="134"/>
      </rPr>
      <t>2</t>
    </r>
    <r>
      <rPr>
        <b/>
        <sz val="10"/>
        <color rgb="FFC00000"/>
        <rFont val="Times New Roman"/>
        <charset val="134"/>
      </rPr>
      <t>O</t>
    </r>
    <r>
      <rPr>
        <b/>
        <vertAlign val="subscript"/>
        <sz val="10"/>
        <color rgb="FFC00000"/>
        <rFont val="Times New Roman"/>
        <charset val="134"/>
      </rPr>
      <t>3</t>
    </r>
    <r>
      <rPr>
        <b/>
        <sz val="10"/>
        <color rgb="FFC00000"/>
        <rFont val="Times New Roman"/>
        <charset val="134"/>
      </rPr>
      <t>)</t>
    </r>
  </si>
  <si>
    <r>
      <rPr>
        <b/>
        <sz val="10"/>
        <color rgb="FFC00000"/>
        <rFont val="宋体"/>
        <charset val="134"/>
      </rPr>
      <t>氧化铁</t>
    </r>
    <r>
      <rPr>
        <b/>
        <sz val="10"/>
        <color rgb="FFC00000"/>
        <rFont val="Times New Roman"/>
        <charset val="134"/>
      </rPr>
      <t>(Fe</t>
    </r>
    <r>
      <rPr>
        <b/>
        <vertAlign val="subscript"/>
        <sz val="10"/>
        <color rgb="FFC00000"/>
        <rFont val="Times New Roman"/>
        <charset val="134"/>
      </rPr>
      <t>2</t>
    </r>
    <r>
      <rPr>
        <b/>
        <sz val="10"/>
        <color rgb="FFC00000"/>
        <rFont val="Times New Roman"/>
        <charset val="134"/>
      </rPr>
      <t>O</t>
    </r>
    <r>
      <rPr>
        <b/>
        <vertAlign val="subscript"/>
        <sz val="10"/>
        <color rgb="FFC00000"/>
        <rFont val="Times New Roman"/>
        <charset val="134"/>
      </rPr>
      <t>3</t>
    </r>
    <r>
      <rPr>
        <b/>
        <sz val="10"/>
        <color rgb="FFC00000"/>
        <rFont val="Times New Roman"/>
        <charset val="134"/>
      </rPr>
      <t>)</t>
    </r>
  </si>
  <si>
    <r>
      <rPr>
        <b/>
        <sz val="10"/>
        <color rgb="FFC00000"/>
        <rFont val="宋体"/>
        <charset val="134"/>
      </rPr>
      <t>氧化铜</t>
    </r>
    <r>
      <rPr>
        <b/>
        <sz val="10"/>
        <color rgb="FFC00000"/>
        <rFont val="Times New Roman"/>
        <charset val="134"/>
      </rPr>
      <t>(CuO)</t>
    </r>
  </si>
  <si>
    <r>
      <rPr>
        <b/>
        <sz val="10"/>
        <color rgb="FFC00000"/>
        <rFont val="宋体"/>
        <charset val="134"/>
      </rPr>
      <t>氧化铅</t>
    </r>
    <r>
      <rPr>
        <b/>
        <sz val="10"/>
        <color rgb="FFC00000"/>
        <rFont val="Times New Roman"/>
        <charset val="134"/>
      </rPr>
      <t>(PbO)</t>
    </r>
  </si>
  <si>
    <r>
      <rPr>
        <b/>
        <sz val="10"/>
        <color rgb="FFC00000"/>
        <rFont val="宋体"/>
        <charset val="134"/>
      </rPr>
      <t>氧化钡</t>
    </r>
    <r>
      <rPr>
        <b/>
        <sz val="10"/>
        <color rgb="FFC00000"/>
        <rFont val="Times New Roman"/>
        <charset val="134"/>
      </rPr>
      <t>(BaO)</t>
    </r>
  </si>
  <si>
    <r>
      <rPr>
        <b/>
        <sz val="10"/>
        <color rgb="FFC00000"/>
        <rFont val="宋体"/>
        <charset val="134"/>
      </rPr>
      <t>五氧化二磷</t>
    </r>
    <r>
      <rPr>
        <b/>
        <sz val="10"/>
        <color rgb="FFC00000"/>
        <rFont val="Times New Roman"/>
        <charset val="134"/>
      </rPr>
      <t>(P</t>
    </r>
    <r>
      <rPr>
        <b/>
        <vertAlign val="subscript"/>
        <sz val="10"/>
        <color rgb="FFC00000"/>
        <rFont val="Times New Roman"/>
        <charset val="134"/>
      </rPr>
      <t>2</t>
    </r>
    <r>
      <rPr>
        <b/>
        <sz val="10"/>
        <color rgb="FFC00000"/>
        <rFont val="Times New Roman"/>
        <charset val="134"/>
      </rPr>
      <t>O</t>
    </r>
    <r>
      <rPr>
        <b/>
        <vertAlign val="subscript"/>
        <sz val="10"/>
        <color rgb="FFC00000"/>
        <rFont val="Times New Roman"/>
        <charset val="134"/>
      </rPr>
      <t>5</t>
    </r>
    <r>
      <rPr>
        <b/>
        <sz val="10"/>
        <color rgb="FFC00000"/>
        <rFont val="Times New Roman"/>
        <charset val="134"/>
      </rPr>
      <t>)</t>
    </r>
  </si>
  <si>
    <r>
      <rPr>
        <b/>
        <sz val="10"/>
        <color rgb="FFC00000"/>
        <rFont val="宋体"/>
        <charset val="134"/>
      </rPr>
      <t>氧化锶</t>
    </r>
    <r>
      <rPr>
        <b/>
        <sz val="10"/>
        <color rgb="FFC00000"/>
        <rFont val="Times New Roman"/>
        <charset val="134"/>
      </rPr>
      <t>(SrO)</t>
    </r>
  </si>
  <si>
    <r>
      <rPr>
        <b/>
        <sz val="10"/>
        <color rgb="FFC00000"/>
        <rFont val="宋体"/>
        <charset val="134"/>
      </rPr>
      <t>氧化锡</t>
    </r>
    <r>
      <rPr>
        <b/>
        <sz val="10"/>
        <color rgb="FFC00000"/>
        <rFont val="Times New Roman"/>
        <charset val="134"/>
      </rPr>
      <t>(SnO</t>
    </r>
    <r>
      <rPr>
        <b/>
        <vertAlign val="subscript"/>
        <sz val="10"/>
        <color rgb="FFC00000"/>
        <rFont val="Times New Roman"/>
        <charset val="134"/>
      </rPr>
      <t>2</t>
    </r>
    <r>
      <rPr>
        <b/>
        <sz val="10"/>
        <color rgb="FFC00000"/>
        <rFont val="Times New Roman"/>
        <charset val="134"/>
      </rPr>
      <t>)</t>
    </r>
  </si>
  <si>
    <r>
      <rPr>
        <b/>
        <sz val="10"/>
        <color rgb="FFC00000"/>
        <rFont val="宋体"/>
        <charset val="134"/>
      </rPr>
      <t>二氧化硫</t>
    </r>
    <r>
      <rPr>
        <b/>
        <sz val="10"/>
        <color rgb="FFC00000"/>
        <rFont val="Times New Roman"/>
        <charset val="134"/>
      </rPr>
      <t>(SO</t>
    </r>
    <r>
      <rPr>
        <b/>
        <vertAlign val="subscript"/>
        <sz val="10"/>
        <color rgb="FFC00000"/>
        <rFont val="Times New Roman"/>
        <charset val="134"/>
      </rPr>
      <t>2</t>
    </r>
    <r>
      <rPr>
        <b/>
        <sz val="10"/>
        <color rgb="FFC00000"/>
        <rFont val="Times New Roman"/>
        <charset val="134"/>
      </rPr>
      <t>)</t>
    </r>
  </si>
  <si>
    <t>成分总和</t>
  </si>
  <si>
    <t>01</t>
  </si>
  <si>
    <t>C</t>
  </si>
  <si>
    <t>高钾</t>
  </si>
  <si>
    <t>蓝绿</t>
  </si>
  <si>
    <t>无风化</t>
  </si>
  <si>
    <t>03</t>
  </si>
  <si>
    <t>A</t>
  </si>
  <si>
    <t>03部位1</t>
  </si>
  <si>
    <t>03部位2</t>
  </si>
  <si>
    <t>04</t>
  </si>
  <si>
    <t>05</t>
  </si>
  <si>
    <t>06</t>
  </si>
  <si>
    <t>06部位1</t>
  </si>
  <si>
    <t>06部位2</t>
  </si>
  <si>
    <t>07</t>
  </si>
  <si>
    <t>B</t>
  </si>
  <si>
    <t>风化</t>
  </si>
  <si>
    <t>09</t>
  </si>
  <si>
    <t>10</t>
  </si>
  <si>
    <t>12</t>
  </si>
  <si>
    <t>13</t>
  </si>
  <si>
    <t>浅蓝</t>
  </si>
  <si>
    <t>14</t>
  </si>
  <si>
    <t>深绿</t>
  </si>
  <si>
    <t>16</t>
  </si>
  <si>
    <t>18</t>
  </si>
  <si>
    <t>深蓝</t>
  </si>
  <si>
    <t>21</t>
  </si>
  <si>
    <t>22</t>
  </si>
  <si>
    <t>27</t>
  </si>
  <si>
    <t>不同类别14种化学成分占比的均值</t>
  </si>
  <si>
    <t>高钾-风化点</t>
  </si>
  <si>
    <t>高钾-无风化点</t>
  </si>
  <si>
    <t>铅钡-风化点</t>
  </si>
  <si>
    <t>铅钡-无风化点</t>
  </si>
  <si>
    <t>铅钡-严重风化点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</si>
</sst>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27">
    <font>
      <sz val="11"/>
      <color theme="1"/>
      <name val="宋体"/>
      <charset val="134"/>
      <scheme val="minor"/>
    </font>
    <font>
      <b/>
      <sz val="10"/>
      <color rgb="FFC00000"/>
      <name val="Times New Roman"/>
      <charset val="134"/>
    </font>
    <font>
      <b/>
      <sz val="10"/>
      <name val="Times New Roman"/>
      <charset val="134"/>
    </font>
    <font>
      <b/>
      <sz val="10"/>
      <color rgb="FFC00000"/>
      <name val="宋体"/>
      <charset val="134"/>
    </font>
    <font>
      <sz val="10"/>
      <color theme="1"/>
      <name val="宋体"/>
      <charset val="134"/>
      <scheme val="minor"/>
    </font>
    <font>
      <sz val="10"/>
      <color theme="1"/>
      <name val="宋体"/>
      <charset val="134"/>
    </font>
    <font>
      <sz val="10"/>
      <color theme="1"/>
      <name val="Times New Roman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vertAlign val="subscript"/>
      <sz val="10"/>
      <color rgb="FFC00000"/>
      <name val="Times New Roman"/>
      <charset val="134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7" borderId="6" applyNumberFormat="0" applyFont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9" fillId="11" borderId="9" applyNumberFormat="0" applyAlignment="0" applyProtection="0">
      <alignment vertical="center"/>
    </xf>
    <xf numFmtId="0" fontId="20" fillId="11" borderId="5" applyNumberFormat="0" applyAlignment="0" applyProtection="0">
      <alignment vertical="center"/>
    </xf>
    <xf numFmtId="0" fontId="21" fillId="12" borderId="10" applyNumberFormat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176" fontId="0" fillId="0" borderId="0" xfId="0" applyNumberFormat="1">
      <alignment vertical="center"/>
    </xf>
    <xf numFmtId="176" fontId="1" fillId="0" borderId="1" xfId="0" applyNumberFormat="1" applyFont="1" applyFill="1" applyBorder="1" applyAlignment="1">
      <alignment horizontal="center" vertical="center" wrapText="1"/>
    </xf>
    <xf numFmtId="176" fontId="1" fillId="0" borderId="2" xfId="0" applyNumberFormat="1" applyFont="1" applyFill="1" applyBorder="1" applyAlignment="1">
      <alignment horizontal="center" vertical="center" wrapText="1"/>
    </xf>
    <xf numFmtId="176" fontId="1" fillId="0" borderId="3" xfId="0" applyNumberFormat="1" applyFont="1" applyFill="1" applyBorder="1" applyAlignment="1">
      <alignment horizontal="center" vertical="center" wrapText="1"/>
    </xf>
    <xf numFmtId="176" fontId="1" fillId="0" borderId="4" xfId="0" applyNumberFormat="1" applyFont="1" applyFill="1" applyBorder="1" applyAlignment="1">
      <alignment horizontal="center" vertical="center" wrapText="1"/>
    </xf>
    <xf numFmtId="176" fontId="2" fillId="0" borderId="4" xfId="0" applyNumberFormat="1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49" fontId="0" fillId="0" borderId="4" xfId="0" applyNumberFormat="1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 vertical="center" wrapText="1"/>
    </xf>
    <xf numFmtId="0" fontId="0" fillId="0" borderId="0" xfId="0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高钾文物化学含量统计表</a:t>
            </a:r>
          </a:p>
        </c:rich>
      </c:tx>
      <c:layout>
        <c:manualLayout>
          <c:xMode val="edge"/>
          <c:yMode val="edge"/>
          <c:x val="0.326111111111111"/>
          <c:y val="0.0416666666666667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Sheet5!$A$2</c:f>
              <c:strCache>
                <c:ptCount val="1"/>
                <c:pt idx="0">
                  <c:v>风化</c:v>
                </c:pt>
              </c:strCache>
            </c:strRef>
          </c:tx>
          <c:spPr>
            <a:solidFill>
              <a:schemeClr val="bg1"/>
            </a:solidFill>
            <a:ln w="28575" cmpd="sng">
              <a:solidFill>
                <a:schemeClr val="accent1"/>
              </a:solidFill>
              <a:prstDash val="solid"/>
            </a:ln>
            <a:effectLst>
              <a:glow>
                <a:schemeClr val="accent1">
                  <a:alpha val="100000"/>
                </a:schemeClr>
              </a:glow>
            </a:effectLst>
            <a:sp3d contourW="28575"/>
          </c:spPr>
          <c:invertIfNegative val="0"/>
          <c:dLbls>
            <c:delete val="1"/>
          </c:dLbls>
          <c:cat>
            <c:strRef>
              <c:f>Sheet5!$B$1:$O$1</c:f>
              <c:strCache>
                <c:ptCount val="14"/>
                <c:pt idx="0">
                  <c:v>二氧化硅(SiO2)</c:v>
                </c:pt>
                <c:pt idx="1">
                  <c:v>氧化钠(Na2O)</c:v>
                </c:pt>
                <c:pt idx="2">
                  <c:v>氧化钾(K2O)</c:v>
                </c:pt>
                <c:pt idx="3">
                  <c:v>氧化钙(CaO)</c:v>
                </c:pt>
                <c:pt idx="4">
                  <c:v>氧化镁(MgO)</c:v>
                </c:pt>
                <c:pt idx="5">
                  <c:v>氧化铝(Al2O3)</c:v>
                </c:pt>
                <c:pt idx="6">
                  <c:v>氧化铁(Fe2O3)</c:v>
                </c:pt>
                <c:pt idx="7">
                  <c:v>氧化铜(CuO)</c:v>
                </c:pt>
                <c:pt idx="8">
                  <c:v>氧化铅(PbO)</c:v>
                </c:pt>
                <c:pt idx="9">
                  <c:v>氧化钡(BaO)</c:v>
                </c:pt>
                <c:pt idx="10">
                  <c:v>五氧化二磷(P2O5)</c:v>
                </c:pt>
                <c:pt idx="11">
                  <c:v>氧化锶(SrO)</c:v>
                </c:pt>
                <c:pt idx="12">
                  <c:v>氧化锡(SnO2)</c:v>
                </c:pt>
                <c:pt idx="13">
                  <c:v>二氧化硫(SO2)</c:v>
                </c:pt>
              </c:strCache>
            </c:strRef>
          </c:cat>
          <c:val>
            <c:numRef>
              <c:f>Sheet5!$B$2:$O$2</c:f>
              <c:numCache>
                <c:formatCode>General</c:formatCode>
                <c:ptCount val="14"/>
                <c:pt idx="0">
                  <c:v>93.9633333333333</c:v>
                </c:pt>
                <c:pt idx="1">
                  <c:v>0</c:v>
                </c:pt>
                <c:pt idx="2">
                  <c:v>0.543333333333333</c:v>
                </c:pt>
                <c:pt idx="3">
                  <c:v>0.87</c:v>
                </c:pt>
                <c:pt idx="4">
                  <c:v>0.196666666666667</c:v>
                </c:pt>
                <c:pt idx="5">
                  <c:v>1.93</c:v>
                </c:pt>
                <c:pt idx="6">
                  <c:v>0.265</c:v>
                </c:pt>
                <c:pt idx="7">
                  <c:v>1.56166666666667</c:v>
                </c:pt>
                <c:pt idx="8">
                  <c:v>0</c:v>
                </c:pt>
                <c:pt idx="9">
                  <c:v>0</c:v>
                </c:pt>
                <c:pt idx="10">
                  <c:v>0.28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Sheet5!$A$3</c:f>
              <c:strCache>
                <c:ptCount val="1"/>
                <c:pt idx="0">
                  <c:v>无风化</c:v>
                </c:pt>
              </c:strCache>
            </c:strRef>
          </c:tx>
          <c:spPr>
            <a:gradFill rotWithShape="1">
              <a:gsLst>
                <a:gs pos="0">
                  <a:srgbClr val="E30000"/>
                </a:gs>
                <a:gs pos="27000">
                  <a:srgbClr val="760303"/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Sheet5!$B$1:$O$1</c:f>
              <c:strCache>
                <c:ptCount val="14"/>
                <c:pt idx="0">
                  <c:v>二氧化硅(SiO2)</c:v>
                </c:pt>
                <c:pt idx="1">
                  <c:v>氧化钠(Na2O)</c:v>
                </c:pt>
                <c:pt idx="2">
                  <c:v>氧化钾(K2O)</c:v>
                </c:pt>
                <c:pt idx="3">
                  <c:v>氧化钙(CaO)</c:v>
                </c:pt>
                <c:pt idx="4">
                  <c:v>氧化镁(MgO)</c:v>
                </c:pt>
                <c:pt idx="5">
                  <c:v>氧化铝(Al2O3)</c:v>
                </c:pt>
                <c:pt idx="6">
                  <c:v>氧化铁(Fe2O3)</c:v>
                </c:pt>
                <c:pt idx="7">
                  <c:v>氧化铜(CuO)</c:v>
                </c:pt>
                <c:pt idx="8">
                  <c:v>氧化铅(PbO)</c:v>
                </c:pt>
                <c:pt idx="9">
                  <c:v>氧化钡(BaO)</c:v>
                </c:pt>
                <c:pt idx="10">
                  <c:v>五氧化二磷(P2O5)</c:v>
                </c:pt>
                <c:pt idx="11">
                  <c:v>氧化锶(SrO)</c:v>
                </c:pt>
                <c:pt idx="12">
                  <c:v>氧化锡(SnO2)</c:v>
                </c:pt>
                <c:pt idx="13">
                  <c:v>二氧化硫(SO2)</c:v>
                </c:pt>
              </c:strCache>
            </c:strRef>
          </c:cat>
          <c:val>
            <c:numRef>
              <c:f>Sheet5!$B$3:$O$3</c:f>
              <c:numCache>
                <c:formatCode>General</c:formatCode>
                <c:ptCount val="14"/>
                <c:pt idx="0">
                  <c:v>67.9841666666667</c:v>
                </c:pt>
                <c:pt idx="1">
                  <c:v>0.695</c:v>
                </c:pt>
                <c:pt idx="2">
                  <c:v>9.33083333333333</c:v>
                </c:pt>
                <c:pt idx="3">
                  <c:v>5.3325</c:v>
                </c:pt>
                <c:pt idx="4">
                  <c:v>1.07916666666667</c:v>
                </c:pt>
                <c:pt idx="5">
                  <c:v>6.62</c:v>
                </c:pt>
                <c:pt idx="6">
                  <c:v>1.93166666666667</c:v>
                </c:pt>
                <c:pt idx="7">
                  <c:v>2.4525</c:v>
                </c:pt>
                <c:pt idx="8">
                  <c:v>0.411666666666667</c:v>
                </c:pt>
                <c:pt idx="9">
                  <c:v>0.598333333333333</c:v>
                </c:pt>
                <c:pt idx="10">
                  <c:v>1.4025</c:v>
                </c:pt>
                <c:pt idx="11">
                  <c:v>0.0416666666666667</c:v>
                </c:pt>
                <c:pt idx="12">
                  <c:v>0.196666666666667</c:v>
                </c:pt>
                <c:pt idx="13">
                  <c:v>0.101666666666667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6"/>
        <c:overlap val="1"/>
        <c:axId val="45165088"/>
        <c:axId val="781306817"/>
      </c:barChart>
      <c:catAx>
        <c:axId val="45165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1306817"/>
        <c:crosses val="autoZero"/>
        <c:auto val="1"/>
        <c:lblAlgn val="ctr"/>
        <c:lblOffset val="100"/>
        <c:noMultiLvlLbl val="0"/>
      </c:catAx>
      <c:valAx>
        <c:axId val="78130681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165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704022</xdr:colOff>
      <xdr:row>14</xdr:row>
      <xdr:rowOff>8283</xdr:rowOff>
    </xdr:from>
    <xdr:to>
      <xdr:col>1</xdr:col>
      <xdr:colOff>704022</xdr:colOff>
      <xdr:row>14</xdr:row>
      <xdr:rowOff>18830</xdr:rowOff>
    </xdr:to>
    <xdr:pic>
      <xdr:nvPicPr>
        <xdr:cNvPr id="10" name="图片 6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34440" y="2751455"/>
          <a:ext cx="0" cy="10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704022</xdr:colOff>
      <xdr:row>14</xdr:row>
      <xdr:rowOff>8283</xdr:rowOff>
    </xdr:from>
    <xdr:to>
      <xdr:col>1</xdr:col>
      <xdr:colOff>704022</xdr:colOff>
      <xdr:row>14</xdr:row>
      <xdr:rowOff>18830</xdr:rowOff>
    </xdr:to>
    <xdr:pic>
      <xdr:nvPicPr>
        <xdr:cNvPr id="11" name="图片 6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34440" y="2751455"/>
          <a:ext cx="0" cy="10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704022</xdr:colOff>
      <xdr:row>14</xdr:row>
      <xdr:rowOff>8283</xdr:rowOff>
    </xdr:from>
    <xdr:to>
      <xdr:col>1</xdr:col>
      <xdr:colOff>704022</xdr:colOff>
      <xdr:row>14</xdr:row>
      <xdr:rowOff>18830</xdr:rowOff>
    </xdr:to>
    <xdr:pic>
      <xdr:nvPicPr>
        <xdr:cNvPr id="12" name="图片 6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34440" y="2751455"/>
          <a:ext cx="0" cy="10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704022</xdr:colOff>
      <xdr:row>14</xdr:row>
      <xdr:rowOff>8283</xdr:rowOff>
    </xdr:from>
    <xdr:to>
      <xdr:col>1</xdr:col>
      <xdr:colOff>704022</xdr:colOff>
      <xdr:row>14</xdr:row>
      <xdr:rowOff>18830</xdr:rowOff>
    </xdr:to>
    <xdr:pic>
      <xdr:nvPicPr>
        <xdr:cNvPr id="13" name="图片 12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34440" y="2751455"/>
          <a:ext cx="0" cy="10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704022</xdr:colOff>
      <xdr:row>14</xdr:row>
      <xdr:rowOff>8283</xdr:rowOff>
    </xdr:from>
    <xdr:to>
      <xdr:col>1</xdr:col>
      <xdr:colOff>704022</xdr:colOff>
      <xdr:row>14</xdr:row>
      <xdr:rowOff>18830</xdr:rowOff>
    </xdr:to>
    <xdr:pic>
      <xdr:nvPicPr>
        <xdr:cNvPr id="14" name="图片 6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34440" y="2751455"/>
          <a:ext cx="0" cy="10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704022</xdr:colOff>
      <xdr:row>14</xdr:row>
      <xdr:rowOff>8283</xdr:rowOff>
    </xdr:from>
    <xdr:to>
      <xdr:col>1</xdr:col>
      <xdr:colOff>704022</xdr:colOff>
      <xdr:row>14</xdr:row>
      <xdr:rowOff>18830</xdr:rowOff>
    </xdr:to>
    <xdr:pic>
      <xdr:nvPicPr>
        <xdr:cNvPr id="15" name="图片 6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34440" y="2751455"/>
          <a:ext cx="0" cy="10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704022</xdr:colOff>
      <xdr:row>14</xdr:row>
      <xdr:rowOff>8283</xdr:rowOff>
    </xdr:from>
    <xdr:to>
      <xdr:col>1</xdr:col>
      <xdr:colOff>704022</xdr:colOff>
      <xdr:row>14</xdr:row>
      <xdr:rowOff>18830</xdr:rowOff>
    </xdr:to>
    <xdr:pic>
      <xdr:nvPicPr>
        <xdr:cNvPr id="16" name="图片 6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34440" y="2751455"/>
          <a:ext cx="0" cy="10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704022</xdr:colOff>
      <xdr:row>14</xdr:row>
      <xdr:rowOff>8283</xdr:rowOff>
    </xdr:from>
    <xdr:to>
      <xdr:col>1</xdr:col>
      <xdr:colOff>704022</xdr:colOff>
      <xdr:row>14</xdr:row>
      <xdr:rowOff>18830</xdr:rowOff>
    </xdr:to>
    <xdr:pic>
      <xdr:nvPicPr>
        <xdr:cNvPr id="17" name="图片 16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34440" y="2751455"/>
          <a:ext cx="0" cy="10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704022</xdr:colOff>
      <xdr:row>10</xdr:row>
      <xdr:rowOff>8283</xdr:rowOff>
    </xdr:from>
    <xdr:to>
      <xdr:col>1</xdr:col>
      <xdr:colOff>704022</xdr:colOff>
      <xdr:row>10</xdr:row>
      <xdr:rowOff>18830</xdr:rowOff>
    </xdr:to>
    <xdr:pic>
      <xdr:nvPicPr>
        <xdr:cNvPr id="2" name="图片 6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34440" y="2019935"/>
          <a:ext cx="0" cy="10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704022</xdr:colOff>
      <xdr:row>10</xdr:row>
      <xdr:rowOff>8283</xdr:rowOff>
    </xdr:from>
    <xdr:to>
      <xdr:col>1</xdr:col>
      <xdr:colOff>704022</xdr:colOff>
      <xdr:row>10</xdr:row>
      <xdr:rowOff>18830</xdr:rowOff>
    </xdr:to>
    <xdr:pic>
      <xdr:nvPicPr>
        <xdr:cNvPr id="3" name="图片 6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34440" y="2019935"/>
          <a:ext cx="0" cy="10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704022</xdr:colOff>
      <xdr:row>10</xdr:row>
      <xdr:rowOff>8283</xdr:rowOff>
    </xdr:from>
    <xdr:to>
      <xdr:col>1</xdr:col>
      <xdr:colOff>704022</xdr:colOff>
      <xdr:row>10</xdr:row>
      <xdr:rowOff>18830</xdr:rowOff>
    </xdr:to>
    <xdr:pic>
      <xdr:nvPicPr>
        <xdr:cNvPr id="4" name="图片 6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34440" y="2019935"/>
          <a:ext cx="0" cy="10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704022</xdr:colOff>
      <xdr:row>10</xdr:row>
      <xdr:rowOff>8283</xdr:rowOff>
    </xdr:from>
    <xdr:to>
      <xdr:col>1</xdr:col>
      <xdr:colOff>704022</xdr:colOff>
      <xdr:row>10</xdr:row>
      <xdr:rowOff>18830</xdr:rowOff>
    </xdr:to>
    <xdr:pic>
      <xdr:nvPicPr>
        <xdr:cNvPr id="5" name="图片 4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34440" y="2019935"/>
          <a:ext cx="0" cy="10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704022</xdr:colOff>
      <xdr:row>10</xdr:row>
      <xdr:rowOff>8283</xdr:rowOff>
    </xdr:from>
    <xdr:to>
      <xdr:col>1</xdr:col>
      <xdr:colOff>704022</xdr:colOff>
      <xdr:row>10</xdr:row>
      <xdr:rowOff>18830</xdr:rowOff>
    </xdr:to>
    <xdr:pic>
      <xdr:nvPicPr>
        <xdr:cNvPr id="6" name="图片 6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34440" y="2019935"/>
          <a:ext cx="0" cy="10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704022</xdr:colOff>
      <xdr:row>10</xdr:row>
      <xdr:rowOff>8283</xdr:rowOff>
    </xdr:from>
    <xdr:to>
      <xdr:col>1</xdr:col>
      <xdr:colOff>704022</xdr:colOff>
      <xdr:row>10</xdr:row>
      <xdr:rowOff>18830</xdr:rowOff>
    </xdr:to>
    <xdr:pic>
      <xdr:nvPicPr>
        <xdr:cNvPr id="7" name="图片 6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34440" y="2019935"/>
          <a:ext cx="0" cy="10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704022</xdr:colOff>
      <xdr:row>10</xdr:row>
      <xdr:rowOff>8283</xdr:rowOff>
    </xdr:from>
    <xdr:to>
      <xdr:col>1</xdr:col>
      <xdr:colOff>704022</xdr:colOff>
      <xdr:row>10</xdr:row>
      <xdr:rowOff>18830</xdr:rowOff>
    </xdr:to>
    <xdr:pic>
      <xdr:nvPicPr>
        <xdr:cNvPr id="8" name="图片 6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34440" y="2019935"/>
          <a:ext cx="0" cy="10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704022</xdr:colOff>
      <xdr:row>10</xdr:row>
      <xdr:rowOff>8283</xdr:rowOff>
    </xdr:from>
    <xdr:to>
      <xdr:col>1</xdr:col>
      <xdr:colOff>704022</xdr:colOff>
      <xdr:row>10</xdr:row>
      <xdr:rowOff>18830</xdr:rowOff>
    </xdr:to>
    <xdr:pic>
      <xdr:nvPicPr>
        <xdr:cNvPr id="9" name="图片 8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34440" y="2019935"/>
          <a:ext cx="0" cy="10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704022</xdr:colOff>
      <xdr:row>10</xdr:row>
      <xdr:rowOff>8283</xdr:rowOff>
    </xdr:from>
    <xdr:to>
      <xdr:col>1</xdr:col>
      <xdr:colOff>704022</xdr:colOff>
      <xdr:row>10</xdr:row>
      <xdr:rowOff>18830</xdr:rowOff>
    </xdr:to>
    <xdr:pic>
      <xdr:nvPicPr>
        <xdr:cNvPr id="10" name="图片 6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34440" y="2019935"/>
          <a:ext cx="0" cy="10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704022</xdr:colOff>
      <xdr:row>10</xdr:row>
      <xdr:rowOff>8283</xdr:rowOff>
    </xdr:from>
    <xdr:to>
      <xdr:col>1</xdr:col>
      <xdr:colOff>704022</xdr:colOff>
      <xdr:row>10</xdr:row>
      <xdr:rowOff>18830</xdr:rowOff>
    </xdr:to>
    <xdr:pic>
      <xdr:nvPicPr>
        <xdr:cNvPr id="11" name="图片 6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34440" y="2019935"/>
          <a:ext cx="0" cy="10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704022</xdr:colOff>
      <xdr:row>10</xdr:row>
      <xdr:rowOff>8283</xdr:rowOff>
    </xdr:from>
    <xdr:to>
      <xdr:col>1</xdr:col>
      <xdr:colOff>704022</xdr:colOff>
      <xdr:row>10</xdr:row>
      <xdr:rowOff>18830</xdr:rowOff>
    </xdr:to>
    <xdr:pic>
      <xdr:nvPicPr>
        <xdr:cNvPr id="12" name="图片 6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34440" y="2019935"/>
          <a:ext cx="0" cy="10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704022</xdr:colOff>
      <xdr:row>10</xdr:row>
      <xdr:rowOff>8283</xdr:rowOff>
    </xdr:from>
    <xdr:to>
      <xdr:col>1</xdr:col>
      <xdr:colOff>704022</xdr:colOff>
      <xdr:row>10</xdr:row>
      <xdr:rowOff>18830</xdr:rowOff>
    </xdr:to>
    <xdr:pic>
      <xdr:nvPicPr>
        <xdr:cNvPr id="13" name="图片 12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34440" y="2019935"/>
          <a:ext cx="0" cy="10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704022</xdr:colOff>
      <xdr:row>10</xdr:row>
      <xdr:rowOff>8283</xdr:rowOff>
    </xdr:from>
    <xdr:to>
      <xdr:col>1</xdr:col>
      <xdr:colOff>704022</xdr:colOff>
      <xdr:row>10</xdr:row>
      <xdr:rowOff>18830</xdr:rowOff>
    </xdr:to>
    <xdr:pic>
      <xdr:nvPicPr>
        <xdr:cNvPr id="14" name="图片 6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34440" y="2019935"/>
          <a:ext cx="0" cy="10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704022</xdr:colOff>
      <xdr:row>10</xdr:row>
      <xdr:rowOff>8283</xdr:rowOff>
    </xdr:from>
    <xdr:to>
      <xdr:col>1</xdr:col>
      <xdr:colOff>704022</xdr:colOff>
      <xdr:row>10</xdr:row>
      <xdr:rowOff>18830</xdr:rowOff>
    </xdr:to>
    <xdr:pic>
      <xdr:nvPicPr>
        <xdr:cNvPr id="15" name="图片 6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34440" y="2019935"/>
          <a:ext cx="0" cy="10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704022</xdr:colOff>
      <xdr:row>10</xdr:row>
      <xdr:rowOff>8283</xdr:rowOff>
    </xdr:from>
    <xdr:to>
      <xdr:col>1</xdr:col>
      <xdr:colOff>704022</xdr:colOff>
      <xdr:row>10</xdr:row>
      <xdr:rowOff>18830</xdr:rowOff>
    </xdr:to>
    <xdr:pic>
      <xdr:nvPicPr>
        <xdr:cNvPr id="16" name="图片 6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34440" y="2019935"/>
          <a:ext cx="0" cy="10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704022</xdr:colOff>
      <xdr:row>10</xdr:row>
      <xdr:rowOff>8283</xdr:rowOff>
    </xdr:from>
    <xdr:to>
      <xdr:col>1</xdr:col>
      <xdr:colOff>704022</xdr:colOff>
      <xdr:row>10</xdr:row>
      <xdr:rowOff>18830</xdr:rowOff>
    </xdr:to>
    <xdr:pic>
      <xdr:nvPicPr>
        <xdr:cNvPr id="17" name="图片 16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34440" y="2019935"/>
          <a:ext cx="0" cy="10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470535</xdr:colOff>
      <xdr:row>7</xdr:row>
      <xdr:rowOff>122555</xdr:rowOff>
    </xdr:from>
    <xdr:to>
      <xdr:col>10</xdr:col>
      <xdr:colOff>410210</xdr:colOff>
      <xdr:row>22</xdr:row>
      <xdr:rowOff>141605</xdr:rowOff>
    </xdr:to>
    <xdr:graphicFrame>
      <xdr:nvGraphicFramePr>
        <xdr:cNvPr id="2" name="图表 1"/>
        <xdr:cNvGraphicFramePr/>
      </xdr:nvGraphicFramePr>
      <xdr:xfrm>
        <a:off x="3541395" y="1585595"/>
        <a:ext cx="4946015" cy="27622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9"/>
  <sheetViews>
    <sheetView zoomScale="115" zoomScaleNormal="115" topLeftCell="H1" workbookViewId="0">
      <selection activeCell="M22" sqref="M22"/>
    </sheetView>
  </sheetViews>
  <sheetFormatPr defaultColWidth="9" defaultRowHeight="14.4"/>
  <cols>
    <col min="7" max="9" width="12.8888888888889"/>
    <col min="12" max="20" width="12.8888888888889"/>
  </cols>
  <sheetData>
    <row r="1" ht="28.8" spans="1:2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13" t="s">
        <v>20</v>
      </c>
    </row>
    <row r="2" spans="1:21">
      <c r="A2" s="9" t="s">
        <v>21</v>
      </c>
      <c r="B2" s="10" t="s">
        <v>22</v>
      </c>
      <c r="C2" s="11" t="s">
        <v>23</v>
      </c>
      <c r="D2" s="10" t="s">
        <v>24</v>
      </c>
      <c r="E2" s="11" t="s">
        <v>25</v>
      </c>
      <c r="F2" s="12" t="s">
        <v>21</v>
      </c>
      <c r="G2" s="12">
        <v>69.33</v>
      </c>
      <c r="H2" s="12">
        <v>0</v>
      </c>
      <c r="I2" s="12">
        <v>9.99</v>
      </c>
      <c r="J2" s="12">
        <v>6.32</v>
      </c>
      <c r="K2" s="12">
        <v>0.87</v>
      </c>
      <c r="L2" s="12">
        <v>3.93</v>
      </c>
      <c r="M2" s="12">
        <v>1.74</v>
      </c>
      <c r="N2" s="12">
        <v>3.87</v>
      </c>
      <c r="O2" s="12">
        <v>0</v>
      </c>
      <c r="P2" s="12">
        <v>0</v>
      </c>
      <c r="Q2" s="12">
        <v>1.17</v>
      </c>
      <c r="R2" s="12">
        <v>0</v>
      </c>
      <c r="S2" s="12">
        <v>0</v>
      </c>
      <c r="T2" s="12">
        <v>0.39</v>
      </c>
      <c r="U2" s="13">
        <v>97.61</v>
      </c>
    </row>
    <row r="3" spans="1:21">
      <c r="A3" s="9" t="s">
        <v>26</v>
      </c>
      <c r="B3" s="11" t="s">
        <v>27</v>
      </c>
      <c r="C3" s="11" t="s">
        <v>23</v>
      </c>
      <c r="D3" s="11" t="s">
        <v>24</v>
      </c>
      <c r="E3" s="11" t="s">
        <v>25</v>
      </c>
      <c r="F3" s="12" t="s">
        <v>28</v>
      </c>
      <c r="G3" s="12">
        <v>87.05</v>
      </c>
      <c r="H3" s="12">
        <v>0</v>
      </c>
      <c r="I3" s="12">
        <v>5.19</v>
      </c>
      <c r="J3" s="12">
        <v>2.01</v>
      </c>
      <c r="K3" s="12">
        <v>0</v>
      </c>
      <c r="L3" s="12">
        <v>4.06</v>
      </c>
      <c r="M3" s="12">
        <v>0</v>
      </c>
      <c r="N3" s="12">
        <v>0.78</v>
      </c>
      <c r="O3" s="12">
        <v>0.25</v>
      </c>
      <c r="P3" s="12">
        <v>0</v>
      </c>
      <c r="Q3" s="12">
        <v>0.66</v>
      </c>
      <c r="R3" s="12">
        <v>0</v>
      </c>
      <c r="S3" s="12">
        <v>0</v>
      </c>
      <c r="T3" s="12">
        <v>0</v>
      </c>
      <c r="U3" s="13">
        <v>100</v>
      </c>
    </row>
    <row r="4" spans="1:21">
      <c r="A4" s="9" t="s">
        <v>26</v>
      </c>
      <c r="B4" s="11" t="s">
        <v>27</v>
      </c>
      <c r="C4" s="11" t="s">
        <v>23</v>
      </c>
      <c r="D4" s="11" t="s">
        <v>24</v>
      </c>
      <c r="E4" s="11" t="s">
        <v>25</v>
      </c>
      <c r="F4" s="12" t="s">
        <v>29</v>
      </c>
      <c r="G4" s="12">
        <v>61.71</v>
      </c>
      <c r="H4" s="12">
        <v>0</v>
      </c>
      <c r="I4" s="12">
        <v>12.37</v>
      </c>
      <c r="J4" s="12">
        <v>5.87</v>
      </c>
      <c r="K4" s="12">
        <v>1.11</v>
      </c>
      <c r="L4" s="12">
        <v>5.5</v>
      </c>
      <c r="M4" s="12">
        <v>2.16</v>
      </c>
      <c r="N4" s="12">
        <v>5.09</v>
      </c>
      <c r="O4" s="12">
        <v>1.41</v>
      </c>
      <c r="P4" s="12">
        <v>2.86</v>
      </c>
      <c r="Q4" s="12">
        <v>0.7</v>
      </c>
      <c r="R4" s="12">
        <v>0.1</v>
      </c>
      <c r="S4" s="12">
        <v>0</v>
      </c>
      <c r="T4" s="12">
        <v>0</v>
      </c>
      <c r="U4" s="13">
        <v>98.88</v>
      </c>
    </row>
    <row r="5" spans="1:21">
      <c r="A5" s="9" t="s">
        <v>30</v>
      </c>
      <c r="B5" s="11" t="s">
        <v>27</v>
      </c>
      <c r="C5" s="11" t="s">
        <v>23</v>
      </c>
      <c r="D5" s="10" t="s">
        <v>24</v>
      </c>
      <c r="E5" s="11" t="s">
        <v>25</v>
      </c>
      <c r="F5" s="12" t="s">
        <v>30</v>
      </c>
      <c r="G5" s="12">
        <v>65.88</v>
      </c>
      <c r="H5" s="12">
        <v>0</v>
      </c>
      <c r="I5" s="12">
        <v>9.67</v>
      </c>
      <c r="J5" s="12">
        <v>7.12</v>
      </c>
      <c r="K5" s="12">
        <v>1.56</v>
      </c>
      <c r="L5" s="12">
        <v>6.44</v>
      </c>
      <c r="M5" s="12">
        <v>2.06</v>
      </c>
      <c r="N5" s="12">
        <v>2.18</v>
      </c>
      <c r="O5" s="12">
        <v>0</v>
      </c>
      <c r="P5" s="12">
        <v>0</v>
      </c>
      <c r="Q5" s="12">
        <v>0.79</v>
      </c>
      <c r="R5" s="12">
        <v>0</v>
      </c>
      <c r="S5" s="12">
        <v>0</v>
      </c>
      <c r="T5" s="12">
        <v>0.36</v>
      </c>
      <c r="U5" s="13">
        <v>96.06</v>
      </c>
    </row>
    <row r="6" spans="1:21">
      <c r="A6" s="9" t="s">
        <v>31</v>
      </c>
      <c r="B6" s="11" t="s">
        <v>27</v>
      </c>
      <c r="C6" s="11" t="s">
        <v>23</v>
      </c>
      <c r="D6" s="10" t="s">
        <v>24</v>
      </c>
      <c r="E6" s="11" t="s">
        <v>25</v>
      </c>
      <c r="F6" s="12" t="s">
        <v>31</v>
      </c>
      <c r="G6" s="12">
        <v>61.58</v>
      </c>
      <c r="H6" s="12">
        <v>0</v>
      </c>
      <c r="I6" s="12">
        <v>10.95</v>
      </c>
      <c r="J6" s="12">
        <v>7.35</v>
      </c>
      <c r="K6" s="12">
        <v>1.77</v>
      </c>
      <c r="L6" s="12">
        <v>7.5</v>
      </c>
      <c r="M6" s="12">
        <v>2.62</v>
      </c>
      <c r="N6" s="12">
        <v>3.27</v>
      </c>
      <c r="O6" s="12">
        <v>0</v>
      </c>
      <c r="P6" s="12">
        <v>0</v>
      </c>
      <c r="Q6" s="12">
        <v>0.94</v>
      </c>
      <c r="R6" s="12">
        <v>0.06</v>
      </c>
      <c r="S6" s="12">
        <v>0</v>
      </c>
      <c r="T6" s="12">
        <v>0.47</v>
      </c>
      <c r="U6" s="13">
        <v>96.51</v>
      </c>
    </row>
    <row r="7" spans="1:21">
      <c r="A7" s="9" t="s">
        <v>32</v>
      </c>
      <c r="B7" s="11" t="s">
        <v>27</v>
      </c>
      <c r="C7" s="11" t="s">
        <v>23</v>
      </c>
      <c r="D7" s="11" t="s">
        <v>24</v>
      </c>
      <c r="E7" s="11" t="s">
        <v>25</v>
      </c>
      <c r="F7" s="12" t="s">
        <v>33</v>
      </c>
      <c r="G7" s="12">
        <v>67.65</v>
      </c>
      <c r="H7" s="12">
        <v>0</v>
      </c>
      <c r="I7" s="12">
        <v>7.37</v>
      </c>
      <c r="J7" s="12">
        <v>0</v>
      </c>
      <c r="K7" s="12">
        <v>1.98</v>
      </c>
      <c r="L7" s="12">
        <v>11.15</v>
      </c>
      <c r="M7" s="12">
        <v>2.39</v>
      </c>
      <c r="N7" s="12">
        <v>2.51</v>
      </c>
      <c r="O7" s="12">
        <v>0.2</v>
      </c>
      <c r="P7" s="12">
        <v>1.38</v>
      </c>
      <c r="Q7" s="12">
        <v>4.18</v>
      </c>
      <c r="R7" s="12">
        <v>0.11</v>
      </c>
      <c r="S7" s="12">
        <v>0</v>
      </c>
      <c r="T7" s="12">
        <v>0</v>
      </c>
      <c r="U7" s="13">
        <v>98.92</v>
      </c>
    </row>
    <row r="8" spans="1:21">
      <c r="A8" s="9" t="s">
        <v>32</v>
      </c>
      <c r="B8" s="11" t="s">
        <v>27</v>
      </c>
      <c r="C8" s="11" t="s">
        <v>23</v>
      </c>
      <c r="D8" s="11" t="s">
        <v>24</v>
      </c>
      <c r="E8" s="11" t="s">
        <v>25</v>
      </c>
      <c r="F8" s="12" t="s">
        <v>34</v>
      </c>
      <c r="G8" s="12">
        <v>59.81</v>
      </c>
      <c r="H8" s="12">
        <v>0</v>
      </c>
      <c r="I8" s="12">
        <v>7.68</v>
      </c>
      <c r="J8" s="12">
        <v>5.41</v>
      </c>
      <c r="K8" s="12">
        <v>1.73</v>
      </c>
      <c r="L8" s="12">
        <v>10.05</v>
      </c>
      <c r="M8" s="12">
        <v>6.04</v>
      </c>
      <c r="N8" s="12">
        <v>2.18</v>
      </c>
      <c r="O8" s="12">
        <v>0.35</v>
      </c>
      <c r="P8" s="12">
        <v>0.97</v>
      </c>
      <c r="Q8" s="12">
        <v>4.5</v>
      </c>
      <c r="R8" s="12">
        <v>0.12</v>
      </c>
      <c r="S8" s="12">
        <v>0</v>
      </c>
      <c r="T8" s="12">
        <v>0</v>
      </c>
      <c r="U8" s="13">
        <v>98.84</v>
      </c>
    </row>
    <row r="9" spans="1:21">
      <c r="A9" s="9" t="s">
        <v>35</v>
      </c>
      <c r="B9" s="10" t="s">
        <v>36</v>
      </c>
      <c r="C9" s="11" t="s">
        <v>23</v>
      </c>
      <c r="D9" s="10" t="s">
        <v>24</v>
      </c>
      <c r="E9" s="11" t="s">
        <v>37</v>
      </c>
      <c r="F9" s="12" t="s">
        <v>35</v>
      </c>
      <c r="G9" s="12">
        <v>92.63</v>
      </c>
      <c r="H9" s="12">
        <v>0</v>
      </c>
      <c r="I9" s="12">
        <v>0</v>
      </c>
      <c r="J9" s="12">
        <v>1.07</v>
      </c>
      <c r="K9" s="12">
        <v>0</v>
      </c>
      <c r="L9" s="12">
        <v>1.98</v>
      </c>
      <c r="M9" s="12">
        <v>0.17</v>
      </c>
      <c r="N9" s="12">
        <v>3.24</v>
      </c>
      <c r="O9" s="12">
        <v>0</v>
      </c>
      <c r="P9" s="12">
        <v>0</v>
      </c>
      <c r="Q9" s="12">
        <v>0.61</v>
      </c>
      <c r="R9" s="12">
        <v>0</v>
      </c>
      <c r="S9" s="12">
        <v>0</v>
      </c>
      <c r="T9" s="12">
        <v>0</v>
      </c>
      <c r="U9" s="13">
        <v>99.7</v>
      </c>
    </row>
    <row r="10" spans="1:21">
      <c r="A10" s="9" t="s">
        <v>38</v>
      </c>
      <c r="B10" s="10" t="s">
        <v>36</v>
      </c>
      <c r="C10" s="11" t="s">
        <v>23</v>
      </c>
      <c r="D10" s="10" t="s">
        <v>24</v>
      </c>
      <c r="E10" s="11" t="s">
        <v>37</v>
      </c>
      <c r="F10" s="12" t="s">
        <v>38</v>
      </c>
      <c r="G10" s="12">
        <v>95.02</v>
      </c>
      <c r="H10" s="12">
        <v>0</v>
      </c>
      <c r="I10" s="12">
        <v>0.59</v>
      </c>
      <c r="J10" s="12">
        <v>0.62</v>
      </c>
      <c r="K10" s="12">
        <v>0</v>
      </c>
      <c r="L10" s="12">
        <v>1.32</v>
      </c>
      <c r="M10" s="12">
        <v>0.32</v>
      </c>
      <c r="N10" s="12">
        <v>1.55</v>
      </c>
      <c r="O10" s="12">
        <v>0</v>
      </c>
      <c r="P10" s="12">
        <v>0</v>
      </c>
      <c r="Q10" s="12">
        <v>0.35</v>
      </c>
      <c r="R10" s="12">
        <v>0</v>
      </c>
      <c r="S10" s="12">
        <v>0</v>
      </c>
      <c r="T10" s="12">
        <v>0</v>
      </c>
      <c r="U10" s="13">
        <v>99.77</v>
      </c>
    </row>
    <row r="11" spans="1:21">
      <c r="A11" s="9" t="s">
        <v>39</v>
      </c>
      <c r="B11" s="10" t="s">
        <v>36</v>
      </c>
      <c r="C11" s="11" t="s">
        <v>23</v>
      </c>
      <c r="D11" s="10" t="s">
        <v>24</v>
      </c>
      <c r="E11" s="11" t="s">
        <v>37</v>
      </c>
      <c r="F11" s="12" t="s">
        <v>39</v>
      </c>
      <c r="G11" s="12">
        <v>96.77</v>
      </c>
      <c r="H11" s="12">
        <v>0</v>
      </c>
      <c r="I11" s="12">
        <v>0.92</v>
      </c>
      <c r="J11" s="12">
        <v>0.21</v>
      </c>
      <c r="K11" s="12">
        <v>0</v>
      </c>
      <c r="L11" s="12">
        <v>0.81</v>
      </c>
      <c r="M11" s="12">
        <v>0.26</v>
      </c>
      <c r="N11" s="12">
        <v>0.84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3">
        <v>99.81</v>
      </c>
    </row>
    <row r="12" spans="1:21">
      <c r="A12" s="9" t="s">
        <v>40</v>
      </c>
      <c r="B12" s="10" t="s">
        <v>36</v>
      </c>
      <c r="C12" s="11" t="s">
        <v>23</v>
      </c>
      <c r="D12" s="10" t="s">
        <v>24</v>
      </c>
      <c r="E12" s="11" t="s">
        <v>37</v>
      </c>
      <c r="F12" s="12" t="s">
        <v>40</v>
      </c>
      <c r="G12" s="12">
        <v>94.29</v>
      </c>
      <c r="H12" s="12">
        <v>0</v>
      </c>
      <c r="I12" s="12">
        <v>1.01</v>
      </c>
      <c r="J12" s="12">
        <v>0.72</v>
      </c>
      <c r="K12" s="12">
        <v>0</v>
      </c>
      <c r="L12" s="12">
        <v>1.46</v>
      </c>
      <c r="M12" s="12">
        <v>0.29</v>
      </c>
      <c r="N12" s="12">
        <v>1.65</v>
      </c>
      <c r="O12" s="12">
        <v>0</v>
      </c>
      <c r="P12" s="12">
        <v>0</v>
      </c>
      <c r="Q12" s="12">
        <v>0.15</v>
      </c>
      <c r="R12" s="12">
        <v>0</v>
      </c>
      <c r="S12" s="12">
        <v>0</v>
      </c>
      <c r="T12" s="12">
        <v>0</v>
      </c>
      <c r="U12" s="13">
        <v>99.57</v>
      </c>
    </row>
    <row r="13" spans="1:21">
      <c r="A13" s="9" t="s">
        <v>41</v>
      </c>
      <c r="B13" s="11" t="s">
        <v>22</v>
      </c>
      <c r="C13" s="11" t="s">
        <v>23</v>
      </c>
      <c r="D13" s="11" t="s">
        <v>42</v>
      </c>
      <c r="E13" s="11" t="s">
        <v>25</v>
      </c>
      <c r="F13" s="12" t="s">
        <v>41</v>
      </c>
      <c r="G13" s="12">
        <v>59.01</v>
      </c>
      <c r="H13" s="12">
        <v>2.86</v>
      </c>
      <c r="I13" s="12">
        <v>12.53</v>
      </c>
      <c r="J13" s="12">
        <v>8.7</v>
      </c>
      <c r="K13" s="12">
        <v>0</v>
      </c>
      <c r="L13" s="12">
        <v>6.16</v>
      </c>
      <c r="M13" s="12">
        <v>2.88</v>
      </c>
      <c r="N13" s="12">
        <v>4.73</v>
      </c>
      <c r="O13" s="12">
        <v>0</v>
      </c>
      <c r="P13" s="12">
        <v>0</v>
      </c>
      <c r="Q13" s="12">
        <v>1.27</v>
      </c>
      <c r="R13" s="12">
        <v>0</v>
      </c>
      <c r="S13" s="12">
        <v>0</v>
      </c>
      <c r="T13" s="12">
        <v>0</v>
      </c>
      <c r="U13" s="13">
        <v>98.14</v>
      </c>
    </row>
    <row r="14" spans="1:21">
      <c r="A14" s="9" t="s">
        <v>43</v>
      </c>
      <c r="B14" s="11" t="s">
        <v>22</v>
      </c>
      <c r="C14" s="11" t="s">
        <v>23</v>
      </c>
      <c r="D14" s="11" t="s">
        <v>44</v>
      </c>
      <c r="E14" s="11" t="s">
        <v>25</v>
      </c>
      <c r="F14" s="12" t="s">
        <v>43</v>
      </c>
      <c r="G14" s="12">
        <v>62.47</v>
      </c>
      <c r="H14" s="12">
        <v>3.38</v>
      </c>
      <c r="I14" s="12">
        <v>12.28</v>
      </c>
      <c r="J14" s="12">
        <v>8.23</v>
      </c>
      <c r="K14" s="12">
        <v>0.66</v>
      </c>
      <c r="L14" s="12">
        <v>9.23</v>
      </c>
      <c r="M14" s="12">
        <v>0.5</v>
      </c>
      <c r="N14" s="12">
        <v>0.47</v>
      </c>
      <c r="O14" s="12">
        <v>1.62</v>
      </c>
      <c r="P14" s="12">
        <v>0</v>
      </c>
      <c r="Q14" s="12">
        <v>0.16</v>
      </c>
      <c r="R14" s="12">
        <v>0</v>
      </c>
      <c r="S14" s="12">
        <v>0</v>
      </c>
      <c r="T14" s="12">
        <v>0</v>
      </c>
      <c r="U14" s="13">
        <v>99</v>
      </c>
    </row>
    <row r="15" spans="1:21">
      <c r="A15" s="9" t="s">
        <v>45</v>
      </c>
      <c r="B15" s="11" t="s">
        <v>22</v>
      </c>
      <c r="C15" s="11" t="s">
        <v>23</v>
      </c>
      <c r="D15" s="11" t="s">
        <v>42</v>
      </c>
      <c r="E15" s="11" t="s">
        <v>25</v>
      </c>
      <c r="F15" s="12" t="s">
        <v>45</v>
      </c>
      <c r="G15" s="12">
        <v>65.18</v>
      </c>
      <c r="H15" s="12">
        <v>2.1</v>
      </c>
      <c r="I15" s="12">
        <v>14.52</v>
      </c>
      <c r="J15" s="12">
        <v>8.27</v>
      </c>
      <c r="K15" s="12">
        <v>0.52</v>
      </c>
      <c r="L15" s="12">
        <v>6.18</v>
      </c>
      <c r="M15" s="12">
        <v>0.42</v>
      </c>
      <c r="N15" s="12">
        <v>1.07</v>
      </c>
      <c r="O15" s="12">
        <v>0.11</v>
      </c>
      <c r="P15" s="12">
        <v>0</v>
      </c>
      <c r="Q15" s="12">
        <v>0</v>
      </c>
      <c r="R15" s="12">
        <v>0.04</v>
      </c>
      <c r="S15" s="12">
        <v>0</v>
      </c>
      <c r="T15" s="12">
        <v>0</v>
      </c>
      <c r="U15" s="13">
        <v>98.41</v>
      </c>
    </row>
    <row r="16" spans="1:21">
      <c r="A16" s="9" t="s">
        <v>46</v>
      </c>
      <c r="B16" s="11" t="s">
        <v>27</v>
      </c>
      <c r="C16" s="11" t="s">
        <v>23</v>
      </c>
      <c r="D16" s="11" t="s">
        <v>47</v>
      </c>
      <c r="E16" s="11" t="s">
        <v>25</v>
      </c>
      <c r="F16" s="12" t="s">
        <v>46</v>
      </c>
      <c r="G16" s="12">
        <v>79.46</v>
      </c>
      <c r="H16" s="12">
        <v>0</v>
      </c>
      <c r="I16" s="12">
        <v>9.42</v>
      </c>
      <c r="J16" s="12">
        <v>0</v>
      </c>
      <c r="K16" s="12">
        <v>1.53</v>
      </c>
      <c r="L16" s="12">
        <v>3.05</v>
      </c>
      <c r="M16" s="12">
        <v>0</v>
      </c>
      <c r="N16" s="12">
        <v>0</v>
      </c>
      <c r="O16" s="12">
        <v>0</v>
      </c>
      <c r="P16" s="12">
        <v>0</v>
      </c>
      <c r="Q16" s="12">
        <v>1.36</v>
      </c>
      <c r="R16" s="12">
        <v>0.07</v>
      </c>
      <c r="S16" s="12">
        <v>2.36</v>
      </c>
      <c r="T16" s="12">
        <v>0</v>
      </c>
      <c r="U16" s="13">
        <v>97.25</v>
      </c>
    </row>
    <row r="17" spans="1:21">
      <c r="A17" s="9" t="s">
        <v>48</v>
      </c>
      <c r="B17" s="11" t="s">
        <v>27</v>
      </c>
      <c r="C17" s="11" t="s">
        <v>23</v>
      </c>
      <c r="D17" s="11" t="s">
        <v>24</v>
      </c>
      <c r="E17" s="11" t="s">
        <v>25</v>
      </c>
      <c r="F17" s="12" t="s">
        <v>48</v>
      </c>
      <c r="G17" s="12">
        <v>76.68</v>
      </c>
      <c r="H17" s="12">
        <v>0</v>
      </c>
      <c r="I17" s="12">
        <v>0</v>
      </c>
      <c r="J17" s="12">
        <v>4.71</v>
      </c>
      <c r="K17" s="12">
        <v>1.22</v>
      </c>
      <c r="L17" s="12">
        <v>6.19</v>
      </c>
      <c r="M17" s="12">
        <v>2.37</v>
      </c>
      <c r="N17" s="12">
        <v>3.28</v>
      </c>
      <c r="O17" s="12">
        <v>1</v>
      </c>
      <c r="P17" s="12">
        <v>1.97</v>
      </c>
      <c r="Q17" s="12">
        <v>1.1</v>
      </c>
      <c r="R17" s="12">
        <v>0</v>
      </c>
      <c r="S17" s="12">
        <v>0</v>
      </c>
      <c r="T17" s="12">
        <v>0</v>
      </c>
      <c r="U17" s="13">
        <v>98.52</v>
      </c>
    </row>
    <row r="18" spans="1:21">
      <c r="A18" s="9" t="s">
        <v>49</v>
      </c>
      <c r="B18" s="10" t="s">
        <v>36</v>
      </c>
      <c r="C18" s="11" t="s">
        <v>23</v>
      </c>
      <c r="D18" s="10" t="s">
        <v>24</v>
      </c>
      <c r="E18" s="11" t="s">
        <v>37</v>
      </c>
      <c r="F18" s="12" t="s">
        <v>49</v>
      </c>
      <c r="G18" s="12">
        <v>92.35</v>
      </c>
      <c r="H18" s="12">
        <v>0</v>
      </c>
      <c r="I18" s="12">
        <v>0.74</v>
      </c>
      <c r="J18" s="12">
        <v>1.66</v>
      </c>
      <c r="K18" s="12">
        <v>0.64</v>
      </c>
      <c r="L18" s="12">
        <v>3.5</v>
      </c>
      <c r="M18" s="12">
        <v>0.35</v>
      </c>
      <c r="N18" s="12">
        <v>0.55</v>
      </c>
      <c r="O18" s="12">
        <v>0</v>
      </c>
      <c r="P18" s="12">
        <v>0</v>
      </c>
      <c r="Q18" s="12">
        <v>0.21</v>
      </c>
      <c r="R18" s="12">
        <v>0</v>
      </c>
      <c r="S18" s="12">
        <v>0</v>
      </c>
      <c r="T18" s="12">
        <v>0</v>
      </c>
      <c r="U18" s="13">
        <v>100</v>
      </c>
    </row>
    <row r="19" spans="1:21">
      <c r="A19" s="9" t="s">
        <v>50</v>
      </c>
      <c r="B19" s="10" t="s">
        <v>36</v>
      </c>
      <c r="C19" s="11" t="s">
        <v>23</v>
      </c>
      <c r="D19" s="10" t="s">
        <v>24</v>
      </c>
      <c r="E19" s="11" t="s">
        <v>37</v>
      </c>
      <c r="F19" s="12" t="s">
        <v>50</v>
      </c>
      <c r="G19" s="12">
        <v>92.72</v>
      </c>
      <c r="H19" s="12">
        <v>0</v>
      </c>
      <c r="I19" s="12">
        <v>0</v>
      </c>
      <c r="J19" s="12">
        <v>0.94</v>
      </c>
      <c r="K19" s="12">
        <v>0.54</v>
      </c>
      <c r="L19" s="12">
        <v>2.51</v>
      </c>
      <c r="M19" s="12">
        <v>0.2</v>
      </c>
      <c r="N19" s="12">
        <v>1.54</v>
      </c>
      <c r="O19" s="12">
        <v>0</v>
      </c>
      <c r="P19" s="12">
        <v>0</v>
      </c>
      <c r="Q19" s="12">
        <v>0.36</v>
      </c>
      <c r="R19" s="12">
        <v>0</v>
      </c>
      <c r="S19" s="12">
        <v>0</v>
      </c>
      <c r="T19" s="12">
        <v>0</v>
      </c>
      <c r="U19" s="13">
        <v>98.81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9"/>
  <sheetViews>
    <sheetView topLeftCell="B1" workbookViewId="0">
      <selection activeCell="I25" sqref="B22:I25"/>
    </sheetView>
  </sheetViews>
  <sheetFormatPr defaultColWidth="9" defaultRowHeight="14.4"/>
  <cols>
    <col min="7" max="9" width="12.8888888888889"/>
    <col min="11" max="12" width="12.8888888888889"/>
    <col min="13" max="16" width="14.1111111111111"/>
    <col min="17" max="17" width="12.8888888888889"/>
    <col min="18" max="20" width="14.1111111111111"/>
  </cols>
  <sheetData>
    <row r="1" ht="28.8" spans="1:20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8" t="s">
        <v>19</v>
      </c>
    </row>
    <row r="2" spans="1:20">
      <c r="A2" s="9" t="s">
        <v>21</v>
      </c>
      <c r="B2" s="10" t="s">
        <v>22</v>
      </c>
      <c r="C2" s="11" t="s">
        <v>23</v>
      </c>
      <c r="D2" s="10" t="s">
        <v>24</v>
      </c>
      <c r="E2" s="11" t="s">
        <v>25</v>
      </c>
      <c r="F2" s="12" t="s">
        <v>21</v>
      </c>
      <c r="G2" s="12">
        <v>69.33</v>
      </c>
      <c r="H2" s="12">
        <v>0</v>
      </c>
      <c r="I2" s="12">
        <v>9.99</v>
      </c>
      <c r="J2" s="12">
        <v>6.32</v>
      </c>
      <c r="K2" s="12">
        <v>0.87</v>
      </c>
      <c r="L2" s="12">
        <v>3.93</v>
      </c>
      <c r="M2" s="12">
        <v>1.74</v>
      </c>
      <c r="N2" s="12">
        <v>3.87</v>
      </c>
      <c r="O2" s="12">
        <v>0</v>
      </c>
      <c r="P2" s="12">
        <v>0</v>
      </c>
      <c r="Q2" s="12">
        <v>1.17</v>
      </c>
      <c r="R2" s="12">
        <v>0</v>
      </c>
      <c r="S2" s="12">
        <v>0</v>
      </c>
      <c r="T2" s="12">
        <v>0.39</v>
      </c>
    </row>
    <row r="3" spans="1:20">
      <c r="A3" s="9" t="s">
        <v>26</v>
      </c>
      <c r="B3" s="11" t="s">
        <v>27</v>
      </c>
      <c r="C3" s="11" t="s">
        <v>23</v>
      </c>
      <c r="D3" s="11" t="s">
        <v>24</v>
      </c>
      <c r="E3" s="11" t="s">
        <v>25</v>
      </c>
      <c r="F3" s="12" t="s">
        <v>28</v>
      </c>
      <c r="G3" s="12">
        <v>87.05</v>
      </c>
      <c r="H3" s="12">
        <v>0</v>
      </c>
      <c r="I3" s="12">
        <v>5.19</v>
      </c>
      <c r="J3" s="12">
        <v>2.01</v>
      </c>
      <c r="K3" s="12">
        <v>0</v>
      </c>
      <c r="L3" s="12">
        <v>4.06</v>
      </c>
      <c r="M3" s="12">
        <v>0</v>
      </c>
      <c r="N3" s="12">
        <v>0.78</v>
      </c>
      <c r="O3" s="12">
        <v>0.25</v>
      </c>
      <c r="P3" s="12">
        <v>0</v>
      </c>
      <c r="Q3" s="12">
        <v>0.66</v>
      </c>
      <c r="R3" s="12">
        <v>0</v>
      </c>
      <c r="S3" s="12">
        <v>0</v>
      </c>
      <c r="T3" s="12">
        <v>0</v>
      </c>
    </row>
    <row r="4" spans="1:20">
      <c r="A4" s="9" t="s">
        <v>26</v>
      </c>
      <c r="B4" s="11" t="s">
        <v>27</v>
      </c>
      <c r="C4" s="11" t="s">
        <v>23</v>
      </c>
      <c r="D4" s="11" t="s">
        <v>24</v>
      </c>
      <c r="E4" s="11" t="s">
        <v>25</v>
      </c>
      <c r="F4" s="12" t="s">
        <v>29</v>
      </c>
      <c r="G4" s="12">
        <v>61.71</v>
      </c>
      <c r="H4" s="12">
        <v>0</v>
      </c>
      <c r="I4" s="12">
        <v>12.37</v>
      </c>
      <c r="J4" s="12">
        <v>5.87</v>
      </c>
      <c r="K4" s="12">
        <v>1.11</v>
      </c>
      <c r="L4" s="12">
        <v>5.5</v>
      </c>
      <c r="M4" s="12">
        <v>2.16</v>
      </c>
      <c r="N4" s="12">
        <v>5.09</v>
      </c>
      <c r="O4" s="12">
        <v>1.41</v>
      </c>
      <c r="P4" s="12">
        <v>2.86</v>
      </c>
      <c r="Q4" s="12">
        <v>0.7</v>
      </c>
      <c r="R4" s="12">
        <v>0.1</v>
      </c>
      <c r="S4" s="12">
        <v>0</v>
      </c>
      <c r="T4" s="12">
        <v>0</v>
      </c>
    </row>
    <row r="5" spans="1:20">
      <c r="A5" s="9" t="s">
        <v>30</v>
      </c>
      <c r="B5" s="11" t="s">
        <v>27</v>
      </c>
      <c r="C5" s="11" t="s">
        <v>23</v>
      </c>
      <c r="D5" s="10" t="s">
        <v>24</v>
      </c>
      <c r="E5" s="11" t="s">
        <v>25</v>
      </c>
      <c r="F5" s="12" t="s">
        <v>30</v>
      </c>
      <c r="G5" s="12">
        <v>65.88</v>
      </c>
      <c r="H5" s="12">
        <v>0</v>
      </c>
      <c r="I5" s="12">
        <v>9.67</v>
      </c>
      <c r="J5" s="12">
        <v>7.12</v>
      </c>
      <c r="K5" s="12">
        <v>1.56</v>
      </c>
      <c r="L5" s="12">
        <v>6.44</v>
      </c>
      <c r="M5" s="12">
        <v>2.06</v>
      </c>
      <c r="N5" s="12">
        <v>2.18</v>
      </c>
      <c r="O5" s="12">
        <v>0</v>
      </c>
      <c r="P5" s="12">
        <v>0</v>
      </c>
      <c r="Q5" s="12">
        <v>0.79</v>
      </c>
      <c r="R5" s="12">
        <v>0</v>
      </c>
      <c r="S5" s="12">
        <v>0</v>
      </c>
      <c r="T5" s="12">
        <v>0.36</v>
      </c>
    </row>
    <row r="6" spans="1:20">
      <c r="A6" s="9" t="s">
        <v>31</v>
      </c>
      <c r="B6" s="11" t="s">
        <v>27</v>
      </c>
      <c r="C6" s="11" t="s">
        <v>23</v>
      </c>
      <c r="D6" s="10" t="s">
        <v>24</v>
      </c>
      <c r="E6" s="11" t="s">
        <v>25</v>
      </c>
      <c r="F6" s="12" t="s">
        <v>31</v>
      </c>
      <c r="G6" s="12">
        <v>61.58</v>
      </c>
      <c r="H6" s="12">
        <v>0</v>
      </c>
      <c r="I6" s="12">
        <v>10.95</v>
      </c>
      <c r="J6" s="12">
        <v>7.35</v>
      </c>
      <c r="K6" s="12">
        <v>1.77</v>
      </c>
      <c r="L6" s="12">
        <v>7.5</v>
      </c>
      <c r="M6" s="12">
        <v>2.62</v>
      </c>
      <c r="N6" s="12">
        <v>3.27</v>
      </c>
      <c r="O6" s="12">
        <v>0</v>
      </c>
      <c r="P6" s="12">
        <v>0</v>
      </c>
      <c r="Q6" s="12">
        <v>0.94</v>
      </c>
      <c r="R6" s="12">
        <v>0.06</v>
      </c>
      <c r="S6" s="12">
        <v>0</v>
      </c>
      <c r="T6" s="12">
        <v>0.47</v>
      </c>
    </row>
    <row r="7" spans="1:20">
      <c r="A7" s="9" t="s">
        <v>32</v>
      </c>
      <c r="B7" s="11" t="s">
        <v>27</v>
      </c>
      <c r="C7" s="11" t="s">
        <v>23</v>
      </c>
      <c r="D7" s="11" t="s">
        <v>24</v>
      </c>
      <c r="E7" s="11" t="s">
        <v>25</v>
      </c>
      <c r="F7" s="12" t="s">
        <v>33</v>
      </c>
      <c r="G7" s="12">
        <v>67.65</v>
      </c>
      <c r="H7" s="12">
        <v>0</v>
      </c>
      <c r="I7" s="12">
        <v>7.37</v>
      </c>
      <c r="J7" s="12">
        <v>0</v>
      </c>
      <c r="K7" s="12">
        <v>1.98</v>
      </c>
      <c r="L7" s="12">
        <v>11.15</v>
      </c>
      <c r="M7" s="12">
        <v>2.39</v>
      </c>
      <c r="N7" s="12">
        <v>2.51</v>
      </c>
      <c r="O7" s="12">
        <v>0.2</v>
      </c>
      <c r="P7" s="12">
        <v>1.38</v>
      </c>
      <c r="Q7" s="12">
        <v>4.18</v>
      </c>
      <c r="R7" s="12">
        <v>0.11</v>
      </c>
      <c r="S7" s="12">
        <v>0</v>
      </c>
      <c r="T7" s="12">
        <v>0</v>
      </c>
    </row>
    <row r="8" spans="1:20">
      <c r="A8" s="9" t="s">
        <v>32</v>
      </c>
      <c r="B8" s="11" t="s">
        <v>27</v>
      </c>
      <c r="C8" s="11" t="s">
        <v>23</v>
      </c>
      <c r="D8" s="11" t="s">
        <v>24</v>
      </c>
      <c r="E8" s="11" t="s">
        <v>25</v>
      </c>
      <c r="F8" s="12" t="s">
        <v>34</v>
      </c>
      <c r="G8" s="12">
        <v>59.81</v>
      </c>
      <c r="H8" s="12">
        <v>0</v>
      </c>
      <c r="I8" s="12">
        <v>7.68</v>
      </c>
      <c r="J8" s="12">
        <v>5.41</v>
      </c>
      <c r="K8" s="12">
        <v>1.73</v>
      </c>
      <c r="L8" s="12">
        <v>10.05</v>
      </c>
      <c r="M8" s="12">
        <v>6.04</v>
      </c>
      <c r="N8" s="12">
        <v>2.18</v>
      </c>
      <c r="O8" s="12">
        <v>0.35</v>
      </c>
      <c r="P8" s="12">
        <v>0.97</v>
      </c>
      <c r="Q8" s="12">
        <v>4.5</v>
      </c>
      <c r="R8" s="12">
        <v>0.12</v>
      </c>
      <c r="S8" s="12">
        <v>0</v>
      </c>
      <c r="T8" s="12">
        <v>0</v>
      </c>
    </row>
    <row r="9" spans="1:20">
      <c r="A9" s="9" t="s">
        <v>41</v>
      </c>
      <c r="B9" s="11" t="s">
        <v>22</v>
      </c>
      <c r="C9" s="11" t="s">
        <v>23</v>
      </c>
      <c r="D9" s="11" t="s">
        <v>42</v>
      </c>
      <c r="E9" s="11" t="s">
        <v>25</v>
      </c>
      <c r="F9" s="12" t="s">
        <v>41</v>
      </c>
      <c r="G9" s="12">
        <v>59.01</v>
      </c>
      <c r="H9" s="12">
        <v>2.86</v>
      </c>
      <c r="I9" s="12">
        <v>12.53</v>
      </c>
      <c r="J9" s="12">
        <v>8.7</v>
      </c>
      <c r="K9" s="12">
        <v>0</v>
      </c>
      <c r="L9" s="12">
        <v>6.16</v>
      </c>
      <c r="M9" s="12">
        <v>2.88</v>
      </c>
      <c r="N9" s="12">
        <v>4.73</v>
      </c>
      <c r="O9" s="12">
        <v>0</v>
      </c>
      <c r="P9" s="12">
        <v>0</v>
      </c>
      <c r="Q9" s="12">
        <v>1.27</v>
      </c>
      <c r="R9" s="12">
        <v>0</v>
      </c>
      <c r="S9" s="12">
        <v>0</v>
      </c>
      <c r="T9" s="12">
        <v>0</v>
      </c>
    </row>
    <row r="10" spans="1:20">
      <c r="A10" s="9" t="s">
        <v>43</v>
      </c>
      <c r="B10" s="11" t="s">
        <v>22</v>
      </c>
      <c r="C10" s="11" t="s">
        <v>23</v>
      </c>
      <c r="D10" s="11" t="s">
        <v>44</v>
      </c>
      <c r="E10" s="11" t="s">
        <v>25</v>
      </c>
      <c r="F10" s="12" t="s">
        <v>43</v>
      </c>
      <c r="G10" s="12">
        <v>62.47</v>
      </c>
      <c r="H10" s="12">
        <v>3.38</v>
      </c>
      <c r="I10" s="12">
        <v>12.28</v>
      </c>
      <c r="J10" s="12">
        <v>8.23</v>
      </c>
      <c r="K10" s="12">
        <v>0.66</v>
      </c>
      <c r="L10" s="12">
        <v>9.23</v>
      </c>
      <c r="M10" s="12">
        <v>0.5</v>
      </c>
      <c r="N10" s="12">
        <v>0.47</v>
      </c>
      <c r="O10" s="12">
        <v>1.62</v>
      </c>
      <c r="P10" s="12">
        <v>0</v>
      </c>
      <c r="Q10" s="12">
        <v>0.16</v>
      </c>
      <c r="R10" s="12">
        <v>0</v>
      </c>
      <c r="S10" s="12">
        <v>0</v>
      </c>
      <c r="T10" s="12">
        <v>0</v>
      </c>
    </row>
    <row r="11" spans="1:20">
      <c r="A11" s="9" t="s">
        <v>45</v>
      </c>
      <c r="B11" s="11" t="s">
        <v>22</v>
      </c>
      <c r="C11" s="11" t="s">
        <v>23</v>
      </c>
      <c r="D11" s="11" t="s">
        <v>42</v>
      </c>
      <c r="E11" s="11" t="s">
        <v>25</v>
      </c>
      <c r="F11" s="12" t="s">
        <v>45</v>
      </c>
      <c r="G11" s="12">
        <v>65.18</v>
      </c>
      <c r="H11" s="12">
        <v>2.1</v>
      </c>
      <c r="I11" s="12">
        <v>14.52</v>
      </c>
      <c r="J11" s="12">
        <v>8.27</v>
      </c>
      <c r="K11" s="12">
        <v>0.52</v>
      </c>
      <c r="L11" s="12">
        <v>6.18</v>
      </c>
      <c r="M11" s="12">
        <v>0.42</v>
      </c>
      <c r="N11" s="12">
        <v>1.07</v>
      </c>
      <c r="O11" s="12">
        <v>0.11</v>
      </c>
      <c r="P11" s="12">
        <v>0</v>
      </c>
      <c r="Q11" s="12">
        <v>0</v>
      </c>
      <c r="R11" s="12">
        <v>0.04</v>
      </c>
      <c r="S11" s="12">
        <v>0</v>
      </c>
      <c r="T11" s="12">
        <v>0</v>
      </c>
    </row>
    <row r="12" spans="1:20">
      <c r="A12" s="9" t="s">
        <v>46</v>
      </c>
      <c r="B12" s="11" t="s">
        <v>27</v>
      </c>
      <c r="C12" s="11" t="s">
        <v>23</v>
      </c>
      <c r="D12" s="11" t="s">
        <v>47</v>
      </c>
      <c r="E12" s="11" t="s">
        <v>25</v>
      </c>
      <c r="F12" s="12" t="s">
        <v>46</v>
      </c>
      <c r="G12" s="12">
        <v>79.46</v>
      </c>
      <c r="H12" s="12">
        <v>0</v>
      </c>
      <c r="I12" s="12">
        <v>9.42</v>
      </c>
      <c r="J12" s="12">
        <v>0</v>
      </c>
      <c r="K12" s="12">
        <v>1.53</v>
      </c>
      <c r="L12" s="12">
        <v>3.05</v>
      </c>
      <c r="M12" s="12">
        <v>0</v>
      </c>
      <c r="N12" s="12">
        <v>0</v>
      </c>
      <c r="O12" s="12">
        <v>0</v>
      </c>
      <c r="P12" s="12">
        <v>0</v>
      </c>
      <c r="Q12" s="12">
        <v>1.36</v>
      </c>
      <c r="R12" s="12">
        <v>0.07</v>
      </c>
      <c r="S12" s="12">
        <v>2.36</v>
      </c>
      <c r="T12" s="12">
        <v>0</v>
      </c>
    </row>
    <row r="13" spans="1:20">
      <c r="A13" s="9" t="s">
        <v>48</v>
      </c>
      <c r="B13" s="11" t="s">
        <v>27</v>
      </c>
      <c r="C13" s="11" t="s">
        <v>23</v>
      </c>
      <c r="D13" s="11" t="s">
        <v>24</v>
      </c>
      <c r="E13" s="11" t="s">
        <v>25</v>
      </c>
      <c r="F13" s="12" t="s">
        <v>48</v>
      </c>
      <c r="G13" s="12">
        <v>76.68</v>
      </c>
      <c r="H13" s="12">
        <v>0</v>
      </c>
      <c r="I13" s="12">
        <v>0</v>
      </c>
      <c r="J13" s="12">
        <v>4.71</v>
      </c>
      <c r="K13" s="12">
        <v>1.22</v>
      </c>
      <c r="L13" s="12">
        <v>6.19</v>
      </c>
      <c r="M13" s="12">
        <v>2.37</v>
      </c>
      <c r="N13" s="12">
        <v>3.28</v>
      </c>
      <c r="O13" s="12">
        <v>1</v>
      </c>
      <c r="P13" s="12">
        <v>1.97</v>
      </c>
      <c r="Q13" s="12">
        <v>1.1</v>
      </c>
      <c r="R13" s="12">
        <v>0</v>
      </c>
      <c r="S13" s="12">
        <v>0</v>
      </c>
      <c r="T13" s="12">
        <v>0</v>
      </c>
    </row>
    <row r="14" spans="7:20">
      <c r="G14">
        <f>AVERAGE(G2:G13)</f>
        <v>67.9841666666667</v>
      </c>
      <c r="H14">
        <f t="shared" ref="H14:T14" si="0">AVERAGE(H2:H13)</f>
        <v>0.695</v>
      </c>
      <c r="I14">
        <f t="shared" si="0"/>
        <v>9.33083333333333</v>
      </c>
      <c r="J14">
        <f t="shared" si="0"/>
        <v>5.3325</v>
      </c>
      <c r="K14">
        <f t="shared" si="0"/>
        <v>1.07916666666667</v>
      </c>
      <c r="L14">
        <f t="shared" si="0"/>
        <v>6.62</v>
      </c>
      <c r="M14">
        <f t="shared" si="0"/>
        <v>1.93166666666667</v>
      </c>
      <c r="N14">
        <f t="shared" si="0"/>
        <v>2.4525</v>
      </c>
      <c r="O14">
        <f t="shared" si="0"/>
        <v>0.411666666666667</v>
      </c>
      <c r="P14">
        <f t="shared" si="0"/>
        <v>0.598333333333333</v>
      </c>
      <c r="Q14">
        <f t="shared" si="0"/>
        <v>1.4025</v>
      </c>
      <c r="R14">
        <f t="shared" si="0"/>
        <v>0.0416666666666667</v>
      </c>
      <c r="S14">
        <f t="shared" si="0"/>
        <v>0.196666666666667</v>
      </c>
      <c r="T14">
        <f t="shared" si="0"/>
        <v>0.101666666666667</v>
      </c>
    </row>
    <row r="19" spans="7:20">
      <c r="G19">
        <v>67.9841666666667</v>
      </c>
      <c r="H19">
        <v>0.695</v>
      </c>
      <c r="I19">
        <v>9.33083333333333</v>
      </c>
      <c r="J19">
        <v>5.3325</v>
      </c>
      <c r="K19">
        <v>1.07916666666667</v>
      </c>
      <c r="L19">
        <v>6.62</v>
      </c>
      <c r="M19">
        <v>1.93166666666667</v>
      </c>
      <c r="N19">
        <v>2.4525</v>
      </c>
      <c r="O19">
        <v>0.411666666666667</v>
      </c>
      <c r="P19">
        <v>0.598333333333333</v>
      </c>
      <c r="Q19">
        <v>1.4025</v>
      </c>
      <c r="R19">
        <v>0.0416666666666667</v>
      </c>
      <c r="S19">
        <v>0.196666666666667</v>
      </c>
      <c r="T19">
        <v>0.101666666666667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2"/>
  <sheetViews>
    <sheetView topLeftCell="D1" workbookViewId="0">
      <selection activeCell="G12" sqref="G12:T12"/>
    </sheetView>
  </sheetViews>
  <sheetFormatPr defaultColWidth="9" defaultRowHeight="14.4"/>
  <cols>
    <col min="7" max="7" width="14.1111111111111"/>
    <col min="9" max="9" width="12.8888888888889"/>
    <col min="11" max="11" width="12.8888888888889"/>
    <col min="13" max="16" width="12.8888888888889"/>
    <col min="18" max="20" width="12.8888888888889"/>
  </cols>
  <sheetData>
    <row r="1" ht="28.8" spans="1:22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8" t="s">
        <v>5</v>
      </c>
      <c r="G1" s="8" t="s">
        <v>6</v>
      </c>
      <c r="H1" s="8" t="s">
        <v>7</v>
      </c>
      <c r="I1" s="7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13"/>
      <c r="V1" s="13"/>
    </row>
    <row r="2" spans="1:22">
      <c r="A2" s="9" t="s">
        <v>35</v>
      </c>
      <c r="B2" s="10" t="s">
        <v>36</v>
      </c>
      <c r="C2" s="11" t="s">
        <v>23</v>
      </c>
      <c r="D2" s="10" t="s">
        <v>24</v>
      </c>
      <c r="E2" s="11" t="s">
        <v>37</v>
      </c>
      <c r="F2" s="12" t="s">
        <v>35</v>
      </c>
      <c r="G2" s="12">
        <v>92.63</v>
      </c>
      <c r="H2" s="12">
        <v>0</v>
      </c>
      <c r="I2" s="12">
        <v>0</v>
      </c>
      <c r="J2" s="12">
        <v>1.07</v>
      </c>
      <c r="K2" s="12">
        <v>0</v>
      </c>
      <c r="L2" s="12">
        <v>1.98</v>
      </c>
      <c r="M2" s="12">
        <v>0.17</v>
      </c>
      <c r="N2" s="12">
        <v>3.24</v>
      </c>
      <c r="O2" s="12">
        <v>0</v>
      </c>
      <c r="P2" s="12">
        <v>0</v>
      </c>
      <c r="Q2" s="12">
        <v>0.61</v>
      </c>
      <c r="R2" s="12">
        <v>0</v>
      </c>
      <c r="S2" s="12">
        <v>0</v>
      </c>
      <c r="T2" s="12">
        <v>0</v>
      </c>
      <c r="U2" s="13"/>
      <c r="V2" s="13"/>
    </row>
    <row r="3" spans="1:22">
      <c r="A3" s="9" t="s">
        <v>38</v>
      </c>
      <c r="B3" s="10" t="s">
        <v>36</v>
      </c>
      <c r="C3" s="11" t="s">
        <v>23</v>
      </c>
      <c r="D3" s="10" t="s">
        <v>24</v>
      </c>
      <c r="E3" s="11" t="s">
        <v>37</v>
      </c>
      <c r="F3" s="12" t="s">
        <v>38</v>
      </c>
      <c r="G3" s="12">
        <v>95.02</v>
      </c>
      <c r="H3" s="12">
        <v>0</v>
      </c>
      <c r="I3" s="12">
        <v>0.59</v>
      </c>
      <c r="J3" s="12">
        <v>0.62</v>
      </c>
      <c r="K3" s="12">
        <v>0</v>
      </c>
      <c r="L3" s="12">
        <v>1.32</v>
      </c>
      <c r="M3" s="12">
        <v>0.32</v>
      </c>
      <c r="N3" s="12">
        <v>1.55</v>
      </c>
      <c r="O3" s="12">
        <v>0</v>
      </c>
      <c r="P3" s="12">
        <v>0</v>
      </c>
      <c r="Q3" s="12">
        <v>0.35</v>
      </c>
      <c r="R3" s="12">
        <v>0</v>
      </c>
      <c r="S3" s="12">
        <v>0</v>
      </c>
      <c r="T3" s="12">
        <v>0</v>
      </c>
      <c r="U3" s="13"/>
      <c r="V3" s="13"/>
    </row>
    <row r="4" spans="1:22">
      <c r="A4" s="9" t="s">
        <v>39</v>
      </c>
      <c r="B4" s="10" t="s">
        <v>36</v>
      </c>
      <c r="C4" s="11" t="s">
        <v>23</v>
      </c>
      <c r="D4" s="10" t="s">
        <v>24</v>
      </c>
      <c r="E4" s="11" t="s">
        <v>37</v>
      </c>
      <c r="F4" s="12" t="s">
        <v>39</v>
      </c>
      <c r="G4" s="12">
        <v>96.77</v>
      </c>
      <c r="H4" s="12">
        <v>0</v>
      </c>
      <c r="I4" s="12">
        <v>0.92</v>
      </c>
      <c r="J4" s="12">
        <v>0.21</v>
      </c>
      <c r="K4" s="12">
        <v>0</v>
      </c>
      <c r="L4" s="12">
        <v>0.81</v>
      </c>
      <c r="M4" s="12">
        <v>0.26</v>
      </c>
      <c r="N4" s="12">
        <v>0.84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3"/>
      <c r="V4" s="13"/>
    </row>
    <row r="5" spans="1:22">
      <c r="A5" s="9" t="s">
        <v>40</v>
      </c>
      <c r="B5" s="10" t="s">
        <v>36</v>
      </c>
      <c r="C5" s="11" t="s">
        <v>23</v>
      </c>
      <c r="D5" s="10" t="s">
        <v>24</v>
      </c>
      <c r="E5" s="11" t="s">
        <v>37</v>
      </c>
      <c r="F5" s="12" t="s">
        <v>40</v>
      </c>
      <c r="G5" s="12">
        <v>94.29</v>
      </c>
      <c r="H5" s="12">
        <v>0</v>
      </c>
      <c r="I5" s="12">
        <v>1.01</v>
      </c>
      <c r="J5" s="12">
        <v>0.72</v>
      </c>
      <c r="K5" s="12">
        <v>0</v>
      </c>
      <c r="L5" s="12">
        <v>1.46</v>
      </c>
      <c r="M5" s="12">
        <v>0.29</v>
      </c>
      <c r="N5" s="12">
        <v>1.65</v>
      </c>
      <c r="O5" s="12">
        <v>0</v>
      </c>
      <c r="P5" s="12">
        <v>0</v>
      </c>
      <c r="Q5" s="12">
        <v>0.15</v>
      </c>
      <c r="R5" s="12">
        <v>0</v>
      </c>
      <c r="S5" s="12">
        <v>0</v>
      </c>
      <c r="T5" s="12">
        <v>0</v>
      </c>
      <c r="U5" s="13"/>
      <c r="V5" s="13"/>
    </row>
    <row r="6" spans="1:22">
      <c r="A6" s="9" t="s">
        <v>49</v>
      </c>
      <c r="B6" s="10" t="s">
        <v>36</v>
      </c>
      <c r="C6" s="11" t="s">
        <v>23</v>
      </c>
      <c r="D6" s="10" t="s">
        <v>24</v>
      </c>
      <c r="E6" s="11" t="s">
        <v>37</v>
      </c>
      <c r="F6" s="12" t="s">
        <v>49</v>
      </c>
      <c r="G6" s="12">
        <v>92.35</v>
      </c>
      <c r="H6" s="12">
        <v>0</v>
      </c>
      <c r="I6" s="12">
        <v>0.74</v>
      </c>
      <c r="J6" s="12">
        <v>1.66</v>
      </c>
      <c r="K6" s="12">
        <v>0.64</v>
      </c>
      <c r="L6" s="12">
        <v>3.5</v>
      </c>
      <c r="M6" s="12">
        <v>0.35</v>
      </c>
      <c r="N6" s="12">
        <v>0.55</v>
      </c>
      <c r="O6" s="12">
        <v>0</v>
      </c>
      <c r="P6" s="12">
        <v>0</v>
      </c>
      <c r="Q6" s="12">
        <v>0.21</v>
      </c>
      <c r="R6" s="12">
        <v>0</v>
      </c>
      <c r="S6" s="12">
        <v>0</v>
      </c>
      <c r="T6" s="12">
        <v>0</v>
      </c>
      <c r="U6" s="13"/>
      <c r="V6" s="13"/>
    </row>
    <row r="7" spans="1:22">
      <c r="A7" s="9" t="s">
        <v>50</v>
      </c>
      <c r="B7" s="10" t="s">
        <v>36</v>
      </c>
      <c r="C7" s="11" t="s">
        <v>23</v>
      </c>
      <c r="D7" s="10" t="s">
        <v>24</v>
      </c>
      <c r="E7" s="11" t="s">
        <v>37</v>
      </c>
      <c r="F7" s="12" t="s">
        <v>50</v>
      </c>
      <c r="G7" s="12">
        <v>92.72</v>
      </c>
      <c r="H7" s="12">
        <v>0</v>
      </c>
      <c r="I7" s="12">
        <v>0</v>
      </c>
      <c r="J7" s="12">
        <v>0.94</v>
      </c>
      <c r="K7" s="12">
        <v>0.54</v>
      </c>
      <c r="L7" s="12">
        <v>2.51</v>
      </c>
      <c r="M7" s="12">
        <v>0.2</v>
      </c>
      <c r="N7" s="12">
        <v>1.54</v>
      </c>
      <c r="O7" s="12">
        <v>0</v>
      </c>
      <c r="P7" s="12">
        <v>0</v>
      </c>
      <c r="Q7" s="12">
        <v>0.36</v>
      </c>
      <c r="R7" s="12">
        <v>0</v>
      </c>
      <c r="S7" s="12">
        <v>0</v>
      </c>
      <c r="T7" s="12">
        <v>0</v>
      </c>
      <c r="U7" s="13"/>
      <c r="V7" s="13"/>
    </row>
    <row r="8" spans="7:20">
      <c r="G8">
        <f>AVERAGE(G2:G7)</f>
        <v>93.9633333333333</v>
      </c>
      <c r="H8">
        <f t="shared" ref="H8:T8" si="0">AVERAGE(H2:H7)</f>
        <v>0</v>
      </c>
      <c r="I8">
        <f t="shared" si="0"/>
        <v>0.543333333333333</v>
      </c>
      <c r="J8">
        <f t="shared" si="0"/>
        <v>0.87</v>
      </c>
      <c r="K8">
        <f t="shared" si="0"/>
        <v>0.196666666666667</v>
      </c>
      <c r="L8">
        <f t="shared" si="0"/>
        <v>1.93</v>
      </c>
      <c r="M8">
        <f t="shared" si="0"/>
        <v>0.265</v>
      </c>
      <c r="N8">
        <f t="shared" si="0"/>
        <v>1.56166666666667</v>
      </c>
      <c r="O8">
        <f t="shared" si="0"/>
        <v>0</v>
      </c>
      <c r="P8">
        <f t="shared" si="0"/>
        <v>0</v>
      </c>
      <c r="Q8">
        <f t="shared" si="0"/>
        <v>0.28</v>
      </c>
      <c r="R8">
        <f t="shared" si="0"/>
        <v>0</v>
      </c>
      <c r="S8">
        <f t="shared" si="0"/>
        <v>0</v>
      </c>
      <c r="T8">
        <f t="shared" si="0"/>
        <v>0</v>
      </c>
    </row>
    <row r="12" spans="7:20">
      <c r="G12">
        <v>93.9633333333333</v>
      </c>
      <c r="H12">
        <v>0</v>
      </c>
      <c r="I12">
        <v>0.543333333333333</v>
      </c>
      <c r="J12">
        <v>0.87</v>
      </c>
      <c r="K12">
        <v>0.196666666666667</v>
      </c>
      <c r="L12">
        <v>1.93</v>
      </c>
      <c r="M12">
        <v>0.265</v>
      </c>
      <c r="N12">
        <v>1.56166666666667</v>
      </c>
      <c r="O12">
        <v>0</v>
      </c>
      <c r="P12">
        <v>0</v>
      </c>
      <c r="Q12">
        <v>0.28</v>
      </c>
      <c r="R12">
        <v>0</v>
      </c>
      <c r="S12">
        <v>0</v>
      </c>
      <c r="T12">
        <v>0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"/>
  <sheetViews>
    <sheetView tabSelected="1" zoomScale="115" zoomScaleNormal="115" topLeftCell="B4" workbookViewId="0">
      <selection activeCell="M11" sqref="M11"/>
    </sheetView>
  </sheetViews>
  <sheetFormatPr defaultColWidth="8.88888888888889" defaultRowHeight="14.4" outlineLevelRow="4"/>
  <cols>
    <col min="2" max="2" width="14.1111111111111"/>
    <col min="4" max="4" width="12.8888888888889"/>
    <col min="6" max="6" width="12.8888888888889"/>
    <col min="8" max="11" width="14.1111111111111"/>
    <col min="13" max="15" width="14.1111111111111"/>
  </cols>
  <sheetData>
    <row r="1" ht="28.8" spans="1:15">
      <c r="A1" s="7" t="s">
        <v>4</v>
      </c>
      <c r="B1" s="8" t="s">
        <v>6</v>
      </c>
      <c r="C1" s="8" t="s">
        <v>7</v>
      </c>
      <c r="D1" s="8" t="s">
        <v>8</v>
      </c>
      <c r="E1" s="8" t="s">
        <v>9</v>
      </c>
      <c r="F1" s="8" t="s">
        <v>10</v>
      </c>
      <c r="G1" s="8" t="s">
        <v>11</v>
      </c>
      <c r="H1" s="8" t="s">
        <v>12</v>
      </c>
      <c r="I1" s="8" t="s">
        <v>13</v>
      </c>
      <c r="J1" s="8" t="s">
        <v>14</v>
      </c>
      <c r="K1" s="8" t="s">
        <v>15</v>
      </c>
      <c r="L1" s="8" t="s">
        <v>16</v>
      </c>
      <c r="M1" s="8" t="s">
        <v>17</v>
      </c>
      <c r="N1" s="8" t="s">
        <v>18</v>
      </c>
      <c r="O1" s="8" t="s">
        <v>19</v>
      </c>
    </row>
    <row r="2" spans="1:15">
      <c r="A2" t="s">
        <v>37</v>
      </c>
      <c r="B2">
        <v>93.9633333333333</v>
      </c>
      <c r="C2">
        <v>0</v>
      </c>
      <c r="D2">
        <v>0.543333333333333</v>
      </c>
      <c r="E2">
        <v>0.87</v>
      </c>
      <c r="F2">
        <v>0.196666666666667</v>
      </c>
      <c r="G2">
        <v>1.93</v>
      </c>
      <c r="H2">
        <v>0.265</v>
      </c>
      <c r="I2">
        <v>1.56166666666667</v>
      </c>
      <c r="J2">
        <v>0</v>
      </c>
      <c r="K2">
        <v>0</v>
      </c>
      <c r="L2">
        <v>0.28</v>
      </c>
      <c r="M2">
        <v>0</v>
      </c>
      <c r="N2">
        <v>0</v>
      </c>
      <c r="O2">
        <v>0</v>
      </c>
    </row>
    <row r="3" spans="1:15">
      <c r="A3" t="s">
        <v>25</v>
      </c>
      <c r="B3">
        <v>67.9841666666667</v>
      </c>
      <c r="C3">
        <v>0.695</v>
      </c>
      <c r="D3">
        <v>9.33083333333333</v>
      </c>
      <c r="E3">
        <v>5.3325</v>
      </c>
      <c r="F3">
        <v>1.07916666666667</v>
      </c>
      <c r="G3">
        <v>6.62</v>
      </c>
      <c r="H3">
        <v>1.93166666666667</v>
      </c>
      <c r="I3">
        <v>2.4525</v>
      </c>
      <c r="J3">
        <v>0.411666666666667</v>
      </c>
      <c r="K3">
        <v>0.598333333333333</v>
      </c>
      <c r="L3">
        <v>1.4025</v>
      </c>
      <c r="M3">
        <v>0.0416666666666667</v>
      </c>
      <c r="N3">
        <v>0.196666666666667</v>
      </c>
      <c r="O3">
        <v>0.101666666666667</v>
      </c>
    </row>
    <row r="4" spans="2:15">
      <c r="B4">
        <f>B2-B3</f>
        <v>25.9791666666666</v>
      </c>
      <c r="C4">
        <f t="shared" ref="C4:O4" si="0">C2-C3</f>
        <v>-0.695</v>
      </c>
      <c r="D4">
        <f t="shared" si="0"/>
        <v>-8.7875</v>
      </c>
      <c r="E4">
        <f t="shared" si="0"/>
        <v>-4.4625</v>
      </c>
      <c r="F4">
        <f t="shared" si="0"/>
        <v>-0.882500000000003</v>
      </c>
      <c r="G4">
        <f t="shared" si="0"/>
        <v>-4.69</v>
      </c>
      <c r="H4">
        <f t="shared" si="0"/>
        <v>-1.66666666666667</v>
      </c>
      <c r="I4">
        <f t="shared" si="0"/>
        <v>-0.89083333333333</v>
      </c>
      <c r="J4">
        <f t="shared" si="0"/>
        <v>-0.411666666666667</v>
      </c>
      <c r="K4">
        <f t="shared" si="0"/>
        <v>-0.598333333333333</v>
      </c>
      <c r="L4">
        <f t="shared" si="0"/>
        <v>-1.1225</v>
      </c>
      <c r="M4">
        <f t="shared" si="0"/>
        <v>-0.0416666666666667</v>
      </c>
      <c r="N4">
        <f t="shared" si="0"/>
        <v>-0.196666666666667</v>
      </c>
      <c r="O4">
        <f t="shared" si="0"/>
        <v>-0.101666666666667</v>
      </c>
    </row>
    <row r="5" spans="2:15">
      <c r="B5">
        <f>-B4</f>
        <v>-25.9791666666666</v>
      </c>
      <c r="C5">
        <f t="shared" ref="C5:O5" si="1">-C4</f>
        <v>0.695</v>
      </c>
      <c r="D5">
        <f t="shared" si="1"/>
        <v>8.7875</v>
      </c>
      <c r="E5">
        <f t="shared" si="1"/>
        <v>4.4625</v>
      </c>
      <c r="F5">
        <f t="shared" si="1"/>
        <v>0.882500000000003</v>
      </c>
      <c r="G5">
        <f t="shared" si="1"/>
        <v>4.69</v>
      </c>
      <c r="H5">
        <f t="shared" si="1"/>
        <v>1.66666666666667</v>
      </c>
      <c r="I5">
        <f t="shared" si="1"/>
        <v>0.89083333333333</v>
      </c>
      <c r="J5">
        <f t="shared" si="1"/>
        <v>0.411666666666667</v>
      </c>
      <c r="K5">
        <f t="shared" si="1"/>
        <v>0.598333333333333</v>
      </c>
      <c r="L5">
        <f t="shared" si="1"/>
        <v>1.1225</v>
      </c>
      <c r="M5">
        <f t="shared" si="1"/>
        <v>0.0416666666666667</v>
      </c>
      <c r="N5">
        <f t="shared" si="1"/>
        <v>0.196666666666667</v>
      </c>
      <c r="O5">
        <f t="shared" si="1"/>
        <v>0.101666666666667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9"/>
  <sheetViews>
    <sheetView topLeftCell="Q1" workbookViewId="0">
      <selection activeCell="Y20" sqref="Y20"/>
    </sheetView>
  </sheetViews>
  <sheetFormatPr defaultColWidth="8.88888888888889" defaultRowHeight="14.4"/>
  <cols>
    <col min="7" max="7" width="14.1111111111111"/>
    <col min="8" max="8" width="12.8888888888889"/>
    <col min="19" max="19" width="12.8888888888889"/>
    <col min="21" max="21" width="12.8888888888889"/>
    <col min="23" max="23" width="12.8888888888889"/>
    <col min="25" max="25" width="12.8888888888889"/>
    <col min="29" max="29" width="12.8888888888889"/>
    <col min="31" max="31" width="12.8888888888889"/>
    <col min="33" max="33" width="12.8888888888889"/>
    <col min="35" max="35" width="9.66666666666667"/>
  </cols>
  <sheetData>
    <row r="1" ht="28.8" spans="1:33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8" t="s">
        <v>5</v>
      </c>
      <c r="G1" s="8" t="s">
        <v>6</v>
      </c>
      <c r="H1" s="8"/>
      <c r="I1" s="8" t="s">
        <v>7</v>
      </c>
      <c r="J1" s="8"/>
      <c r="K1" s="8" t="s">
        <v>8</v>
      </c>
      <c r="L1" s="8"/>
      <c r="M1" s="8" t="s">
        <v>9</v>
      </c>
      <c r="N1" s="8"/>
      <c r="O1" s="8" t="s">
        <v>10</v>
      </c>
      <c r="P1" s="8"/>
      <c r="Q1" s="8" t="s">
        <v>11</v>
      </c>
      <c r="R1" s="8"/>
      <c r="S1" s="8" t="s">
        <v>12</v>
      </c>
      <c r="T1" s="8"/>
      <c r="U1" s="8" t="s">
        <v>13</v>
      </c>
      <c r="V1" s="8"/>
      <c r="W1" s="8" t="s">
        <v>14</v>
      </c>
      <c r="X1" s="8"/>
      <c r="Y1" s="8" t="s">
        <v>15</v>
      </c>
      <c r="Z1" s="8"/>
      <c r="AA1" s="8" t="s">
        <v>16</v>
      </c>
      <c r="AB1" s="8"/>
      <c r="AC1" s="8" t="s">
        <v>17</v>
      </c>
      <c r="AD1" s="8"/>
      <c r="AE1" s="8" t="s">
        <v>18</v>
      </c>
      <c r="AF1" s="8"/>
      <c r="AG1" s="8" t="s">
        <v>19</v>
      </c>
    </row>
    <row r="2" spans="1:35">
      <c r="A2" s="9" t="s">
        <v>35</v>
      </c>
      <c r="B2" s="10" t="s">
        <v>36</v>
      </c>
      <c r="C2" s="11" t="s">
        <v>23</v>
      </c>
      <c r="D2" s="10" t="s">
        <v>24</v>
      </c>
      <c r="E2" s="11" t="s">
        <v>37</v>
      </c>
      <c r="F2" s="12" t="s">
        <v>35</v>
      </c>
      <c r="G2" s="12">
        <v>92.63</v>
      </c>
      <c r="H2" s="12">
        <f t="shared" ref="H2:H7" si="0">G2-25.9792</f>
        <v>66.6508</v>
      </c>
      <c r="I2" s="12">
        <v>0</v>
      </c>
      <c r="J2" s="12">
        <f t="shared" ref="J2:J7" si="1">I2+0.695</f>
        <v>0.695</v>
      </c>
      <c r="K2" s="12">
        <v>0</v>
      </c>
      <c r="L2" s="12">
        <f t="shared" ref="L2:L7" si="2">K2+8.7875</f>
        <v>8.7875</v>
      </c>
      <c r="M2" s="12">
        <v>1.07</v>
      </c>
      <c r="N2" s="12">
        <f t="shared" ref="N2:N7" si="3">M2+4.4625</f>
        <v>5.5325</v>
      </c>
      <c r="O2" s="12">
        <v>0</v>
      </c>
      <c r="P2" s="12">
        <f t="shared" ref="P2:P7" si="4">O2+0.8825</f>
        <v>0.8825</v>
      </c>
      <c r="Q2" s="12">
        <v>1.98</v>
      </c>
      <c r="R2" s="12">
        <f t="shared" ref="R2:R7" si="5">Q2+4.69</f>
        <v>6.67</v>
      </c>
      <c r="S2" s="12">
        <v>0.17</v>
      </c>
      <c r="T2" s="12">
        <f t="shared" ref="T2:T7" si="6">S2+1.67</f>
        <v>1.84</v>
      </c>
      <c r="U2" s="12">
        <v>3.24</v>
      </c>
      <c r="V2" s="12">
        <f t="shared" ref="V2:V7" si="7">U2+0.89</f>
        <v>4.13</v>
      </c>
      <c r="W2" s="12">
        <v>0</v>
      </c>
      <c r="X2" s="12">
        <v>0.41166</v>
      </c>
      <c r="Y2" s="12">
        <v>0</v>
      </c>
      <c r="Z2" s="12">
        <f t="shared" ref="Z2:Z7" si="8">Y2+0.598</f>
        <v>0.598</v>
      </c>
      <c r="AA2" s="12">
        <v>0.61</v>
      </c>
      <c r="AB2" s="12">
        <f t="shared" ref="AB2:AB7" si="9">AA2+1.1225</f>
        <v>1.7325</v>
      </c>
      <c r="AC2" s="12">
        <v>0</v>
      </c>
      <c r="AD2" s="12">
        <f t="shared" ref="AD2:AD7" si="10">AC2+0.0417</f>
        <v>0.0417</v>
      </c>
      <c r="AE2" s="12">
        <v>0</v>
      </c>
      <c r="AF2" s="12">
        <f t="shared" ref="AF2:AF7" si="11">AE2+0.197</f>
        <v>0.197</v>
      </c>
      <c r="AG2" s="12">
        <v>0</v>
      </c>
      <c r="AH2">
        <f t="shared" ref="AH2:AH7" si="12">AG2+0.1</f>
        <v>0.1</v>
      </c>
      <c r="AI2">
        <f>H:H+J:J+L:L+N:N+P:P+R:R+T:T+V:V+X:X+Z:Z+AB:AB+AD:AD+AF:AF+AH:AH</f>
        <v>98.26916</v>
      </c>
    </row>
    <row r="3" spans="1:35">
      <c r="A3" s="9" t="s">
        <v>38</v>
      </c>
      <c r="B3" s="10" t="s">
        <v>36</v>
      </c>
      <c r="C3" s="11" t="s">
        <v>23</v>
      </c>
      <c r="D3" s="10" t="s">
        <v>24</v>
      </c>
      <c r="E3" s="11" t="s">
        <v>37</v>
      </c>
      <c r="F3" s="12" t="s">
        <v>38</v>
      </c>
      <c r="G3" s="12">
        <v>95.02</v>
      </c>
      <c r="H3" s="12">
        <f t="shared" si="0"/>
        <v>69.0408</v>
      </c>
      <c r="I3" s="12">
        <v>0</v>
      </c>
      <c r="J3" s="12">
        <f t="shared" si="1"/>
        <v>0.695</v>
      </c>
      <c r="K3" s="12">
        <v>0.59</v>
      </c>
      <c r="L3" s="12">
        <f t="shared" si="2"/>
        <v>9.3775</v>
      </c>
      <c r="M3" s="12">
        <v>0.62</v>
      </c>
      <c r="N3" s="12">
        <f t="shared" si="3"/>
        <v>5.0825</v>
      </c>
      <c r="O3" s="12">
        <v>0</v>
      </c>
      <c r="P3" s="12">
        <f t="shared" si="4"/>
        <v>0.8825</v>
      </c>
      <c r="Q3" s="12">
        <v>1.32</v>
      </c>
      <c r="R3" s="12">
        <f t="shared" si="5"/>
        <v>6.01</v>
      </c>
      <c r="S3" s="12">
        <v>0.32</v>
      </c>
      <c r="T3" s="12">
        <f t="shared" si="6"/>
        <v>1.99</v>
      </c>
      <c r="U3" s="12">
        <v>1.55</v>
      </c>
      <c r="V3" s="12">
        <f t="shared" si="7"/>
        <v>2.44</v>
      </c>
      <c r="W3" s="12">
        <v>0</v>
      </c>
      <c r="X3" s="12">
        <v>0.41166</v>
      </c>
      <c r="Y3" s="12">
        <v>0</v>
      </c>
      <c r="Z3" s="12">
        <f t="shared" si="8"/>
        <v>0.598</v>
      </c>
      <c r="AA3" s="12">
        <v>0.35</v>
      </c>
      <c r="AB3" s="12">
        <f t="shared" si="9"/>
        <v>1.4725</v>
      </c>
      <c r="AC3" s="12">
        <v>0</v>
      </c>
      <c r="AD3" s="12">
        <f t="shared" si="10"/>
        <v>0.0417</v>
      </c>
      <c r="AE3" s="12">
        <v>0</v>
      </c>
      <c r="AF3" s="12">
        <f t="shared" si="11"/>
        <v>0.197</v>
      </c>
      <c r="AG3" s="12">
        <v>0</v>
      </c>
      <c r="AH3">
        <f t="shared" si="12"/>
        <v>0.1</v>
      </c>
      <c r="AI3">
        <f>H:H+J:J+L:L+N:N+P:P+R:R+T:T+V:V+X:X+Z:Z+AB:AB+AD:AD+AF:AF+AH:AH</f>
        <v>98.33916</v>
      </c>
    </row>
    <row r="4" spans="1:35">
      <c r="A4" s="9" t="s">
        <v>39</v>
      </c>
      <c r="B4" s="10" t="s">
        <v>36</v>
      </c>
      <c r="C4" s="11" t="s">
        <v>23</v>
      </c>
      <c r="D4" s="10" t="s">
        <v>24</v>
      </c>
      <c r="E4" s="11" t="s">
        <v>37</v>
      </c>
      <c r="F4" s="12" t="s">
        <v>39</v>
      </c>
      <c r="G4" s="12">
        <v>96.77</v>
      </c>
      <c r="H4" s="12">
        <f t="shared" si="0"/>
        <v>70.7908</v>
      </c>
      <c r="I4" s="12">
        <v>0</v>
      </c>
      <c r="J4" s="12">
        <f t="shared" si="1"/>
        <v>0.695</v>
      </c>
      <c r="K4" s="12">
        <v>0.92</v>
      </c>
      <c r="L4" s="12">
        <f t="shared" si="2"/>
        <v>9.7075</v>
      </c>
      <c r="M4" s="12">
        <v>0.21</v>
      </c>
      <c r="N4" s="12">
        <f t="shared" si="3"/>
        <v>4.6725</v>
      </c>
      <c r="O4" s="12">
        <v>0</v>
      </c>
      <c r="P4" s="12">
        <f t="shared" si="4"/>
        <v>0.8825</v>
      </c>
      <c r="Q4" s="12">
        <v>0.81</v>
      </c>
      <c r="R4" s="12">
        <f t="shared" si="5"/>
        <v>5.5</v>
      </c>
      <c r="S4" s="12">
        <v>0.26</v>
      </c>
      <c r="T4" s="12">
        <f t="shared" si="6"/>
        <v>1.93</v>
      </c>
      <c r="U4" s="12">
        <v>0.84</v>
      </c>
      <c r="V4" s="12">
        <f t="shared" si="7"/>
        <v>1.73</v>
      </c>
      <c r="W4" s="12">
        <v>0</v>
      </c>
      <c r="X4" s="12">
        <v>0.41166</v>
      </c>
      <c r="Y4" s="12">
        <v>0</v>
      </c>
      <c r="Z4" s="12">
        <f t="shared" si="8"/>
        <v>0.598</v>
      </c>
      <c r="AA4" s="12">
        <v>0</v>
      </c>
      <c r="AB4" s="12">
        <f t="shared" si="9"/>
        <v>1.1225</v>
      </c>
      <c r="AC4" s="12">
        <v>0</v>
      </c>
      <c r="AD4" s="12">
        <f t="shared" si="10"/>
        <v>0.0417</v>
      </c>
      <c r="AE4" s="12">
        <v>0</v>
      </c>
      <c r="AF4" s="12">
        <f t="shared" si="11"/>
        <v>0.197</v>
      </c>
      <c r="AG4" s="12">
        <v>0</v>
      </c>
      <c r="AH4">
        <f t="shared" si="12"/>
        <v>0.1</v>
      </c>
      <c r="AI4">
        <f>H:H+J:J+L:L+N:N+P:P+R:R+T:T+V:V+X:X+Z:Z+AB:AB+AD:AD+AF:AF+AH:AH</f>
        <v>98.37916</v>
      </c>
    </row>
    <row r="5" spans="1:35">
      <c r="A5" s="9" t="s">
        <v>40</v>
      </c>
      <c r="B5" s="10" t="s">
        <v>36</v>
      </c>
      <c r="C5" s="11" t="s">
        <v>23</v>
      </c>
      <c r="D5" s="10" t="s">
        <v>24</v>
      </c>
      <c r="E5" s="11" t="s">
        <v>37</v>
      </c>
      <c r="F5" s="12" t="s">
        <v>40</v>
      </c>
      <c r="G5" s="12">
        <v>94.29</v>
      </c>
      <c r="H5" s="12">
        <f t="shared" si="0"/>
        <v>68.3108</v>
      </c>
      <c r="I5" s="12">
        <v>0</v>
      </c>
      <c r="J5" s="12">
        <f t="shared" si="1"/>
        <v>0.695</v>
      </c>
      <c r="K5" s="12">
        <v>1.01</v>
      </c>
      <c r="L5" s="12">
        <f t="shared" si="2"/>
        <v>9.7975</v>
      </c>
      <c r="M5" s="12">
        <v>0.72</v>
      </c>
      <c r="N5" s="12">
        <f t="shared" si="3"/>
        <v>5.1825</v>
      </c>
      <c r="O5" s="12">
        <v>0</v>
      </c>
      <c r="P5" s="12">
        <f t="shared" si="4"/>
        <v>0.8825</v>
      </c>
      <c r="Q5" s="12">
        <v>1.46</v>
      </c>
      <c r="R5" s="12">
        <f t="shared" si="5"/>
        <v>6.15</v>
      </c>
      <c r="S5" s="12">
        <v>0.29</v>
      </c>
      <c r="T5" s="12">
        <f t="shared" si="6"/>
        <v>1.96</v>
      </c>
      <c r="U5" s="12">
        <v>1.65</v>
      </c>
      <c r="V5" s="12">
        <f t="shared" si="7"/>
        <v>2.54</v>
      </c>
      <c r="W5" s="12">
        <v>0</v>
      </c>
      <c r="X5" s="12">
        <v>0.41166</v>
      </c>
      <c r="Y5" s="12">
        <v>0</v>
      </c>
      <c r="Z5" s="12">
        <f t="shared" si="8"/>
        <v>0.598</v>
      </c>
      <c r="AA5" s="12">
        <v>0.15</v>
      </c>
      <c r="AB5" s="12">
        <f t="shared" si="9"/>
        <v>1.2725</v>
      </c>
      <c r="AC5" s="12">
        <v>0</v>
      </c>
      <c r="AD5" s="12">
        <f t="shared" si="10"/>
        <v>0.0417</v>
      </c>
      <c r="AE5" s="12">
        <v>0</v>
      </c>
      <c r="AF5" s="12">
        <f t="shared" si="11"/>
        <v>0.197</v>
      </c>
      <c r="AG5" s="12">
        <v>0</v>
      </c>
      <c r="AH5">
        <f t="shared" si="12"/>
        <v>0.1</v>
      </c>
      <c r="AI5">
        <f>H:H+J:J+L:L+N:N+P:P+R:R+T:T+V:V+X:X+Z:Z+AB:AB+AD:AD+AF:AF+AH:AH</f>
        <v>98.13916</v>
      </c>
    </row>
    <row r="6" spans="1:35">
      <c r="A6" s="9" t="s">
        <v>49</v>
      </c>
      <c r="B6" s="10" t="s">
        <v>36</v>
      </c>
      <c r="C6" s="11" t="s">
        <v>23</v>
      </c>
      <c r="D6" s="10" t="s">
        <v>24</v>
      </c>
      <c r="E6" s="11" t="s">
        <v>37</v>
      </c>
      <c r="F6" s="12" t="s">
        <v>49</v>
      </c>
      <c r="G6" s="12">
        <v>92.35</v>
      </c>
      <c r="H6" s="12">
        <f t="shared" si="0"/>
        <v>66.3708</v>
      </c>
      <c r="I6" s="12">
        <v>0</v>
      </c>
      <c r="J6" s="12">
        <f t="shared" si="1"/>
        <v>0.695</v>
      </c>
      <c r="K6" s="12">
        <v>0.74</v>
      </c>
      <c r="L6" s="12">
        <f t="shared" si="2"/>
        <v>9.5275</v>
      </c>
      <c r="M6" s="12">
        <v>1.66</v>
      </c>
      <c r="N6" s="12">
        <f t="shared" si="3"/>
        <v>6.1225</v>
      </c>
      <c r="O6" s="12">
        <v>0.64</v>
      </c>
      <c r="P6" s="12">
        <f t="shared" si="4"/>
        <v>1.5225</v>
      </c>
      <c r="Q6" s="12">
        <v>3.5</v>
      </c>
      <c r="R6" s="12">
        <f t="shared" si="5"/>
        <v>8.19</v>
      </c>
      <c r="S6" s="12">
        <v>0.35</v>
      </c>
      <c r="T6" s="12">
        <f t="shared" si="6"/>
        <v>2.02</v>
      </c>
      <c r="U6" s="12">
        <v>0.55</v>
      </c>
      <c r="V6" s="12">
        <f t="shared" si="7"/>
        <v>1.44</v>
      </c>
      <c r="W6" s="12">
        <v>0</v>
      </c>
      <c r="X6" s="12">
        <v>0.41166</v>
      </c>
      <c r="Y6" s="12">
        <v>0</v>
      </c>
      <c r="Z6" s="12">
        <f t="shared" si="8"/>
        <v>0.598</v>
      </c>
      <c r="AA6" s="12">
        <v>0.21</v>
      </c>
      <c r="AB6" s="12">
        <f t="shared" si="9"/>
        <v>1.3325</v>
      </c>
      <c r="AC6" s="12">
        <v>0</v>
      </c>
      <c r="AD6" s="12">
        <f t="shared" si="10"/>
        <v>0.0417</v>
      </c>
      <c r="AE6" s="12">
        <v>0</v>
      </c>
      <c r="AF6" s="12">
        <f t="shared" si="11"/>
        <v>0.197</v>
      </c>
      <c r="AG6" s="12">
        <v>0</v>
      </c>
      <c r="AH6">
        <f t="shared" si="12"/>
        <v>0.1</v>
      </c>
      <c r="AI6">
        <f>H:H+J:J+L:L+N:N+P:P+R:R+T:T+V:V+X:X+Z:Z+AB:AB+AD:AD+AF:AF+AH:AH</f>
        <v>98.56916</v>
      </c>
    </row>
    <row r="7" spans="1:35">
      <c r="A7" s="9" t="s">
        <v>50</v>
      </c>
      <c r="B7" s="10" t="s">
        <v>36</v>
      </c>
      <c r="C7" s="11" t="s">
        <v>23</v>
      </c>
      <c r="D7" s="10" t="s">
        <v>24</v>
      </c>
      <c r="E7" s="11" t="s">
        <v>37</v>
      </c>
      <c r="F7" s="12" t="s">
        <v>50</v>
      </c>
      <c r="G7" s="12">
        <v>92.72</v>
      </c>
      <c r="H7" s="12">
        <f t="shared" si="0"/>
        <v>66.7408</v>
      </c>
      <c r="I7" s="12">
        <v>0</v>
      </c>
      <c r="J7" s="12">
        <f t="shared" si="1"/>
        <v>0.695</v>
      </c>
      <c r="K7" s="12">
        <v>0</v>
      </c>
      <c r="L7" s="12">
        <f t="shared" si="2"/>
        <v>8.7875</v>
      </c>
      <c r="M7" s="12">
        <v>0.94</v>
      </c>
      <c r="N7" s="12">
        <f t="shared" si="3"/>
        <v>5.4025</v>
      </c>
      <c r="O7" s="12">
        <v>0.54</v>
      </c>
      <c r="P7" s="12">
        <f t="shared" si="4"/>
        <v>1.4225</v>
      </c>
      <c r="Q7" s="12">
        <v>2.51</v>
      </c>
      <c r="R7" s="12">
        <f t="shared" si="5"/>
        <v>7.2</v>
      </c>
      <c r="S7" s="12">
        <v>0.2</v>
      </c>
      <c r="T7" s="12">
        <f t="shared" si="6"/>
        <v>1.87</v>
      </c>
      <c r="U7" s="12">
        <v>1.54</v>
      </c>
      <c r="V7" s="12">
        <f t="shared" si="7"/>
        <v>2.43</v>
      </c>
      <c r="W7" s="12">
        <v>0</v>
      </c>
      <c r="X7" s="12">
        <v>0.41166</v>
      </c>
      <c r="Y7" s="12">
        <v>0</v>
      </c>
      <c r="Z7" s="12">
        <f t="shared" si="8"/>
        <v>0.598</v>
      </c>
      <c r="AA7" s="12">
        <v>0.36</v>
      </c>
      <c r="AB7" s="12">
        <f t="shared" si="9"/>
        <v>1.4825</v>
      </c>
      <c r="AC7" s="12">
        <v>0</v>
      </c>
      <c r="AD7" s="12">
        <f t="shared" si="10"/>
        <v>0.0417</v>
      </c>
      <c r="AE7" s="12">
        <v>0</v>
      </c>
      <c r="AF7" s="12">
        <f t="shared" si="11"/>
        <v>0.197</v>
      </c>
      <c r="AG7" s="12">
        <v>0</v>
      </c>
      <c r="AH7">
        <f t="shared" si="12"/>
        <v>0.1</v>
      </c>
      <c r="AI7">
        <f>H:H+J:J+L:L+N:N+P:P+R:R+T:T+V:V+X:X+Z:Z+AB:AB+AD:AD+AF:AF+AH:AH</f>
        <v>97.37916</v>
      </c>
    </row>
    <row r="9" spans="7:33">
      <c r="G9">
        <v>-25.9791666666666</v>
      </c>
      <c r="I9">
        <v>0.695</v>
      </c>
      <c r="K9">
        <v>8.7875</v>
      </c>
      <c r="M9">
        <v>4.4625</v>
      </c>
      <c r="O9">
        <v>0.882500000000003</v>
      </c>
      <c r="Q9">
        <v>4.69</v>
      </c>
      <c r="S9">
        <v>1.66666666666667</v>
      </c>
      <c r="U9">
        <v>0.89083333333333</v>
      </c>
      <c r="W9">
        <v>0.411666666666667</v>
      </c>
      <c r="Y9">
        <v>0.598</v>
      </c>
      <c r="AA9">
        <v>1.1225</v>
      </c>
      <c r="AC9">
        <v>0.0416666666666667</v>
      </c>
      <c r="AE9">
        <v>0.196666666666667</v>
      </c>
      <c r="AG9">
        <v>0.101666666666667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6"/>
  <sheetViews>
    <sheetView workbookViewId="0">
      <selection activeCell="I7" sqref="I7"/>
    </sheetView>
  </sheetViews>
  <sheetFormatPr defaultColWidth="8.88888888888889" defaultRowHeight="14.4" outlineLevelCol="5"/>
  <cols>
    <col min="1" max="1" width="8.88888888888889" style="1"/>
    <col min="2" max="2" width="13.6666666666667" style="1" customWidth="1"/>
    <col min="3" max="3" width="15.1111111111111" style="1" customWidth="1"/>
    <col min="4" max="4" width="14.7777777777778" style="1" customWidth="1"/>
    <col min="5" max="5" width="16.1111111111111" style="1" customWidth="1"/>
    <col min="6" max="6" width="16.2222222222222" style="1" customWidth="1"/>
    <col min="7" max="16384" width="8.88888888888889" style="1"/>
  </cols>
  <sheetData>
    <row r="1" spans="1:6">
      <c r="A1" s="2" t="s">
        <v>51</v>
      </c>
      <c r="B1" s="3"/>
      <c r="C1" s="3"/>
      <c r="D1" s="3"/>
      <c r="E1" s="3"/>
      <c r="F1" s="4"/>
    </row>
    <row r="2" spans="1:6">
      <c r="A2" s="5"/>
      <c r="B2" s="5" t="s">
        <v>52</v>
      </c>
      <c r="C2" s="5" t="s">
        <v>53</v>
      </c>
      <c r="D2" s="5" t="s">
        <v>54</v>
      </c>
      <c r="E2" s="5" t="s">
        <v>55</v>
      </c>
      <c r="F2" s="5" t="s">
        <v>56</v>
      </c>
    </row>
    <row r="3" ht="28.8" spans="1:6">
      <c r="A3" s="5" t="s">
        <v>6</v>
      </c>
      <c r="B3" s="6">
        <v>93.9633333333333</v>
      </c>
      <c r="C3" s="6">
        <v>67.9841666666667</v>
      </c>
      <c r="D3" s="6">
        <v>33.6147222222222</v>
      </c>
      <c r="E3" s="6">
        <v>53.4438461538462</v>
      </c>
      <c r="F3" s="6">
        <v>8.48</v>
      </c>
    </row>
    <row r="4" ht="28.8" spans="1:6">
      <c r="A4" s="5" t="s">
        <v>7</v>
      </c>
      <c r="B4" s="6">
        <v>0</v>
      </c>
      <c r="C4" s="6">
        <v>0.695</v>
      </c>
      <c r="D4" s="6">
        <v>0.9525</v>
      </c>
      <c r="E4" s="6">
        <v>0.771538461538462</v>
      </c>
      <c r="F4" s="6">
        <v>0</v>
      </c>
    </row>
    <row r="5" ht="28.8" spans="1:6">
      <c r="A5" s="5" t="s">
        <v>8</v>
      </c>
      <c r="B5" s="6">
        <v>0.543333333333333</v>
      </c>
      <c r="C5" s="6">
        <v>9.33083333333333</v>
      </c>
      <c r="D5" s="6">
        <v>0.142777777777778</v>
      </c>
      <c r="E5" s="6">
        <v>0.258461538461538</v>
      </c>
      <c r="F5" s="6">
        <v>0.133333333333333</v>
      </c>
    </row>
    <row r="6" ht="25.2" spans="1:6">
      <c r="A6" s="5" t="s">
        <v>9</v>
      </c>
      <c r="B6" s="6">
        <v>0.87</v>
      </c>
      <c r="C6" s="6">
        <v>5.3325</v>
      </c>
      <c r="D6" s="6">
        <v>2.34555555555555</v>
      </c>
      <c r="E6" s="6">
        <v>1.23153846153846</v>
      </c>
      <c r="F6" s="6">
        <v>2.06666666666667</v>
      </c>
    </row>
    <row r="7" ht="25.2" spans="1:6">
      <c r="A7" s="5" t="s">
        <v>10</v>
      </c>
      <c r="B7" s="6">
        <v>0.196666666666667</v>
      </c>
      <c r="C7" s="6">
        <v>1.07916666666667</v>
      </c>
      <c r="D7" s="6">
        <v>0.700833333333333</v>
      </c>
      <c r="E7" s="6">
        <v>0.492307692307692</v>
      </c>
      <c r="F7" s="6">
        <v>0.37</v>
      </c>
    </row>
    <row r="8" ht="28.8" spans="1:6">
      <c r="A8" s="5" t="s">
        <v>11</v>
      </c>
      <c r="B8" s="6">
        <v>1.93</v>
      </c>
      <c r="C8" s="6">
        <v>6.62</v>
      </c>
      <c r="D8" s="6">
        <v>3.83833333333333</v>
      </c>
      <c r="E8" s="6">
        <v>3.19461538461538</v>
      </c>
      <c r="F8" s="6">
        <v>1.98</v>
      </c>
    </row>
    <row r="9" ht="28.8" spans="1:6">
      <c r="A9" s="5" t="s">
        <v>12</v>
      </c>
      <c r="B9" s="6">
        <v>0.265</v>
      </c>
      <c r="C9" s="6">
        <v>1.93166666666667</v>
      </c>
      <c r="D9" s="6">
        <v>0.555833333333333</v>
      </c>
      <c r="E9" s="6">
        <v>0.933076923076923</v>
      </c>
      <c r="F9" s="6">
        <v>0</v>
      </c>
    </row>
    <row r="10" ht="25.2" spans="1:6">
      <c r="A10" s="5" t="s">
        <v>13</v>
      </c>
      <c r="B10" s="6">
        <v>1.56166666666667</v>
      </c>
      <c r="C10" s="6">
        <v>2.4525</v>
      </c>
      <c r="D10" s="6">
        <v>1.99611111111111</v>
      </c>
      <c r="E10" s="6">
        <v>1.55692307692308</v>
      </c>
      <c r="F10" s="6">
        <v>2.69333333333333</v>
      </c>
    </row>
    <row r="11" ht="25.2" spans="1:6">
      <c r="A11" s="5" t="s">
        <v>14</v>
      </c>
      <c r="B11" s="6">
        <v>0</v>
      </c>
      <c r="C11" s="6">
        <v>0.411666666666667</v>
      </c>
      <c r="D11" s="6">
        <v>36.8719444444444</v>
      </c>
      <c r="E11" s="6">
        <v>23.5938461538462</v>
      </c>
      <c r="F11" s="6">
        <v>40.2766666666667</v>
      </c>
    </row>
    <row r="12" ht="25.2" spans="1:6">
      <c r="A12" s="5" t="s">
        <v>15</v>
      </c>
      <c r="B12" s="6">
        <v>0</v>
      </c>
      <c r="C12" s="6">
        <v>0.598333333333333</v>
      </c>
      <c r="D12" s="6">
        <v>10.4872222222222</v>
      </c>
      <c r="E12" s="6">
        <v>10.4992307692308</v>
      </c>
      <c r="F12" s="6">
        <v>22.0233333333333</v>
      </c>
    </row>
    <row r="13" ht="28.8" spans="1:6">
      <c r="A13" s="5" t="s">
        <v>16</v>
      </c>
      <c r="B13" s="6">
        <v>0.28</v>
      </c>
      <c r="C13" s="6">
        <v>1.4025</v>
      </c>
      <c r="D13" s="6">
        <v>4.15527777777778</v>
      </c>
      <c r="E13" s="6">
        <v>0.903846153846154</v>
      </c>
      <c r="F13" s="6">
        <v>9.24333333333333</v>
      </c>
    </row>
    <row r="14" ht="25.2" spans="1:6">
      <c r="A14" s="5" t="s">
        <v>17</v>
      </c>
      <c r="B14" s="6">
        <v>0</v>
      </c>
      <c r="C14" s="6">
        <v>0.0416666666666667</v>
      </c>
      <c r="D14" s="6">
        <v>0.366388888888889</v>
      </c>
      <c r="E14" s="6">
        <v>0.296923076923077</v>
      </c>
      <c r="F14" s="6">
        <v>0.756666666666667</v>
      </c>
    </row>
    <row r="15" ht="28.8" spans="1:6">
      <c r="A15" s="5" t="s">
        <v>18</v>
      </c>
      <c r="B15" s="6">
        <v>0</v>
      </c>
      <c r="C15" s="6">
        <v>0.196666666666667</v>
      </c>
      <c r="D15" s="6">
        <v>0.0558333333333333</v>
      </c>
      <c r="E15" s="6">
        <v>0.0646153846153846</v>
      </c>
      <c r="F15" s="6">
        <v>0</v>
      </c>
    </row>
    <row r="16" ht="28.8" spans="1:6">
      <c r="A16" s="5" t="s">
        <v>19</v>
      </c>
      <c r="B16" s="6">
        <v>0</v>
      </c>
      <c r="C16" s="6">
        <v>0.101666666666667</v>
      </c>
      <c r="D16" s="6">
        <v>0.986666666666667</v>
      </c>
      <c r="E16" s="6">
        <v>0.281538461538462</v>
      </c>
      <c r="F16" s="6">
        <v>10.3266666666667</v>
      </c>
    </row>
  </sheetData>
  <mergeCells count="1">
    <mergeCell ref="A1:F1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Sheet5</vt:lpstr>
      <vt:lpstr>Sheet4</vt:lpstr>
      <vt:lpstr>Sheet6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</dc:creator>
  <cp:lastModifiedBy>~Amanda</cp:lastModifiedBy>
  <dcterms:created xsi:type="dcterms:W3CDTF">2022-09-16T06:20:00Z</dcterms:created>
  <dcterms:modified xsi:type="dcterms:W3CDTF">2022-09-18T09:06:58Z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23C1F32667B54291BFDB890425C86419</vt:lpwstr>
  </property>
  <property fmtid="{D5CDD505-2E9C-101B-9397-08002B2CF9AE}" pid="3" name="KSOProductBuildVer">
    <vt:lpwstr>2052-11.1.0.12358</vt:lpwstr>
  </property>
</Properties>
</file>