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tacha Libreros\Desktop\NATACHA\PROGRAMACION\CICLO 3\SPRINT GRUPO 4\Proyecto-Ciclo-3\Documentacion\"/>
    </mc:Choice>
  </mc:AlternateContent>
  <bookViews>
    <workbookView xWindow="0" yWindow="0" windowWidth="20460" windowHeight="7680" activeTab="1"/>
  </bookViews>
  <sheets>
    <sheet name="Product backlog" sheetId="1" r:id="rId1"/>
    <sheet name="Release plan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2" l="1"/>
  <c r="D18" i="2" l="1"/>
  <c r="C6" i="2"/>
  <c r="C5" i="2"/>
  <c r="C4" i="2"/>
  <c r="D4" i="2" s="1"/>
  <c r="J5" i="2"/>
  <c r="B4" i="2"/>
  <c r="F32" i="2"/>
  <c r="G22" i="2"/>
  <c r="G23" i="2" s="1"/>
  <c r="G24" i="2" s="1"/>
  <c r="G25" i="2" s="1"/>
  <c r="G26" i="2" s="1"/>
  <c r="G27" i="2" s="1"/>
  <c r="G28" i="2" s="1"/>
  <c r="G29" i="2" s="1"/>
  <c r="G30" i="2" s="1"/>
  <c r="K20" i="2"/>
  <c r="K19" i="2"/>
  <c r="K18" i="2"/>
  <c r="K17" i="2"/>
  <c r="K16" i="2"/>
  <c r="E10" i="2"/>
  <c r="D10" i="2"/>
  <c r="C10" i="2"/>
  <c r="E9" i="2"/>
  <c r="C9" i="2"/>
  <c r="D9" i="2" s="1"/>
  <c r="E8" i="2"/>
  <c r="C8" i="2"/>
  <c r="E7" i="2"/>
  <c r="C7" i="2"/>
  <c r="D7" i="2" s="1"/>
  <c r="F6" i="2"/>
  <c r="E6" i="2"/>
  <c r="J4" i="2" l="1"/>
  <c r="B5" i="2"/>
  <c r="D17" i="2"/>
  <c r="B6" i="2" l="1"/>
  <c r="D6" i="2" s="1"/>
  <c r="D5" i="2"/>
  <c r="D19" i="2"/>
  <c r="D20" i="2" l="1"/>
  <c r="B8" i="2"/>
  <c r="D8" i="2" s="1"/>
  <c r="B22" i="2" l="1"/>
  <c r="D21" i="2"/>
  <c r="D22" i="2" l="1"/>
  <c r="B23" i="2"/>
  <c r="B24" i="2" l="1"/>
  <c r="D23" i="2"/>
  <c r="A23" i="2"/>
  <c r="E23" i="2" s="1"/>
  <c r="A24" i="2" l="1"/>
  <c r="E24" i="2" s="1"/>
  <c r="B25" i="2"/>
  <c r="D24" i="2"/>
  <c r="A25" i="2" l="1"/>
  <c r="E25" i="2" s="1"/>
  <c r="B26" i="2"/>
  <c r="D25" i="2"/>
  <c r="B27" i="2" l="1"/>
  <c r="D26" i="2"/>
  <c r="A26" i="2"/>
  <c r="E26" i="2" s="1"/>
  <c r="B28" i="2" l="1"/>
  <c r="D27" i="2"/>
  <c r="A27" i="2"/>
  <c r="E27" i="2" s="1"/>
  <c r="A28" i="2" l="1"/>
  <c r="E28" i="2" s="1"/>
  <c r="B29" i="2"/>
  <c r="D28" i="2"/>
  <c r="A29" i="2" l="1"/>
  <c r="E29" i="2" s="1"/>
  <c r="B30" i="2"/>
  <c r="D29" i="2"/>
  <c r="D30" i="2" l="1"/>
  <c r="A30" i="2"/>
  <c r="E30" i="2" s="1"/>
  <c r="E32" i="2" s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8"/>
            <color rgb="FF000000"/>
            <rFont val="Tahoma"/>
            <family val="2"/>
            <charset val="1"/>
          </rPr>
          <t>Once a Story ID is given to a story, do not change that number or reuse it even if you delete the story.</t>
        </r>
      </text>
    </comment>
    <comment ref="D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Use the following statuses:
</t>
        </r>
        <r>
          <rPr>
            <sz val="8"/>
            <color rgb="FF000000"/>
            <rFont val="Tahoma"/>
            <family val="2"/>
            <charset val="1"/>
          </rPr>
          <t>Planned (or empty)
Ongoing
Done
Removed
The sheet uses the above statuses in the formatting and calculation formulas.</t>
        </r>
      </text>
    </comment>
    <comment ref="E7" authorId="0" shapeId="0">
      <text>
        <r>
          <rPr>
            <sz val="8"/>
            <color rgb="FF000000"/>
            <rFont val="Tahoma"/>
            <family val="2"/>
            <charset val="1"/>
          </rPr>
          <t>Story Points or Ideal Days</t>
        </r>
      </text>
    </comment>
    <comment ref="F7" authorId="0" shapeId="0">
      <text>
        <r>
          <rPr>
            <sz val="8"/>
            <color rgb="FF000000"/>
            <rFont val="Tahoma"/>
            <family val="2"/>
            <charset val="1"/>
          </rPr>
          <t>Create a release plan by assigning stories to planned sprints. If there are more stories in the backlog than in the plan, leave the remaining stories unassigned to sprints.</t>
        </r>
      </text>
    </comment>
    <comment ref="G7" authorId="0" shapeId="0">
      <text>
        <r>
          <rPr>
            <sz val="8"/>
            <color rgb="FF000000"/>
            <rFont val="Tahoma"/>
            <family val="2"/>
            <charset val="1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<sst xmlns="http://schemas.openxmlformats.org/spreadsheetml/2006/main" count="90" uniqueCount="61">
  <si>
    <t>Story ID</t>
  </si>
  <si>
    <t>Story name</t>
  </si>
  <si>
    <t>Status</t>
  </si>
  <si>
    <t>Size</t>
  </si>
  <si>
    <t>Sprint</t>
  </si>
  <si>
    <t>Priority</t>
  </si>
  <si>
    <t>Story Type</t>
  </si>
  <si>
    <t>Comments</t>
  </si>
  <si>
    <t>Additional Comments</t>
  </si>
  <si>
    <t>ID01</t>
  </si>
  <si>
    <t xml:space="preserve">Registro Usuarios </t>
  </si>
  <si>
    <t>Planned</t>
  </si>
  <si>
    <t>ID02</t>
  </si>
  <si>
    <t>Inicio de sesión de estilistas</t>
  </si>
  <si>
    <t>Desarrollo</t>
  </si>
  <si>
    <t>ID03</t>
  </si>
  <si>
    <t>Inicio de  sesión de clientes</t>
  </si>
  <si>
    <t xml:space="preserve">Planeado para implementación </t>
  </si>
  <si>
    <t>ID04</t>
  </si>
  <si>
    <t>Crear modulo de portafolio de servicios</t>
  </si>
  <si>
    <t>Done</t>
  </si>
  <si>
    <t>ID05</t>
  </si>
  <si>
    <t>Clasificar los servicios para categorizarlos (menus)</t>
  </si>
  <si>
    <t>ID06</t>
  </si>
  <si>
    <t>Poder generar una agenda con espacios de turnos</t>
  </si>
  <si>
    <t>ID07</t>
  </si>
  <si>
    <t>Modulo de consulta de mis clientes</t>
  </si>
  <si>
    <t>ID09</t>
  </si>
  <si>
    <t>Definir una sección de noticias</t>
  </si>
  <si>
    <t>UTP CICLO 3 - GRUPO 66</t>
  </si>
  <si>
    <t>Product Backlog</t>
  </si>
  <si>
    <t>Sprint 0</t>
  </si>
  <si>
    <r>
      <t xml:space="preserve">SUBGRUPO 4 </t>
    </r>
    <r>
      <rPr>
        <b/>
        <sz val="16"/>
        <color rgb="FFC00000"/>
        <rFont val="Arial"/>
        <family val="2"/>
        <charset val="1"/>
      </rPr>
      <t>AGENDY NAILS</t>
    </r>
  </si>
  <si>
    <t>Ongoing</t>
  </si>
  <si>
    <t>Se termino en el sprit 1 el formulario se esta creando una página donde se le asignen permisos al estilista para que agrege nuevos servicios y mueva su agenda de acuerdo a sus citas disponibles.</t>
  </si>
  <si>
    <t>Se termino de desarrollar el formulario en el sprint 2, se desea que llegue al cliente un correo para que confirme su registro</t>
  </si>
  <si>
    <t>Se termino de desarrollar el formulario en el sprint 2, se esta terminando el carrito de compras en el sprint 3 y se desea trabajar en la pasarela de pago</t>
  </si>
  <si>
    <t>Se creo una categorización del portafolio de servicios en el cual se puede ingresar sin estar registrado y se hicieron las conexiones a páginas que amplian la información de cada servicio</t>
  </si>
  <si>
    <t>Se clasificaron los servicios en galeria de imágenes, portafolio y en la agenda, solo falta terminar la funcionalidad de la agenda.</t>
  </si>
  <si>
    <t>Se desea trabajar en una pasarela de pagos donde el cliente pueda cancelar los servicios que desea</t>
  </si>
  <si>
    <t>Ya se definio la sección de noticias</t>
  </si>
  <si>
    <t>Increment Plan</t>
  </si>
  <si>
    <t>Incr.</t>
  </si>
  <si>
    <t>Start</t>
  </si>
  <si>
    <t>Days</t>
  </si>
  <si>
    <t>End</t>
  </si>
  <si>
    <t>Estimated Size</t>
  </si>
  <si>
    <t>Real Size</t>
  </si>
  <si>
    <t>Release Date</t>
  </si>
  <si>
    <t>Goal</t>
  </si>
  <si>
    <t>% Esfuerzo vs Estimación</t>
  </si>
  <si>
    <t>Released</t>
  </si>
  <si>
    <t>Sprint Plan</t>
  </si>
  <si>
    <t>Increment</t>
  </si>
  <si>
    <t>% Error estimación</t>
  </si>
  <si>
    <t>Unallocated stories</t>
  </si>
  <si>
    <t>Total Size</t>
  </si>
  <si>
    <t>Crear todas las pantallas con HTM y CSS</t>
  </si>
  <si>
    <t>Interfases gráficas de usuario y navegacion entre interfases</t>
  </si>
  <si>
    <t>Ir incrementando el bootstrap y los contenedores para diseño responsive</t>
  </si>
  <si>
    <t>Navegación entre interfases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</si>
</sst>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40A]dddd\,\ dd&quot; de &quot;mmmm&quot; de &quot;yyyy;@"/>
    <numFmt numFmtId="165" formatCode="d\.m\.yyyy;@"/>
  </numFmts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rgb="FF000000"/>
      <name val="Arial"/>
      <family val="2"/>
      <charset val="1"/>
    </font>
    <font>
      <sz val="8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b/>
      <sz val="14"/>
      <color rgb="FF7030A0"/>
      <name val="Arial"/>
      <family val="2"/>
      <charset val="1"/>
    </font>
    <font>
      <b/>
      <sz val="16"/>
      <color rgb="FFC00000"/>
      <name val="Arial"/>
      <family val="2"/>
      <charset val="1"/>
    </font>
    <font>
      <sz val="14"/>
      <name val="Arial"/>
      <family val="2"/>
      <charset val="1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92D050"/>
      </patternFill>
    </fill>
    <fill>
      <patternFill patternType="solid">
        <fgColor rgb="FFFBE5D6"/>
        <bgColor rgb="FFFFFFFF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top"/>
    </xf>
    <xf numFmtId="0" fontId="9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1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12" fillId="0" borderId="1" xfId="0" applyFont="1" applyBorder="1"/>
    <xf numFmtId="9" fontId="0" fillId="0" borderId="1" xfId="1" applyFont="1" applyBorder="1"/>
    <xf numFmtId="0" fontId="0" fillId="5" borderId="10" xfId="0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14" xfId="0" applyFill="1" applyBorder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15" xfId="0" applyBorder="1"/>
    <xf numFmtId="165" fontId="0" fillId="0" borderId="15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13" fillId="0" borderId="0" xfId="0" applyFont="1"/>
    <xf numFmtId="0" fontId="0" fillId="0" borderId="1" xfId="0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12" fillId="0" borderId="1" xfId="0" applyFont="1" applyBorder="1" applyAlignment="1">
      <alignment horizontal="left"/>
    </xf>
    <xf numFmtId="14" fontId="0" fillId="5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12" fillId="0" borderId="11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/>
    <xf numFmtId="0" fontId="3" fillId="0" borderId="18" xfId="0" applyFont="1" applyBorder="1" applyAlignment="1">
      <alignment horizontal="right"/>
    </xf>
    <xf numFmtId="0" fontId="0" fillId="5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0" xfId="0" applyFont="1"/>
    <xf numFmtId="0" fontId="0" fillId="6" borderId="18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top"/>
    </xf>
    <xf numFmtId="0" fontId="7" fillId="4" borderId="8" xfId="0" applyFont="1" applyFill="1" applyBorder="1" applyAlignment="1">
      <alignment horizontal="center" vertical="top"/>
    </xf>
    <xf numFmtId="0" fontId="7" fillId="4" borderId="3" xfId="0" applyFont="1" applyFill="1" applyBorder="1" applyAlignment="1">
      <alignment horizontal="center" vertical="top"/>
    </xf>
    <xf numFmtId="0" fontId="7" fillId="4" borderId="4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 vertical="top"/>
    </xf>
    <xf numFmtId="0" fontId="7" fillId="4" borderId="5" xfId="0" applyFont="1" applyFill="1" applyBorder="1" applyAlignment="1">
      <alignment horizontal="center" vertical="top"/>
    </xf>
    <xf numFmtId="0" fontId="7" fillId="4" borderId="6" xfId="0" applyFont="1" applyFill="1" applyBorder="1" applyAlignment="1">
      <alignment horizontal="center" vertical="top"/>
    </xf>
    <xf numFmtId="0" fontId="7" fillId="4" borderId="9" xfId="0" applyFont="1" applyFill="1" applyBorder="1" applyAlignment="1">
      <alignment horizontal="center" vertical="top"/>
    </xf>
    <xf numFmtId="0" fontId="7" fillId="4" borderId="7" xfId="0" applyFont="1" applyFill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2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cha%20Libreros/Desktop/NATACHA/MUJER%20REAL/03_Product_Backl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</sheetNames>
    <sheetDataSet>
      <sheetData sheetId="0">
        <row r="6">
          <cell r="A6">
            <v>3</v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"/>
  <sheetViews>
    <sheetView topLeftCell="A6" workbookViewId="0">
      <selection activeCell="H9" sqref="H9"/>
    </sheetView>
  </sheetViews>
  <sheetFormatPr baseColWidth="10" defaultColWidth="9.140625" defaultRowHeight="15" x14ac:dyDescent="0.25"/>
  <cols>
    <col min="3" max="3" width="18" customWidth="1"/>
    <col min="8" max="8" width="10.7109375" bestFit="1" customWidth="1"/>
    <col min="9" max="9" width="59.140625" customWidth="1"/>
  </cols>
  <sheetData>
    <row r="1" spans="2:10" ht="18" x14ac:dyDescent="0.25">
      <c r="B1" s="63" t="s">
        <v>29</v>
      </c>
      <c r="C1" s="64"/>
      <c r="D1" s="64"/>
      <c r="E1" s="64"/>
      <c r="F1" s="65"/>
    </row>
    <row r="2" spans="2:10" ht="20.25" x14ac:dyDescent="0.25">
      <c r="B2" s="66" t="s">
        <v>32</v>
      </c>
      <c r="C2" s="67"/>
      <c r="D2" s="67"/>
      <c r="E2" s="67"/>
      <c r="F2" s="68"/>
    </row>
    <row r="3" spans="2:10" ht="18" x14ac:dyDescent="0.25">
      <c r="B3" s="66" t="s">
        <v>30</v>
      </c>
      <c r="C3" s="67"/>
      <c r="D3" s="67"/>
      <c r="E3" s="67"/>
      <c r="F3" s="68"/>
    </row>
    <row r="4" spans="2:10" ht="18.75" thickBot="1" x14ac:dyDescent="0.3">
      <c r="B4" s="69" t="s">
        <v>31</v>
      </c>
      <c r="C4" s="70"/>
      <c r="D4" s="70"/>
      <c r="E4" s="70"/>
      <c r="F4" s="71"/>
    </row>
    <row r="5" spans="2:10" ht="18" x14ac:dyDescent="0.25">
      <c r="B5" s="16"/>
      <c r="C5" s="17"/>
      <c r="D5" s="15"/>
      <c r="E5" s="1"/>
      <c r="F5" s="1"/>
      <c r="G5" s="1"/>
      <c r="H5" s="1"/>
      <c r="I5" s="1"/>
      <c r="J5" s="1"/>
    </row>
    <row r="6" spans="2:10" x14ac:dyDescent="0.25">
      <c r="C6" s="1"/>
      <c r="D6" s="1"/>
      <c r="E6" s="1"/>
      <c r="F6" s="1"/>
      <c r="G6" s="1"/>
      <c r="H6" s="1"/>
      <c r="I6" s="1"/>
      <c r="J6" s="1"/>
    </row>
    <row r="7" spans="2:10" ht="51" x14ac:dyDescent="0.25">
      <c r="B7" s="2" t="s">
        <v>0</v>
      </c>
      <c r="C7" s="3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3" t="s">
        <v>7</v>
      </c>
      <c r="J7" s="3" t="s">
        <v>8</v>
      </c>
    </row>
    <row r="8" spans="2:10" ht="43.5" customHeight="1" x14ac:dyDescent="0.25">
      <c r="B8" s="5" t="s">
        <v>9</v>
      </c>
      <c r="C8" s="6" t="s">
        <v>10</v>
      </c>
      <c r="D8" s="7" t="s">
        <v>33</v>
      </c>
      <c r="E8" s="8">
        <v>9</v>
      </c>
      <c r="F8" s="8">
        <v>3</v>
      </c>
      <c r="G8" s="8">
        <v>3</v>
      </c>
      <c r="H8" s="9"/>
      <c r="I8" s="10" t="s">
        <v>35</v>
      </c>
      <c r="J8" s="10"/>
    </row>
    <row r="9" spans="2:10" ht="38.25" x14ac:dyDescent="0.25">
      <c r="B9" s="5" t="s">
        <v>12</v>
      </c>
      <c r="C9" s="6" t="s">
        <v>13</v>
      </c>
      <c r="D9" s="11" t="s">
        <v>33</v>
      </c>
      <c r="E9" s="8">
        <v>7</v>
      </c>
      <c r="F9" s="8">
        <v>2</v>
      </c>
      <c r="G9" s="8">
        <v>2</v>
      </c>
      <c r="H9" s="7" t="s">
        <v>14</v>
      </c>
      <c r="I9" s="6" t="s">
        <v>34</v>
      </c>
      <c r="J9" s="6"/>
    </row>
    <row r="10" spans="2:10" ht="38.25" x14ac:dyDescent="0.25">
      <c r="B10" s="5" t="s">
        <v>15</v>
      </c>
      <c r="C10" s="6" t="s">
        <v>16</v>
      </c>
      <c r="D10" s="11" t="s">
        <v>33</v>
      </c>
      <c r="E10" s="8">
        <v>7</v>
      </c>
      <c r="F10" s="8">
        <v>2</v>
      </c>
      <c r="G10" s="8">
        <v>2</v>
      </c>
      <c r="H10" s="7" t="s">
        <v>14</v>
      </c>
      <c r="I10" s="6" t="s">
        <v>36</v>
      </c>
      <c r="J10" s="6"/>
    </row>
    <row r="11" spans="2:10" ht="75.75" customHeight="1" x14ac:dyDescent="0.25">
      <c r="B11" s="12" t="s">
        <v>18</v>
      </c>
      <c r="C11" s="6" t="s">
        <v>19</v>
      </c>
      <c r="D11" s="11" t="s">
        <v>20</v>
      </c>
      <c r="E11" s="8">
        <v>6</v>
      </c>
      <c r="F11" s="8">
        <v>1</v>
      </c>
      <c r="G11" s="8">
        <v>1</v>
      </c>
      <c r="H11" s="7" t="s">
        <v>14</v>
      </c>
      <c r="I11" s="6" t="s">
        <v>37</v>
      </c>
      <c r="J11" s="6"/>
    </row>
    <row r="12" spans="2:10" ht="51" x14ac:dyDescent="0.25">
      <c r="B12" s="5" t="s">
        <v>21</v>
      </c>
      <c r="C12" s="13" t="s">
        <v>22</v>
      </c>
      <c r="D12" s="11" t="s">
        <v>33</v>
      </c>
      <c r="E12" s="8">
        <v>5</v>
      </c>
      <c r="F12" s="8">
        <v>3</v>
      </c>
      <c r="G12" s="8">
        <v>3</v>
      </c>
      <c r="H12" s="7" t="s">
        <v>14</v>
      </c>
      <c r="I12" s="6" t="s">
        <v>38</v>
      </c>
      <c r="J12" s="14"/>
    </row>
    <row r="13" spans="2:10" ht="38.25" x14ac:dyDescent="0.25">
      <c r="B13" s="5" t="s">
        <v>23</v>
      </c>
      <c r="C13" s="6" t="s">
        <v>24</v>
      </c>
      <c r="D13" s="11" t="s">
        <v>11</v>
      </c>
      <c r="E13" s="8">
        <v>9</v>
      </c>
      <c r="F13" s="8">
        <v>3</v>
      </c>
      <c r="G13" s="8">
        <v>1</v>
      </c>
      <c r="H13" s="7" t="s">
        <v>14</v>
      </c>
      <c r="I13" s="6" t="s">
        <v>17</v>
      </c>
      <c r="J13" s="6"/>
    </row>
    <row r="14" spans="2:10" ht="25.5" x14ac:dyDescent="0.25">
      <c r="B14" s="5" t="s">
        <v>25</v>
      </c>
      <c r="C14" s="13" t="s">
        <v>26</v>
      </c>
      <c r="D14" s="11" t="s">
        <v>33</v>
      </c>
      <c r="E14" s="8">
        <v>6</v>
      </c>
      <c r="F14" s="8">
        <v>4</v>
      </c>
      <c r="G14" s="8">
        <v>4</v>
      </c>
      <c r="H14" s="7" t="s">
        <v>14</v>
      </c>
      <c r="I14" s="6" t="s">
        <v>39</v>
      </c>
      <c r="J14" s="14"/>
    </row>
    <row r="15" spans="2:10" ht="25.5" x14ac:dyDescent="0.25">
      <c r="B15" s="5" t="s">
        <v>27</v>
      </c>
      <c r="C15" s="13" t="s">
        <v>28</v>
      </c>
      <c r="D15" s="7" t="s">
        <v>20</v>
      </c>
      <c r="E15" s="8">
        <v>4</v>
      </c>
      <c r="F15" s="8">
        <v>1</v>
      </c>
      <c r="G15" s="8">
        <v>1</v>
      </c>
      <c r="H15" s="9" t="s">
        <v>14</v>
      </c>
      <c r="I15" s="10" t="s">
        <v>40</v>
      </c>
      <c r="J15" s="10"/>
    </row>
    <row r="16" spans="2:10" x14ac:dyDescent="0.25">
      <c r="C16" s="1"/>
      <c r="D16" s="1"/>
      <c r="E16" s="1"/>
      <c r="F16" s="1"/>
      <c r="G16" s="1"/>
      <c r="H16" s="1"/>
      <c r="I16" s="1"/>
      <c r="J16" s="1"/>
    </row>
  </sheetData>
  <mergeCells count="4">
    <mergeCell ref="B1:F1"/>
    <mergeCell ref="B2:F2"/>
    <mergeCell ref="B3:F3"/>
    <mergeCell ref="B4:F4"/>
  </mergeCells>
  <conditionalFormatting sqref="C8:J8 J14 J11:J12 B12:I14 C9:I11 B8:B10 B7:J7 B15:J15">
    <cfRule type="expression" dxfId="24" priority="1">
      <formula>$C7="Done"</formula>
    </cfRule>
    <cfRule type="expression" dxfId="23" priority="2">
      <formula>$C7="Ongoing"</formula>
    </cfRule>
    <cfRule type="expression" dxfId="22" priority="3">
      <formula>$C7="Removed"</formula>
    </cfRule>
  </conditionalFormatting>
  <conditionalFormatting sqref="J9">
    <cfRule type="expression" dxfId="21" priority="4">
      <formula>$C9="Done"</formula>
    </cfRule>
    <cfRule type="expression" dxfId="20" priority="5">
      <formula>$C9="Ongoing"</formula>
    </cfRule>
    <cfRule type="expression" dxfId="19" priority="6">
      <formula>$C9="Removed"</formula>
    </cfRule>
  </conditionalFormatting>
  <conditionalFormatting sqref="J10">
    <cfRule type="expression" dxfId="18" priority="7">
      <formula>$C10="Done"</formula>
    </cfRule>
    <cfRule type="expression" dxfId="17" priority="8">
      <formula>$C10="Ongoing"</formula>
    </cfRule>
    <cfRule type="expression" dxfId="16" priority="9">
      <formula>$C10="Removed"</formula>
    </cfRule>
  </conditionalFormatting>
  <conditionalFormatting sqref="J13">
    <cfRule type="expression" dxfId="15" priority="10">
      <formula>$C13="Done"</formula>
    </cfRule>
    <cfRule type="expression" dxfId="14" priority="11">
      <formula>$C13="Ongoing"</formula>
    </cfRule>
    <cfRule type="expression" dxfId="13" priority="12">
      <formula>$C13="Removed"</formula>
    </cfRule>
  </conditionalFormatting>
  <dataValidations count="1">
    <dataValidation type="list" allowBlank="1" showInputMessage="1" sqref="D7:D15">
      <formula1>"Planned,Ongoing,Done,Removed"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1" workbookViewId="0">
      <selection activeCell="D25" sqref="D25"/>
    </sheetView>
  </sheetViews>
  <sheetFormatPr baseColWidth="10" defaultColWidth="9.140625" defaultRowHeight="15" x14ac:dyDescent="0.25"/>
  <cols>
    <col min="1" max="1" width="7.85546875" customWidth="1"/>
    <col min="2" max="2" width="29.7109375" bestFit="1" customWidth="1"/>
    <col min="3" max="3" width="5.28515625" bestFit="1" customWidth="1"/>
    <col min="4" max="4" width="32.28515625" customWidth="1"/>
    <col min="5" max="5" width="14.42578125" bestFit="1" customWidth="1"/>
    <col min="6" max="6" width="10.7109375" customWidth="1"/>
    <col min="7" max="7" width="9.7109375" bestFit="1" customWidth="1"/>
    <col min="8" max="8" width="13" style="20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8" t="s">
        <v>41</v>
      </c>
      <c r="B1" s="19"/>
    </row>
    <row r="3" spans="1:11" s="23" customFormat="1" ht="26.25" x14ac:dyDescent="0.25">
      <c r="A3" s="21" t="s">
        <v>42</v>
      </c>
      <c r="B3" s="21" t="s">
        <v>43</v>
      </c>
      <c r="C3" s="21" t="s">
        <v>44</v>
      </c>
      <c r="D3" s="21" t="s">
        <v>45</v>
      </c>
      <c r="E3" s="21" t="s">
        <v>46</v>
      </c>
      <c r="F3" s="21" t="s">
        <v>47</v>
      </c>
      <c r="G3" s="22" t="s">
        <v>2</v>
      </c>
      <c r="H3" s="21" t="s">
        <v>48</v>
      </c>
      <c r="I3" s="22" t="s">
        <v>49</v>
      </c>
      <c r="J3" s="22" t="s">
        <v>50</v>
      </c>
    </row>
    <row r="4" spans="1:11" x14ac:dyDescent="0.25">
      <c r="A4" s="24">
        <v>1</v>
      </c>
      <c r="B4" s="25">
        <f>IF(OR(B16="",A4=""),"",B16)</f>
        <v>44452</v>
      </c>
      <c r="C4" s="24">
        <f>IF(A4="","",SUMIF(J$16:J$16,A4,C$16:C$16))</f>
        <v>7</v>
      </c>
      <c r="D4" s="25">
        <f>IF(OR(B4="",C4=""),"",B4+C4-1)</f>
        <v>44458</v>
      </c>
      <c r="E4" s="24">
        <v>10</v>
      </c>
      <c r="F4" s="24">
        <v>15</v>
      </c>
      <c r="G4" s="26" t="s">
        <v>51</v>
      </c>
      <c r="H4" s="27">
        <v>44465</v>
      </c>
      <c r="I4" s="28" t="s">
        <v>58</v>
      </c>
      <c r="J4" s="29">
        <f>(F4/E4)</f>
        <v>1.5</v>
      </c>
    </row>
    <row r="5" spans="1:11" x14ac:dyDescent="0.25">
      <c r="A5" s="24">
        <v>2</v>
      </c>
      <c r="B5" s="25">
        <f>IF(A5="","",B4+C4)</f>
        <v>44459</v>
      </c>
      <c r="C5" s="24">
        <f>IF(A5="","",SUMIF(J$16:J$17,A5,C$16:C$17))</f>
        <v>0</v>
      </c>
      <c r="D5" s="25">
        <f t="shared" ref="D5:D10" si="0">IF(OR(B5="",C5=""),"",B5+C5-1)</f>
        <v>44458</v>
      </c>
      <c r="E5" s="24">
        <v>14</v>
      </c>
      <c r="F5" s="24">
        <v>15</v>
      </c>
      <c r="G5" s="26" t="s">
        <v>51</v>
      </c>
      <c r="H5" s="27">
        <v>44465</v>
      </c>
      <c r="I5" s="28" t="s">
        <v>59</v>
      </c>
      <c r="J5" s="29">
        <f>(F5/E5)</f>
        <v>1.0714285714285714</v>
      </c>
    </row>
    <row r="6" spans="1:11" x14ac:dyDescent="0.25">
      <c r="A6" s="24">
        <v>3</v>
      </c>
      <c r="B6" s="25">
        <f>IF(A6="","",B5+C5)</f>
        <v>44459</v>
      </c>
      <c r="C6" s="24">
        <f>IF(A6="","",SUMIF(J$16:J$18,A6,C$16:C$18))</f>
        <v>0</v>
      </c>
      <c r="D6" s="25">
        <f t="shared" si="0"/>
        <v>44458</v>
      </c>
      <c r="E6" s="24">
        <f>IF(A6="","",SUMIF(J$16:J$30,'[1]Release Plan'!A6,E$16:E$30))</f>
        <v>0</v>
      </c>
      <c r="F6" s="24">
        <f>IF(A6="","",SUMIF(J$16:J$30,'[1]Release Plan'!A6,F$16:F$30))</f>
        <v>0</v>
      </c>
      <c r="G6" s="26" t="s">
        <v>11</v>
      </c>
      <c r="H6" s="27"/>
      <c r="I6" s="28"/>
      <c r="J6" s="26"/>
    </row>
    <row r="7" spans="1:11" x14ac:dyDescent="0.25">
      <c r="A7" s="30"/>
      <c r="B7" s="31"/>
      <c r="C7" s="32" t="str">
        <f t="shared" ref="C7:C10" si="1">IF(A7="","",SUMIF(J$16:J$30,A7,C$16:C$30))</f>
        <v/>
      </c>
      <c r="D7" s="31" t="str">
        <f t="shared" si="0"/>
        <v/>
      </c>
      <c r="E7" s="32" t="str">
        <f>IF(A7="","",SUMIF(J$16:J$30,'[1]Release Plan'!A7,E$16:E$30))</f>
        <v/>
      </c>
      <c r="F7" s="32"/>
      <c r="H7" s="33"/>
      <c r="I7" s="34"/>
      <c r="J7" s="35"/>
    </row>
    <row r="8" spans="1:11" x14ac:dyDescent="0.25">
      <c r="A8" s="30"/>
      <c r="B8" s="31" t="str">
        <f>IF(OR(B20="",A8=""),"",B20)</f>
        <v/>
      </c>
      <c r="C8" s="32" t="str">
        <f t="shared" si="1"/>
        <v/>
      </c>
      <c r="D8" s="31" t="str">
        <f t="shared" si="0"/>
        <v/>
      </c>
      <c r="E8" s="32" t="str">
        <f>IF(A8="","",SUMIF(J$16:J$30,'[1]Release Plan'!A8,E$16:E$30))</f>
        <v/>
      </c>
      <c r="F8" s="32"/>
      <c r="H8" s="33"/>
      <c r="I8" s="34"/>
      <c r="J8" s="36"/>
    </row>
    <row r="9" spans="1:11" x14ac:dyDescent="0.25">
      <c r="A9" s="30"/>
      <c r="B9" s="31"/>
      <c r="C9" s="32" t="str">
        <f t="shared" si="1"/>
        <v/>
      </c>
      <c r="D9" s="31" t="str">
        <f t="shared" si="0"/>
        <v/>
      </c>
      <c r="E9" s="32" t="str">
        <f>IF(A9="","",SUMIF(J$16:J$30,'[1]Release Plan'!A9,E$16:E$30))</f>
        <v/>
      </c>
      <c r="F9" s="32"/>
      <c r="H9" s="33"/>
      <c r="I9" s="34"/>
      <c r="J9" s="36"/>
    </row>
    <row r="10" spans="1:11" x14ac:dyDescent="0.25">
      <c r="A10" s="37"/>
      <c r="B10" s="38"/>
      <c r="C10" s="39" t="str">
        <f t="shared" si="1"/>
        <v/>
      </c>
      <c r="D10" s="38" t="str">
        <f t="shared" si="0"/>
        <v/>
      </c>
      <c r="E10" s="39" t="str">
        <f>IF(A10="","",SUMIF(J$16:J$30,'[1]Release Plan'!A10,E$16:E$30))</f>
        <v/>
      </c>
      <c r="F10" s="39"/>
      <c r="G10" s="40"/>
      <c r="H10" s="41"/>
      <c r="I10" s="42"/>
      <c r="J10" s="43"/>
    </row>
    <row r="11" spans="1:11" x14ac:dyDescent="0.25">
      <c r="A11" s="44"/>
    </row>
    <row r="13" spans="1:11" ht="18" x14ac:dyDescent="0.25">
      <c r="A13" s="18" t="s">
        <v>52</v>
      </c>
    </row>
    <row r="15" spans="1:11" s="23" customFormat="1" ht="26.25" x14ac:dyDescent="0.25">
      <c r="A15" s="21" t="s">
        <v>4</v>
      </c>
      <c r="B15" s="21" t="s">
        <v>43</v>
      </c>
      <c r="C15" s="21" t="s">
        <v>44</v>
      </c>
      <c r="D15" s="21" t="s">
        <v>45</v>
      </c>
      <c r="E15" s="21" t="s">
        <v>46</v>
      </c>
      <c r="F15" s="21" t="s">
        <v>47</v>
      </c>
      <c r="G15" s="22" t="s">
        <v>2</v>
      </c>
      <c r="H15" s="21" t="s">
        <v>48</v>
      </c>
      <c r="I15" s="22" t="s">
        <v>49</v>
      </c>
      <c r="J15" s="21" t="s">
        <v>53</v>
      </c>
      <c r="K15" s="22" t="s">
        <v>54</v>
      </c>
    </row>
    <row r="16" spans="1:11" x14ac:dyDescent="0.25">
      <c r="A16" s="24">
        <v>1</v>
      </c>
      <c r="B16" s="25">
        <v>44452</v>
      </c>
      <c r="C16" s="45">
        <v>7</v>
      </c>
      <c r="D16" s="25">
        <v>44465</v>
      </c>
      <c r="E16" s="24">
        <v>10</v>
      </c>
      <c r="F16" s="24">
        <v>15</v>
      </c>
      <c r="G16" s="26" t="s">
        <v>51</v>
      </c>
      <c r="H16" s="46">
        <v>44465</v>
      </c>
      <c r="I16" s="47" t="s">
        <v>57</v>
      </c>
      <c r="J16" s="45">
        <v>1</v>
      </c>
      <c r="K16" s="29">
        <f>(F16/E16)-1</f>
        <v>0.5</v>
      </c>
    </row>
    <row r="17" spans="1:11" x14ac:dyDescent="0.25">
      <c r="A17" s="24">
        <v>2</v>
      </c>
      <c r="B17" s="25">
        <v>44452</v>
      </c>
      <c r="C17" s="45">
        <v>14</v>
      </c>
      <c r="D17" s="25">
        <f>IF(AND(B17&lt;&gt;"",C17&lt;&gt;""),B17+C17-1,"")</f>
        <v>44465</v>
      </c>
      <c r="E17" s="24">
        <v>14</v>
      </c>
      <c r="F17" s="24">
        <v>15</v>
      </c>
      <c r="G17" s="26" t="s">
        <v>51</v>
      </c>
      <c r="H17" s="48">
        <v>44465</v>
      </c>
      <c r="I17" s="47" t="s">
        <v>60</v>
      </c>
      <c r="J17" s="45">
        <v>1</v>
      </c>
      <c r="K17" s="29">
        <f>(F17/E17)-1</f>
        <v>7.1428571428571397E-2</v>
      </c>
    </row>
    <row r="18" spans="1:11" x14ac:dyDescent="0.25">
      <c r="A18" s="24">
        <v>3</v>
      </c>
      <c r="B18" s="25">
        <v>44459</v>
      </c>
      <c r="C18" s="45">
        <v>14</v>
      </c>
      <c r="D18" s="25">
        <f>IF(AND(B18&lt;&gt;"",C18&lt;&gt;""),B18+C18-1,"")</f>
        <v>44472</v>
      </c>
      <c r="E18" s="24">
        <v>23</v>
      </c>
      <c r="F18" s="24"/>
      <c r="G18" s="26" t="s">
        <v>11</v>
      </c>
      <c r="H18" s="48"/>
      <c r="I18" s="47"/>
      <c r="J18" s="45">
        <v>1</v>
      </c>
      <c r="K18" s="29">
        <f>(F18/E18)-1</f>
        <v>-1</v>
      </c>
    </row>
    <row r="19" spans="1:11" x14ac:dyDescent="0.25">
      <c r="A19" s="24">
        <v>4</v>
      </c>
      <c r="B19" s="25">
        <v>44466</v>
      </c>
      <c r="C19" s="45">
        <v>14</v>
      </c>
      <c r="D19" s="25">
        <f>IF(AND(B19&lt;&gt;"",C19&lt;&gt;""),B19+C19-1,"")</f>
        <v>44479</v>
      </c>
      <c r="E19" s="24">
        <v>6</v>
      </c>
      <c r="F19" s="24"/>
      <c r="G19" s="26" t="s">
        <v>11</v>
      </c>
      <c r="H19" s="48"/>
      <c r="I19" s="47"/>
      <c r="J19" s="45">
        <v>2</v>
      </c>
      <c r="K19" s="29">
        <f>(F19/E19)-1</f>
        <v>-1</v>
      </c>
    </row>
    <row r="20" spans="1:11" x14ac:dyDescent="0.25">
      <c r="A20" s="24">
        <v>5</v>
      </c>
      <c r="B20" s="25">
        <v>44473</v>
      </c>
      <c r="C20" s="45">
        <v>7</v>
      </c>
      <c r="D20" s="25">
        <f>IF(AND(B20&lt;&gt;"",C20&lt;&gt;""),B20+C20-1,"")</f>
        <v>44479</v>
      </c>
      <c r="E20" s="24">
        <v>0</v>
      </c>
      <c r="F20" s="24"/>
      <c r="G20" s="26" t="s">
        <v>11</v>
      </c>
      <c r="H20" s="48"/>
      <c r="I20" s="49"/>
      <c r="J20" s="45">
        <v>2</v>
      </c>
      <c r="K20" s="29" t="e">
        <f>(F20/E20)-1</f>
        <v>#DIV/0!</v>
      </c>
    </row>
    <row r="21" spans="1:11" x14ac:dyDescent="0.25">
      <c r="A21" s="24">
        <v>6</v>
      </c>
      <c r="B21" s="25">
        <v>44480</v>
      </c>
      <c r="C21" s="45">
        <v>14</v>
      </c>
      <c r="D21" s="25">
        <f>IF(AND(B21&lt;&gt;"",C21&lt;&gt;""),B21+C21-1,"")</f>
        <v>44493</v>
      </c>
      <c r="E21" s="24">
        <v>0</v>
      </c>
      <c r="F21" s="24"/>
      <c r="G21" s="26" t="s">
        <v>11</v>
      </c>
      <c r="H21" s="48"/>
      <c r="I21" s="49"/>
      <c r="J21" s="45">
        <v>3</v>
      </c>
      <c r="K21" s="29"/>
    </row>
    <row r="22" spans="1:11" x14ac:dyDescent="0.25">
      <c r="A22" s="32"/>
      <c r="B22" s="50" t="str">
        <f t="shared" ref="B22:B30" si="2">IF(AND(B21&lt;&gt;"",C21&lt;&gt;"",C22&lt;&gt;""),B21+C21,"")</f>
        <v/>
      </c>
      <c r="C22" s="20"/>
      <c r="D22" s="50" t="str">
        <f t="shared" ref="D22:D30" si="3">IF(AND(B22&lt;&gt;"",C22&lt;&gt;""),B22+C22-1,"")</f>
        <v/>
      </c>
      <c r="E22" s="32"/>
      <c r="F22" s="32"/>
      <c r="G22" t="str">
        <f t="shared" ref="G22:G30" si="4">IF(AND(OR(G21="Planned",G21="Ongoing"),C22&lt;&gt;""),"Planned","Unplanned")</f>
        <v>Unplanned</v>
      </c>
      <c r="H22" s="51"/>
      <c r="I22" s="52"/>
      <c r="J22" s="53"/>
      <c r="K22" s="35"/>
    </row>
    <row r="23" spans="1:11" x14ac:dyDescent="0.25">
      <c r="A23" s="32" t="str">
        <f>IF(AND(B23&lt;&gt;"",C23&lt;&gt;""),A22+1,"")</f>
        <v/>
      </c>
      <c r="B23" s="50" t="str">
        <f t="shared" si="2"/>
        <v/>
      </c>
      <c r="C23" s="20"/>
      <c r="D23" s="50" t="str">
        <f t="shared" si="3"/>
        <v/>
      </c>
      <c r="E23" s="32" t="str">
        <f>IF(A23="","",SUMIF('[2]Product Backlog'!E$5:E$79,'[1]Release Plan'!A23,'[2]Product Backlog'!D$5:D$79))</f>
        <v/>
      </c>
      <c r="F23" s="32"/>
      <c r="G23" t="str">
        <f t="shared" si="4"/>
        <v>Unplanned</v>
      </c>
      <c r="I23" s="54"/>
      <c r="J23" s="53"/>
      <c r="K23" s="36"/>
    </row>
    <row r="24" spans="1:11" x14ac:dyDescent="0.25">
      <c r="A24" s="32" t="str">
        <f t="shared" ref="A24:A30" si="5">IF(AND(B24&lt;&gt;"",C24&lt;&gt;""),A23+1,"")</f>
        <v/>
      </c>
      <c r="B24" s="50" t="str">
        <f t="shared" si="2"/>
        <v/>
      </c>
      <c r="C24" s="20"/>
      <c r="D24" s="50" t="str">
        <f t="shared" si="3"/>
        <v/>
      </c>
      <c r="E24" s="32" t="str">
        <f>IF(A24="","",SUMIF('[2]Product Backlog'!E$5:E$79,'[1]Release Plan'!A24,'[2]Product Backlog'!D$5:D$79))</f>
        <v/>
      </c>
      <c r="F24" s="32"/>
      <c r="G24" t="str">
        <f t="shared" si="4"/>
        <v>Unplanned</v>
      </c>
      <c r="I24" s="54"/>
      <c r="J24" s="53"/>
      <c r="K24" s="36"/>
    </row>
    <row r="25" spans="1:11" x14ac:dyDescent="0.25">
      <c r="A25" s="32" t="str">
        <f t="shared" si="5"/>
        <v/>
      </c>
      <c r="B25" s="50" t="str">
        <f t="shared" si="2"/>
        <v/>
      </c>
      <c r="C25" s="20"/>
      <c r="D25" s="50" t="str">
        <f t="shared" si="3"/>
        <v/>
      </c>
      <c r="E25" s="32" t="str">
        <f>IF(A25="","",SUMIF('[2]Product Backlog'!E$5:E$79,'[1]Release Plan'!A25,'[2]Product Backlog'!D$5:D$79))</f>
        <v/>
      </c>
      <c r="F25" s="32"/>
      <c r="G25" t="str">
        <f t="shared" si="4"/>
        <v>Unplanned</v>
      </c>
      <c r="I25" s="54"/>
      <c r="J25" s="53"/>
      <c r="K25" s="36"/>
    </row>
    <row r="26" spans="1:11" x14ac:dyDescent="0.25">
      <c r="A26" s="32" t="str">
        <f t="shared" si="5"/>
        <v/>
      </c>
      <c r="B26" s="50" t="str">
        <f t="shared" si="2"/>
        <v/>
      </c>
      <c r="C26" s="20"/>
      <c r="D26" s="50" t="str">
        <f t="shared" si="3"/>
        <v/>
      </c>
      <c r="E26" s="32" t="str">
        <f>IF(A26="","",SUMIF('[2]Product Backlog'!E$5:E$79,'[1]Release Plan'!A26,'[2]Product Backlog'!D$5:D$79))</f>
        <v/>
      </c>
      <c r="F26" s="32"/>
      <c r="G26" t="str">
        <f t="shared" si="4"/>
        <v>Unplanned</v>
      </c>
      <c r="I26" s="54"/>
      <c r="J26" s="53"/>
      <c r="K26" s="36"/>
    </row>
    <row r="27" spans="1:11" x14ac:dyDescent="0.25">
      <c r="A27" s="32" t="str">
        <f t="shared" si="5"/>
        <v/>
      </c>
      <c r="B27" s="50" t="str">
        <f t="shared" si="2"/>
        <v/>
      </c>
      <c r="C27" s="20"/>
      <c r="D27" s="50" t="str">
        <f t="shared" si="3"/>
        <v/>
      </c>
      <c r="E27" s="32" t="str">
        <f>IF(A27="","",SUMIF('[2]Product Backlog'!E$5:E$79,'[1]Release Plan'!A27,'[2]Product Backlog'!D$5:D$79))</f>
        <v/>
      </c>
      <c r="F27" s="32"/>
      <c r="G27" t="str">
        <f t="shared" si="4"/>
        <v>Unplanned</v>
      </c>
      <c r="I27" s="54"/>
      <c r="J27" s="53"/>
      <c r="K27" s="36"/>
    </row>
    <row r="28" spans="1:11" x14ac:dyDescent="0.25">
      <c r="A28" s="32" t="str">
        <f t="shared" si="5"/>
        <v/>
      </c>
      <c r="B28" s="50" t="str">
        <f t="shared" si="2"/>
        <v/>
      </c>
      <c r="C28" s="20"/>
      <c r="D28" s="50" t="str">
        <f t="shared" si="3"/>
        <v/>
      </c>
      <c r="E28" s="32" t="str">
        <f>IF(A28="","",SUMIF('[2]Product Backlog'!E$5:E$79,'[1]Release Plan'!A28,'[2]Product Backlog'!D$5:D$79))</f>
        <v/>
      </c>
      <c r="F28" s="32"/>
      <c r="G28" t="str">
        <f t="shared" si="4"/>
        <v>Unplanned</v>
      </c>
      <c r="I28" s="54"/>
      <c r="J28" s="53"/>
      <c r="K28" s="36"/>
    </row>
    <row r="29" spans="1:11" x14ac:dyDescent="0.25">
      <c r="A29" s="32" t="str">
        <f t="shared" si="5"/>
        <v/>
      </c>
      <c r="B29" s="50" t="str">
        <f t="shared" si="2"/>
        <v/>
      </c>
      <c r="C29" s="20"/>
      <c r="D29" s="50" t="str">
        <f t="shared" si="3"/>
        <v/>
      </c>
      <c r="E29" s="32" t="str">
        <f>IF(A29="","",SUMIF('[2]Product Backlog'!E$5:E$79,'[1]Release Plan'!A29,'[2]Product Backlog'!D$5:D$79))</f>
        <v/>
      </c>
      <c r="F29" s="32"/>
      <c r="G29" t="str">
        <f t="shared" si="4"/>
        <v>Unplanned</v>
      </c>
      <c r="I29" s="54"/>
      <c r="J29" s="53"/>
      <c r="K29" s="36"/>
    </row>
    <row r="30" spans="1:11" x14ac:dyDescent="0.25">
      <c r="A30" s="32" t="str">
        <f t="shared" si="5"/>
        <v/>
      </c>
      <c r="B30" s="50" t="str">
        <f t="shared" si="2"/>
        <v/>
      </c>
      <c r="C30" s="20"/>
      <c r="D30" s="50" t="str">
        <f t="shared" si="3"/>
        <v/>
      </c>
      <c r="E30" s="32" t="str">
        <f>IF(A30="","",SUMIF('[2]Product Backlog'!E$5:E$79,'[1]Release Plan'!A30,'[2]Product Backlog'!D$5:D$79))</f>
        <v/>
      </c>
      <c r="F30" s="32"/>
      <c r="G30" t="str">
        <f t="shared" si="4"/>
        <v>Unplanned</v>
      </c>
      <c r="I30" s="55"/>
      <c r="J30" s="56"/>
      <c r="K30" s="43"/>
    </row>
    <row r="31" spans="1:11" x14ac:dyDescent="0.25">
      <c r="A31" s="57"/>
      <c r="B31" s="57"/>
      <c r="C31" s="57"/>
      <c r="D31" s="58" t="s">
        <v>55</v>
      </c>
      <c r="E31" s="62" t="e">
        <f>SUMIF('[2]Product Backlog'!E$5:E$79,"",'[2]Product Backlog'!D$5:D$79)-SUMIF('[2]Product Backlog'!C$5:C$79,"Removed",'[2]Product Backlog'!D$5:D$79)</f>
        <v>#VALUE!</v>
      </c>
      <c r="F31" s="59"/>
      <c r="G31" s="57"/>
      <c r="H31" s="60"/>
      <c r="I31" s="57"/>
    </row>
    <row r="32" spans="1:11" x14ac:dyDescent="0.25">
      <c r="D32" s="61" t="s">
        <v>56</v>
      </c>
      <c r="E32" s="59">
        <f>SUM(E16:E30)</f>
        <v>53</v>
      </c>
      <c r="F32" s="59">
        <f>SUM(F16:F30)</f>
        <v>30</v>
      </c>
    </row>
  </sheetData>
  <conditionalFormatting sqref="H4:I10 E5:F10 E31:F32 A4:D10">
    <cfRule type="expression" dxfId="12" priority="7" stopIfTrue="1">
      <formula>$G4="Planned"</formula>
    </cfRule>
    <cfRule type="expression" dxfId="11" priority="8" stopIfTrue="1">
      <formula>$G4="Ongoing"</formula>
    </cfRule>
  </conditionalFormatting>
  <conditionalFormatting sqref="G4:G10 G16:G30">
    <cfRule type="expression" dxfId="10" priority="9" stopIfTrue="1">
      <formula>$G4="Planned"</formula>
    </cfRule>
    <cfRule type="expression" dxfId="9" priority="10" stopIfTrue="1">
      <formula>$G4="Ongoing"</formula>
    </cfRule>
    <cfRule type="cellIs" dxfId="8" priority="11" stopIfTrue="1" operator="equal">
      <formula>"Unplanned"</formula>
    </cfRule>
  </conditionalFormatting>
  <conditionalFormatting sqref="A16:F30 E4:F5 F6 H16:I30">
    <cfRule type="expression" dxfId="7" priority="12" stopIfTrue="1">
      <formula>OR($G4="Planned",$G4="Unplanned")</formula>
    </cfRule>
    <cfRule type="expression" dxfId="6" priority="13" stopIfTrue="1">
      <formula>$G4="Ongoing"</formula>
    </cfRule>
  </conditionalFormatting>
  <conditionalFormatting sqref="B16:B21">
    <cfRule type="expression" dxfId="5" priority="5" stopIfTrue="1">
      <formula>$G16="Planned"</formula>
    </cfRule>
    <cfRule type="expression" dxfId="4" priority="6" stopIfTrue="1">
      <formula>$G16="Ongoing"</formula>
    </cfRule>
  </conditionalFormatting>
  <conditionalFormatting sqref="B16:B21">
    <cfRule type="expression" dxfId="3" priority="3" stopIfTrue="1">
      <formula>$G16="Planned"</formula>
    </cfRule>
    <cfRule type="expression" dxfId="2" priority="4" stopIfTrue="1">
      <formula>$G16="Ongoing"</formula>
    </cfRule>
  </conditionalFormatting>
  <conditionalFormatting sqref="D16:D21">
    <cfRule type="expression" dxfId="1" priority="1" stopIfTrue="1">
      <formula>$G16="Planned"</formula>
    </cfRule>
    <cfRule type="expression" dxfId="0" priority="2" stopIfTrue="1">
      <formula>$G16="Ongoing"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16:G3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WVO983056:WVO983070">
      <formula1>"Planned,Ongoing,Released,Unplanned"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</vt:lpstr>
      <vt:lpstr>Release 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Cecilia Nieto</dc:creator>
  <cp:lastModifiedBy>Natacha Libreros</cp:lastModifiedBy>
  <dcterms:created xsi:type="dcterms:W3CDTF">2021-09-25T02:58:11Z</dcterms:created>
  <dcterms:modified xsi:type="dcterms:W3CDTF">2021-09-29T03:04:53Z</dcterms:modified>
</cp:coreProperties>
</file>