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nna\Desktop\Nancssee\Courses\Diploma In Practical Data Analytics\Excel\Excel_Assignments\Mod2_EDA_Excel Assignment\"/>
    </mc:Choice>
  </mc:AlternateContent>
  <xr:revisionPtr revIDLastSave="0" documentId="13_ncr:1_{27B72942-2847-4A7F-A60A-B34C3748E1C6}" xr6:coauthVersionLast="47" xr6:coauthVersionMax="47" xr10:uidLastSave="{00000000-0000-0000-0000-000000000000}"/>
  <bookViews>
    <workbookView xWindow="-108" yWindow="-108" windowWidth="23256" windowHeight="12456" tabRatio="746" activeTab="1" xr2:uid="{2725B2A2-3C20-45C7-B506-8CF404C3CD08}"/>
  </bookViews>
  <sheets>
    <sheet name="Q1-Q6" sheetId="1" r:id="rId1"/>
    <sheet name="Q7-Q11" sheetId="2" r:id="rId2"/>
  </sheets>
  <definedNames>
    <definedName name="_xlchart.v1.0" hidden="1">'Q7-Q11'!$B$47</definedName>
    <definedName name="_xlchart.v1.1" hidden="1">'Q7-Q11'!$B$48:$B$62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6" i="2" l="1"/>
  <c r="G6" i="2"/>
  <c r="F6" i="2"/>
  <c r="H5" i="2"/>
  <c r="G5" i="2"/>
  <c r="F5" i="2"/>
  <c r="C97" i="2"/>
  <c r="C88" i="2"/>
  <c r="C78" i="2"/>
  <c r="C79" i="2"/>
  <c r="C80" i="2"/>
  <c r="C81" i="2"/>
  <c r="C82" i="2"/>
  <c r="C77" i="2"/>
  <c r="F68" i="2"/>
  <c r="C68" i="2"/>
  <c r="C69" i="2" s="1"/>
  <c r="F69" i="2" s="1"/>
  <c r="I61" i="2" a="1"/>
  <c r="I61" i="2" s="1"/>
  <c r="K48" i="2"/>
  <c r="J48" i="2"/>
  <c r="I48" i="2"/>
  <c r="B43" i="2"/>
  <c r="G10" i="2"/>
  <c r="H10" i="2"/>
  <c r="F10" i="2"/>
  <c r="G9" i="2"/>
  <c r="H9" i="2"/>
  <c r="F9" i="2"/>
  <c r="G8" i="2"/>
  <c r="H8" i="2"/>
  <c r="F8" i="2"/>
  <c r="G7" i="2"/>
  <c r="H7" i="2"/>
  <c r="F7" i="2"/>
  <c r="D96" i="1"/>
  <c r="D97" i="1"/>
  <c r="D98" i="1"/>
  <c r="D99" i="1"/>
  <c r="D100" i="1"/>
  <c r="D95" i="1"/>
  <c r="B89" i="1"/>
  <c r="B86" i="1"/>
  <c r="B88" i="1" s="1"/>
  <c r="B78" i="1"/>
  <c r="B67" i="1"/>
  <c r="B55" i="1"/>
  <c r="B57" i="1" s="1"/>
  <c r="C48" i="1"/>
  <c r="C49" i="1" s="1"/>
  <c r="C83" i="2" l="1"/>
  <c r="F70" i="2"/>
  <c r="F71" i="2" s="1"/>
  <c r="I69" i="2" s="1"/>
  <c r="D101" i="1"/>
  <c r="B90" i="1"/>
  <c r="B79" i="1"/>
  <c r="B68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<sst xmlns="http://schemas.openxmlformats.org/spreadsheetml/2006/main" count="217" uniqueCount="180">
  <si>
    <t>Q1) Identify the Data type for the Following:</t>
  </si>
  <si>
    <t>Activity</t>
  </si>
  <si>
    <t>Data Type</t>
  </si>
  <si>
    <t>Speed of a Car</t>
  </si>
  <si>
    <t>Continuous</t>
  </si>
  <si>
    <t>Results of rolling a dice</t>
  </si>
  <si>
    <t>Discrete</t>
  </si>
  <si>
    <t>Weight of a person</t>
  </si>
  <si>
    <t>Weight of Gold</t>
  </si>
  <si>
    <t>Distance between two places</t>
  </si>
  <si>
    <t>Length of a leaf</t>
  </si>
  <si>
    <t>Dog's weight</t>
  </si>
  <si>
    <t>Blue Color</t>
  </si>
  <si>
    <t>Number of kids</t>
  </si>
  <si>
    <t>Number of tickets sold in Railways</t>
  </si>
  <si>
    <t>Number of times married</t>
  </si>
  <si>
    <t>Gender (Male or Female)</t>
  </si>
  <si>
    <t>Data</t>
  </si>
  <si>
    <t>Gender</t>
  </si>
  <si>
    <t>Nominal</t>
  </si>
  <si>
    <t>High School Class Ranking</t>
  </si>
  <si>
    <t>Ordinal</t>
  </si>
  <si>
    <t>Celsius Temperature</t>
  </si>
  <si>
    <t>Interval</t>
  </si>
  <si>
    <t>Weight</t>
  </si>
  <si>
    <t>Ratio</t>
  </si>
  <si>
    <t>Hair Color</t>
  </si>
  <si>
    <t>Socioeconomic Status</t>
  </si>
  <si>
    <t>Fahrenheit Temperature</t>
  </si>
  <si>
    <t>Height</t>
  </si>
  <si>
    <t>Type of living accommodation</t>
  </si>
  <si>
    <t>Level of Agreement</t>
  </si>
  <si>
    <t>IQ (Intelligence Scale)</t>
  </si>
  <si>
    <t>Sales Figures</t>
  </si>
  <si>
    <t>Blood Group</t>
  </si>
  <si>
    <t>Time of Day</t>
  </si>
  <si>
    <t>Time on a Clock with Hands</t>
  </si>
  <si>
    <t>Number of Children</t>
  </si>
  <si>
    <t>Religious Preference</t>
  </si>
  <si>
    <t>Barometer Pressure</t>
  </si>
  <si>
    <t>SAT Scores</t>
  </si>
  <si>
    <t>Years of Education</t>
  </si>
  <si>
    <t>Q3) Three Coins are tossed, find the probability that two heads and one tail are obtained?</t>
  </si>
  <si>
    <t>k</t>
  </si>
  <si>
    <t>n</t>
  </si>
  <si>
    <t>p</t>
  </si>
  <si>
    <t>Binomial coefficient</t>
  </si>
  <si>
    <t>No. of trial</t>
  </si>
  <si>
    <r>
      <t>P(X=k) = n!/[k!(n-k)!] * p</t>
    </r>
    <r>
      <rPr>
        <vertAlign val="superscript"/>
        <sz val="11"/>
        <rFont val="Calibri"/>
        <family val="2"/>
        <scheme val="minor"/>
      </rPr>
      <t xml:space="preserve">k </t>
    </r>
    <r>
      <rPr>
        <sz val="11"/>
        <rFont val="Calibri"/>
        <family val="2"/>
        <scheme val="minor"/>
      </rPr>
      <t>* (1−p)</t>
    </r>
    <r>
      <rPr>
        <vertAlign val="superscript"/>
        <sz val="11"/>
        <rFont val="Calibri"/>
        <family val="2"/>
        <scheme val="minor"/>
      </rPr>
      <t>n−k</t>
    </r>
  </si>
  <si>
    <t>P(X=k)</t>
  </si>
  <si>
    <t>n!/[k!(n-k)!]</t>
  </si>
  <si>
    <t>No. of head</t>
  </si>
  <si>
    <t>No. of tail</t>
  </si>
  <si>
    <t>Probability of 2 heads 1 tail</t>
  </si>
  <si>
    <t>Q4) Two Dice are rolled, find the probability that sum is…</t>
  </si>
  <si>
    <t>a) Equal to 1</t>
  </si>
  <si>
    <t>b) Less than or equal to 4</t>
  </si>
  <si>
    <t>c) Sum is divisible by 2 and 3</t>
  </si>
  <si>
    <t>Q2) Identify the Data types, which were among the following: Nominal, Ordinal, Interval, Ratio.</t>
  </si>
  <si>
    <t>Rolling 1 dice outcomes</t>
  </si>
  <si>
    <t>Rolling 2 dice outcomes</t>
  </si>
  <si>
    <t># Minimum sum = 2</t>
  </si>
  <si>
    <t>Rolling 2 dices sum = 1 outcomes</t>
  </si>
  <si>
    <t>(1,1)</t>
  </si>
  <si>
    <t>(1,2)</t>
  </si>
  <si>
    <t>(1,3)</t>
  </si>
  <si>
    <t>(2,1)</t>
  </si>
  <si>
    <t>(2,2)</t>
  </si>
  <si>
    <t>(3,1)</t>
  </si>
  <si>
    <t>Rolling 2 dices sum &lt;= 4 outcomes:</t>
  </si>
  <si>
    <t>Total</t>
  </si>
  <si>
    <t>Rolling 2 dices sum divisible by 2 and 3 outcomes:</t>
  </si>
  <si>
    <t>(1,5)</t>
  </si>
  <si>
    <t>(2,4)</t>
  </si>
  <si>
    <t>(3,3)</t>
  </si>
  <si>
    <t>(4,2)</t>
  </si>
  <si>
    <t>(5,1)</t>
  </si>
  <si>
    <t>(6,6)</t>
  </si>
  <si>
    <t>Probability sum = 1</t>
  </si>
  <si>
    <t>Probability sum &lt;= 4</t>
  </si>
  <si>
    <t>Probability sum divisible by 2 and 3</t>
  </si>
  <si>
    <t>Q5) A bag contains 2 red, 3 green and 2 blue balls. Two balls are drawn at random. What is the probability that none of the balls drawn is blue?</t>
  </si>
  <si>
    <t>Red</t>
  </si>
  <si>
    <t>Green</t>
  </si>
  <si>
    <t>Blue</t>
  </si>
  <si>
    <t>Ways to draw 2 balls</t>
  </si>
  <si>
    <t>Ways to draw 2 non-blue balls</t>
  </si>
  <si>
    <t>Probability to draw 2 non-blue balls</t>
  </si>
  <si>
    <t xml:space="preserve">Q6) Calculate the Expected number of candies for a randomly selected child </t>
  </si>
  <si>
    <t>CHILD</t>
  </si>
  <si>
    <t>Candies count</t>
  </si>
  <si>
    <t>Probability</t>
  </si>
  <si>
    <t>A</t>
  </si>
  <si>
    <t>B</t>
  </si>
  <si>
    <t>C</t>
  </si>
  <si>
    <t>D</t>
  </si>
  <si>
    <t>E</t>
  </si>
  <si>
    <t>F</t>
  </si>
  <si>
    <t>Candies count*Probability</t>
  </si>
  <si>
    <t>Expected candies # for a randomly selected child (Total)</t>
  </si>
  <si>
    <t>Q7) Calculate Mean, Median, Mode, Variance, Standard Deviation, Range &amp; comment about the values / draw inferences, for the given dataset</t>
  </si>
  <si>
    <t>Points</t>
  </si>
  <si>
    <t>Score</t>
  </si>
  <si>
    <t>Weigh</t>
  </si>
  <si>
    <t>Module 2 – EDA</t>
  </si>
  <si>
    <t>Mean</t>
  </si>
  <si>
    <t>Median</t>
  </si>
  <si>
    <t>Mode</t>
  </si>
  <si>
    <t>Variance</t>
  </si>
  <si>
    <t>Standard Deviation</t>
  </si>
  <si>
    <t>Range</t>
  </si>
  <si>
    <t>Values / Features</t>
  </si>
  <si>
    <t>Comment / Inferences:</t>
  </si>
  <si>
    <t>1) "Points" and "Score" are potentially left skewed (mean &lt; median &lt; mode), whereas "Weigh" is potentially right skewed (mean &gt; median &gt; mode).</t>
  </si>
  <si>
    <t>2) Data points of "Points" are closest to the mean (smallest in variance/standard deviation), follow by "Score". "Weigh" data points are farthest from the mean (largest variance/standard deviation).</t>
  </si>
  <si>
    <t>3) Values of "Weigh" are spreading out over the widest range comparing to "Points" and "Score" (largest range value), which data of both features are spreading out over a similar and relatively smaller range.</t>
  </si>
  <si>
    <t>Q8) Calculate Expected Value for the problem below</t>
  </si>
  <si>
    <t>Assume one of the patients is chosen at random. What is the Expected Value of the Weight of that patient?</t>
  </si>
  <si>
    <t>a) The weights (X) of patients at a clinic (in pounds), are 108, 110, 123, 134, 135, 145, 167, 187, 199</t>
  </si>
  <si>
    <t>Weights (X)</t>
  </si>
  <si>
    <t>Expected Value, P(X)</t>
  </si>
  <si>
    <t xml:space="preserve">Q9) Look at the data given below. Plot the data, find the outliers and find out  </t>
  </si>
  <si>
    <t>Name of company</t>
  </si>
  <si>
    <t>Measure X</t>
  </si>
  <si>
    <t>Allied Signal</t>
  </si>
  <si>
    <t>Bankers Trust</t>
  </si>
  <si>
    <t>General Mills</t>
  </si>
  <si>
    <t>ITT Industries</t>
  </si>
  <si>
    <t>J.P.Morgan &amp; Co.</t>
  </si>
  <si>
    <t>Lehman Brothers</t>
  </si>
  <si>
    <t>Marriott</t>
  </si>
  <si>
    <t>MCI</t>
  </si>
  <si>
    <t>Merrill Lynch</t>
  </si>
  <si>
    <t>Microsoft</t>
  </si>
  <si>
    <t>Morgan Stanley</t>
  </si>
  <si>
    <t>Sun Microsystems</t>
  </si>
  <si>
    <t>Travelers</t>
  </si>
  <si>
    <t>US Airways</t>
  </si>
  <si>
    <t>Warner-Lambert</t>
  </si>
  <si>
    <t>μ</t>
  </si>
  <si>
    <t>σ</t>
  </si>
  <si>
    <r>
      <t>σ</t>
    </r>
    <r>
      <rPr>
        <b/>
        <vertAlign val="superscript"/>
        <sz val="11"/>
        <color theme="1"/>
        <rFont val="Calibri"/>
        <family val="2"/>
        <scheme val="minor"/>
      </rPr>
      <t>2</t>
    </r>
  </si>
  <si>
    <t>From bloxplot, the outlier is:</t>
  </si>
  <si>
    <t>Q10) Suppose that one in 200 long-distance telephone calls is misdirected. What is the probability that at least one in five attempted telephone calls reaches the wrong number?</t>
  </si>
  <si>
    <t>(Assume independence of attempts.)</t>
  </si>
  <si>
    <r>
      <t>P(X=k) = C(n,k) * p</t>
    </r>
    <r>
      <rPr>
        <vertAlign val="superscript"/>
        <sz val="11"/>
        <rFont val="Calibri"/>
        <family val="2"/>
        <scheme val="minor"/>
      </rPr>
      <t xml:space="preserve">k </t>
    </r>
    <r>
      <rPr>
        <sz val="11"/>
        <rFont val="Calibri"/>
        <family val="2"/>
        <scheme val="minor"/>
      </rPr>
      <t>* (1−p)</t>
    </r>
    <r>
      <rPr>
        <vertAlign val="superscript"/>
        <sz val="11"/>
        <rFont val="Calibri"/>
        <family val="2"/>
        <scheme val="minor"/>
      </rPr>
      <t>n−k</t>
    </r>
  </si>
  <si>
    <t>Wrong # probability</t>
  </si>
  <si>
    <t>Attempted calls #</t>
  </si>
  <si>
    <t>Correct # probability</t>
  </si>
  <si>
    <r>
      <t>p</t>
    </r>
    <r>
      <rPr>
        <vertAlign val="subscript"/>
        <sz val="11"/>
        <color theme="1"/>
        <rFont val="Calibri"/>
        <family val="2"/>
        <scheme val="minor"/>
      </rPr>
      <t>wrong</t>
    </r>
  </si>
  <si>
    <t>All correct calls #</t>
  </si>
  <si>
    <t>C(n,k)</t>
  </si>
  <si>
    <r>
      <t>p</t>
    </r>
    <r>
      <rPr>
        <vertAlign val="superscript"/>
        <sz val="11"/>
        <color theme="1"/>
        <rFont val="Calibri"/>
        <family val="2"/>
        <scheme val="minor"/>
      </rPr>
      <t>k</t>
    </r>
  </si>
  <si>
    <r>
      <t>(1−p)</t>
    </r>
    <r>
      <rPr>
        <vertAlign val="superscript"/>
        <sz val="11"/>
        <color theme="1"/>
        <rFont val="Calibri"/>
        <family val="2"/>
        <scheme val="minor"/>
      </rPr>
      <t>n−k</t>
    </r>
  </si>
  <si>
    <t>All correct calls probability, P(X=k)</t>
  </si>
  <si>
    <t>1-P(X=k)</t>
  </si>
  <si>
    <t>In 5 attempts, &gt;=1 wrong  calls probability is:</t>
  </si>
  <si>
    <t>Q11) Returns on a certain business venture, to the nearest $1,000, are known to follow the following probability distribution</t>
  </si>
  <si>
    <t>x</t>
  </si>
  <si>
    <t>P(x)</t>
  </si>
  <si>
    <t>(i) What is the most likely monetary outcome of the business venture?</t>
  </si>
  <si>
    <t>(ii) Is the venture likely to be successful? Explain</t>
  </si>
  <si>
    <t>(iii) What is the long-term average earning of business ventures of this kind? Explain</t>
  </si>
  <si>
    <t>(iv) What is the good measure of the risk involved in a venture of this kind? Compute this measure</t>
  </si>
  <si>
    <t>x*P(x)</t>
  </si>
  <si>
    <t>∑ x*P(x)</t>
  </si>
  <si>
    <t>P(x&gt;0)</t>
  </si>
  <si>
    <t>(b) In real life, for a business to be considered successful, the positive returns probability, P(x&gt;0), should &gt;50%. Therefore calculate P(x&gt;0):</t>
  </si>
  <si>
    <t>As both conditions (a) &amp; (b) are being satisfied, therefore the venture likely to be successful.</t>
  </si>
  <si>
    <t>(a) From table above, after running this venture for some time, there is 20% of chances for it to give an average return of $1,000.</t>
  </si>
  <si>
    <t>Positive returns probability</t>
  </si>
  <si>
    <t>Most likely monetary outcome (Expected Return)</t>
  </si>
  <si>
    <t># Expected Return = 1000, if to the nearest $1,000</t>
  </si>
  <si>
    <t>The long-term average earning of business ventures of this kind is $1,000, which is the Expected Return, as an expected return represents</t>
  </si>
  <si>
    <t>an expecting average retuns a business generates consistently after it has run for some time.</t>
  </si>
  <si>
    <t>It is standard deviation, σ, which measure how widely differs each actual returns (or losses) from the expected return. The greater the σ, the riskier the venture of this kind.</t>
  </si>
  <si>
    <t>Risk (Standard Deviation)</t>
  </si>
  <si>
    <t># Considered high</t>
  </si>
  <si>
    <t xml:space="preserve">Conclusion: </t>
  </si>
  <si>
    <t>Venture of this kind is high in risk, as the high standard deviation (&gt;mean, or expected return) is implying a high variability from expected return.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</si>
</sst>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vertAlign val="superscript"/>
      <sz val="1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i/>
      <sz val="1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i/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vertAlign val="superscript"/>
      <sz val="11"/>
      <color theme="1"/>
      <name val="Calibri"/>
      <family val="2"/>
      <scheme val="minor"/>
    </font>
    <font>
      <b/>
      <vertAlign val="superscript"/>
      <sz val="11"/>
      <color theme="1"/>
      <name val="Calibri"/>
      <family val="2"/>
      <scheme val="minor"/>
    </font>
    <font>
      <vertAlign val="subscript"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9" fontId="7" fillId="0" borderId="0" applyFont="0" applyFill="0" applyBorder="0" applyAlignment="0" applyProtection="0"/>
  </cellStyleXfs>
  <cellXfs count="54">
    <xf numFmtId="0" fontId="0" fillId="0" borderId="0" xfId="0"/>
    <xf numFmtId="0" fontId="0" fillId="0" borderId="1" xfId="0" applyBorder="1" applyAlignment="1">
      <alignment vertical="center"/>
    </xf>
    <xf numFmtId="0" fontId="0" fillId="0" borderId="1" xfId="0" applyBorder="1" applyAlignment="1">
      <alignment vertical="center" wrapText="1"/>
    </xf>
    <xf numFmtId="0" fontId="1" fillId="0" borderId="1" xfId="0" applyFont="1" applyBorder="1" applyAlignment="1">
      <alignment vertical="center"/>
    </xf>
    <xf numFmtId="0" fontId="2" fillId="0" borderId="0" xfId="0" applyFont="1"/>
    <xf numFmtId="0" fontId="2" fillId="0" borderId="0" xfId="0" applyFont="1" applyAlignment="1">
      <alignment vertical="center"/>
    </xf>
    <xf numFmtId="0" fontId="3" fillId="0" borderId="0" xfId="0" applyFont="1"/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0" fillId="0" borderId="1" xfId="0" applyBorder="1"/>
    <xf numFmtId="0" fontId="3" fillId="0" borderId="1" xfId="0" applyFont="1" applyBorder="1"/>
    <xf numFmtId="0" fontId="3" fillId="2" borderId="1" xfId="0" applyFont="1" applyFill="1" applyBorder="1"/>
    <xf numFmtId="0" fontId="0" fillId="2" borderId="1" xfId="0" applyFill="1" applyBorder="1"/>
    <xf numFmtId="2" fontId="0" fillId="2" borderId="1" xfId="0" applyNumberFormat="1" applyFill="1" applyBorder="1"/>
    <xf numFmtId="0" fontId="1" fillId="0" borderId="1" xfId="0" applyFont="1" applyBorder="1"/>
    <xf numFmtId="0" fontId="0" fillId="2" borderId="1" xfId="0" applyFill="1" applyBorder="1" applyAlignment="1">
      <alignment vertical="center"/>
    </xf>
    <xf numFmtId="0" fontId="1" fillId="2" borderId="1" xfId="0" applyFont="1" applyFill="1" applyBorder="1" applyAlignment="1">
      <alignment vertical="center"/>
    </xf>
    <xf numFmtId="0" fontId="0" fillId="2" borderId="1" xfId="0" applyFill="1" applyBorder="1" applyAlignment="1">
      <alignment vertical="center" wrapText="1"/>
    </xf>
    <xf numFmtId="1" fontId="0" fillId="2" borderId="1" xfId="0" applyNumberFormat="1" applyFill="1" applyBorder="1"/>
    <xf numFmtId="0" fontId="5" fillId="0" borderId="0" xfId="0" applyFont="1"/>
    <xf numFmtId="0" fontId="1" fillId="0" borderId="0" xfId="0" applyFont="1"/>
    <xf numFmtId="2" fontId="0" fillId="0" borderId="0" xfId="0" applyNumberFormat="1"/>
    <xf numFmtId="0" fontId="1" fillId="2" borderId="1" xfId="0" applyFont="1" applyFill="1" applyBorder="1"/>
    <xf numFmtId="0" fontId="0" fillId="2" borderId="0" xfId="0" applyFill="1"/>
    <xf numFmtId="0" fontId="6" fillId="0" borderId="0" xfId="0" applyFont="1" applyAlignment="1">
      <alignment vertical="center"/>
    </xf>
    <xf numFmtId="0" fontId="6" fillId="0" borderId="0" xfId="0" applyFont="1"/>
    <xf numFmtId="0" fontId="5" fillId="2" borderId="0" xfId="0" applyFont="1" applyFill="1"/>
    <xf numFmtId="0" fontId="9" fillId="0" borderId="0" xfId="0" applyFont="1" applyAlignment="1">
      <alignment vertical="center"/>
    </xf>
    <xf numFmtId="0" fontId="10" fillId="0" borderId="1" xfId="0" applyFont="1" applyBorder="1" applyAlignment="1">
      <alignment vertical="center"/>
    </xf>
    <xf numFmtId="0" fontId="10" fillId="0" borderId="1" xfId="0" applyFont="1" applyBorder="1" applyAlignment="1">
      <alignment horizontal="right" vertical="center"/>
    </xf>
    <xf numFmtId="0" fontId="8" fillId="0" borderId="1" xfId="0" applyFont="1" applyBorder="1" applyAlignment="1">
      <alignment vertical="center"/>
    </xf>
    <xf numFmtId="10" fontId="8" fillId="0" borderId="1" xfId="0" applyNumberFormat="1" applyFont="1" applyBorder="1" applyAlignment="1">
      <alignment horizontal="right" vertical="center"/>
    </xf>
    <xf numFmtId="10" fontId="0" fillId="0" borderId="0" xfId="1" applyNumberFormat="1" applyFont="1"/>
    <xf numFmtId="10" fontId="8" fillId="0" borderId="0" xfId="1" applyNumberFormat="1" applyFont="1" applyBorder="1" applyAlignment="1">
      <alignment horizontal="right" vertical="center"/>
    </xf>
    <xf numFmtId="10" fontId="0" fillId="2" borderId="1" xfId="0" applyNumberFormat="1" applyFill="1" applyBorder="1"/>
    <xf numFmtId="10" fontId="0" fillId="2" borderId="1" xfId="1" applyNumberFormat="1" applyFont="1" applyFill="1" applyBorder="1"/>
    <xf numFmtId="0" fontId="8" fillId="2" borderId="1" xfId="0" applyFont="1" applyFill="1" applyBorder="1" applyAlignment="1">
      <alignment vertical="center"/>
    </xf>
    <xf numFmtId="10" fontId="8" fillId="0" borderId="0" xfId="0" applyNumberFormat="1" applyFont="1" applyAlignment="1">
      <alignment horizontal="right" vertical="center"/>
    </xf>
    <xf numFmtId="164" fontId="0" fillId="2" borderId="1" xfId="0" applyNumberFormat="1" applyFill="1" applyBorder="1"/>
    <xf numFmtId="0" fontId="0" fillId="0" borderId="1" xfId="0" applyBorder="1" applyAlignment="1">
      <alignment horizontal="center" vertical="center" wrapText="1"/>
    </xf>
    <xf numFmtId="3" fontId="0" fillId="0" borderId="1" xfId="0" applyNumberFormat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/>
    </xf>
    <xf numFmtId="0" fontId="0" fillId="2" borderId="1" xfId="0" applyFill="1" applyBorder="1" applyAlignment="1">
      <alignment horizontal="left" vertical="center" wrapText="1"/>
    </xf>
    <xf numFmtId="0" fontId="0" fillId="2" borderId="1" xfId="0" applyFill="1" applyBorder="1" applyAlignment="1">
      <alignment horizontal="right"/>
    </xf>
    <xf numFmtId="0" fontId="0" fillId="2" borderId="0" xfId="0" applyFill="1" applyAlignment="1">
      <alignment horizontal="left" vertical="center"/>
    </xf>
    <xf numFmtId="0" fontId="0" fillId="2" borderId="0" xfId="0" applyFill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9" fontId="0" fillId="2" borderId="1" xfId="1" applyFont="1" applyFill="1" applyBorder="1" applyAlignment="1"/>
    <xf numFmtId="0" fontId="14" fillId="2" borderId="0" xfId="0" applyFont="1" applyFill="1"/>
    <xf numFmtId="2" fontId="0" fillId="2" borderId="0" xfId="0" applyNumberFormat="1" applyFill="1"/>
    <xf numFmtId="0" fontId="0" fillId="2" borderId="2" xfId="0" applyFill="1" applyBorder="1" applyAlignment="1">
      <alignment horizontal="left" vertical="center"/>
    </xf>
    <xf numFmtId="0" fontId="0" fillId="2" borderId="3" xfId="0" applyFill="1" applyBorder="1" applyAlignment="1">
      <alignment horizontal="left" vertical="center"/>
    </xf>
    <xf numFmtId="0" fontId="0" fillId="2" borderId="4" xfId="0" applyFill="1" applyBorder="1" applyAlignment="1">
      <alignment horizontal="left" vertical="center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_xlchart.v1.1</cx:f>
      </cx:numDim>
    </cx:data>
  </cx:chartData>
  <cx:chart>
    <cx:title pos="t" align="ctr" overlay="0">
      <cx:tx>
        <cx:txData>
          <cx:v>Measure X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Measure X</a:t>
          </a:r>
        </a:p>
      </cx:txPr>
    </cx:title>
    <cx:plotArea>
      <cx:plotAreaRegion>
        <cx:series layoutId="boxWhisker" uniqueId="{3EFA1889-9441-4D32-AE36-A9700F7D4126}">
          <cx:tx>
            <cx:txData>
              <cx:f>_xlchart.v1.0</cx:f>
              <cx:v>Measure X</cx:v>
            </cx:txData>
          </cx:tx>
          <cx:spPr>
            <a:solidFill>
              <a:schemeClr val="accent4"/>
            </a:solidFill>
            <a:ln>
              <a:solidFill>
                <a:sysClr val="windowText" lastClr="000000"/>
              </a:solidFill>
            </a:ln>
          </cx:spPr>
          <cx:dataId val="0"/>
          <cx:layoutPr>
            <cx:visibility meanLine="0" meanMarker="1" nonoutliers="0" outliers="1"/>
            <cx:statistics quartileMethod="exclusive"/>
          </cx:layoutPr>
        </cx:series>
      </cx:plotAreaRegion>
      <cx:axis id="0" hidden="1">
        <cx:catScaling gapWidth="1"/>
        <cx:tickLabels/>
      </cx:axis>
      <cx:axis id="1">
        <cx:valScaling/>
        <cx:majorGridlines/>
        <cx:tickLabels/>
      </cx:axis>
    </cx:plotArea>
  </cx:chart>
  <cx:spPr>
    <a:ln>
      <a:solidFill>
        <a:sysClr val="windowText" lastClr="000000"/>
      </a:solidFill>
    </a:ln>
  </cx:spPr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png"/><Relationship Id="rId2" Type="http://schemas.microsoft.com/office/2014/relationships/chartEx" Target="../charts/chartEx1.xml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769621</xdr:colOff>
      <xdr:row>45</xdr:row>
      <xdr:rowOff>7620</xdr:rowOff>
    </xdr:from>
    <xdr:to>
      <xdr:col>4</xdr:col>
      <xdr:colOff>1461619</xdr:colOff>
      <xdr:row>46</xdr:row>
      <xdr:rowOff>15240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CD0EAC0D-54B8-D1B5-CE7D-7F0A02F9AE3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97681" y="8237220"/>
          <a:ext cx="691998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3</xdr:col>
      <xdr:colOff>7620</xdr:colOff>
      <xdr:row>45</xdr:row>
      <xdr:rowOff>179070</xdr:rowOff>
    </xdr:from>
    <xdr:to>
      <xdr:col>7</xdr:col>
      <xdr:colOff>0</xdr:colOff>
      <xdr:row>61</xdr:row>
      <xdr:rowOff>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3" name="Chart 2">
              <a:extLst>
                <a:ext uri="{FF2B5EF4-FFF2-40B4-BE49-F238E27FC236}">
                  <a16:creationId xmlns:a16="http://schemas.microsoft.com/office/drawing/2014/main" id="{BAEBDF29-2A93-57DD-6F87-74DDC100637D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2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2926080" y="8408670"/>
              <a:ext cx="3848100" cy="276987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MY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 editAs="oneCell">
    <xdr:from>
      <xdr:col>7</xdr:col>
      <xdr:colOff>601980</xdr:colOff>
      <xdr:row>48</xdr:row>
      <xdr:rowOff>175260</xdr:rowOff>
    </xdr:from>
    <xdr:to>
      <xdr:col>11</xdr:col>
      <xdr:colOff>422971</xdr:colOff>
      <xdr:row>59</xdr:row>
      <xdr:rowOff>15240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BCDAF11C-5B71-31AE-985F-4811AAF1E73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7376160" y="8976360"/>
          <a:ext cx="3021391" cy="185166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A52E67-B564-46A0-A019-8E0594911C61}">
  <dimension ref="A1:D104"/>
  <sheetViews>
    <sheetView topLeftCell="A80" workbookViewId="0">
      <selection activeCell="I52" sqref="I52"/>
    </sheetView>
  </sheetViews>
  <sheetFormatPr defaultRowHeight="14.4" x14ac:dyDescent="0.3"/>
  <cols>
    <col min="1" max="1" width="31" customWidth="1"/>
    <col min="2" max="2" width="13.6640625" customWidth="1"/>
    <col min="3" max="3" width="10.21875" customWidth="1"/>
    <col min="4" max="4" width="24.6640625" customWidth="1"/>
  </cols>
  <sheetData>
    <row r="1" spans="1:2" x14ac:dyDescent="0.3">
      <c r="A1" s="19" t="s">
        <v>104</v>
      </c>
    </row>
    <row r="3" spans="1:2" x14ac:dyDescent="0.3">
      <c r="A3" s="4" t="s">
        <v>0</v>
      </c>
    </row>
    <row r="4" spans="1:2" x14ac:dyDescent="0.3">
      <c r="A4" s="3" t="s">
        <v>1</v>
      </c>
      <c r="B4" s="16" t="s">
        <v>2</v>
      </c>
    </row>
    <row r="5" spans="1:2" x14ac:dyDescent="0.3">
      <c r="A5" s="1" t="s">
        <v>3</v>
      </c>
      <c r="B5" s="15" t="s">
        <v>4</v>
      </c>
    </row>
    <row r="6" spans="1:2" x14ac:dyDescent="0.3">
      <c r="A6" s="1" t="s">
        <v>5</v>
      </c>
      <c r="B6" s="15" t="s">
        <v>6</v>
      </c>
    </row>
    <row r="7" spans="1:2" x14ac:dyDescent="0.3">
      <c r="A7" s="1" t="s">
        <v>7</v>
      </c>
      <c r="B7" s="15" t="s">
        <v>4</v>
      </c>
    </row>
    <row r="8" spans="1:2" x14ac:dyDescent="0.3">
      <c r="A8" s="1" t="s">
        <v>8</v>
      </c>
      <c r="B8" s="15" t="s">
        <v>4</v>
      </c>
    </row>
    <row r="9" spans="1:2" x14ac:dyDescent="0.3">
      <c r="A9" s="1" t="s">
        <v>9</v>
      </c>
      <c r="B9" s="15" t="s">
        <v>4</v>
      </c>
    </row>
    <row r="10" spans="1:2" x14ac:dyDescent="0.3">
      <c r="A10" s="1" t="s">
        <v>10</v>
      </c>
      <c r="B10" s="15" t="s">
        <v>4</v>
      </c>
    </row>
    <row r="11" spans="1:2" x14ac:dyDescent="0.3">
      <c r="A11" s="1" t="s">
        <v>11</v>
      </c>
      <c r="B11" s="15" t="s">
        <v>4</v>
      </c>
    </row>
    <row r="12" spans="1:2" x14ac:dyDescent="0.3">
      <c r="A12" s="1" t="s">
        <v>12</v>
      </c>
      <c r="B12" s="15" t="s">
        <v>6</v>
      </c>
    </row>
    <row r="13" spans="1:2" x14ac:dyDescent="0.3">
      <c r="A13" s="1" t="s">
        <v>13</v>
      </c>
      <c r="B13" s="15" t="s">
        <v>6</v>
      </c>
    </row>
    <row r="14" spans="1:2" x14ac:dyDescent="0.3">
      <c r="A14" s="1" t="s">
        <v>14</v>
      </c>
      <c r="B14" s="15" t="s">
        <v>6</v>
      </c>
    </row>
    <row r="15" spans="1:2" x14ac:dyDescent="0.3">
      <c r="A15" s="1" t="s">
        <v>15</v>
      </c>
      <c r="B15" s="15" t="s">
        <v>6</v>
      </c>
    </row>
    <row r="16" spans="1:2" x14ac:dyDescent="0.3">
      <c r="A16" s="1" t="s">
        <v>16</v>
      </c>
      <c r="B16" s="15" t="s">
        <v>6</v>
      </c>
    </row>
    <row r="17" spans="1:2" x14ac:dyDescent="0.3">
      <c r="A17" s="7"/>
      <c r="B17" s="7"/>
    </row>
    <row r="19" spans="1:2" x14ac:dyDescent="0.3">
      <c r="A19" s="5" t="s">
        <v>58</v>
      </c>
    </row>
    <row r="20" spans="1:2" x14ac:dyDescent="0.3">
      <c r="A20" s="3" t="s">
        <v>17</v>
      </c>
      <c r="B20" s="16" t="s">
        <v>2</v>
      </c>
    </row>
    <row r="21" spans="1:2" x14ac:dyDescent="0.3">
      <c r="A21" s="2" t="s">
        <v>18</v>
      </c>
      <c r="B21" s="17" t="s">
        <v>19</v>
      </c>
    </row>
    <row r="22" spans="1:2" x14ac:dyDescent="0.3">
      <c r="A22" s="2" t="s">
        <v>20</v>
      </c>
      <c r="B22" s="17" t="s">
        <v>21</v>
      </c>
    </row>
    <row r="23" spans="1:2" x14ac:dyDescent="0.3">
      <c r="A23" s="2" t="s">
        <v>22</v>
      </c>
      <c r="B23" s="17" t="s">
        <v>23</v>
      </c>
    </row>
    <row r="24" spans="1:2" x14ac:dyDescent="0.3">
      <c r="A24" s="2" t="s">
        <v>24</v>
      </c>
      <c r="B24" s="17" t="s">
        <v>25</v>
      </c>
    </row>
    <row r="25" spans="1:2" x14ac:dyDescent="0.3">
      <c r="A25" s="2" t="s">
        <v>26</v>
      </c>
      <c r="B25" s="17" t="s">
        <v>19</v>
      </c>
    </row>
    <row r="26" spans="1:2" x14ac:dyDescent="0.3">
      <c r="A26" s="2" t="s">
        <v>27</v>
      </c>
      <c r="B26" s="17" t="s">
        <v>21</v>
      </c>
    </row>
    <row r="27" spans="1:2" x14ac:dyDescent="0.3">
      <c r="A27" s="2" t="s">
        <v>28</v>
      </c>
      <c r="B27" s="17" t="s">
        <v>23</v>
      </c>
    </row>
    <row r="28" spans="1:2" x14ac:dyDescent="0.3">
      <c r="A28" s="2" t="s">
        <v>29</v>
      </c>
      <c r="B28" s="17" t="s">
        <v>25</v>
      </c>
    </row>
    <row r="29" spans="1:2" x14ac:dyDescent="0.3">
      <c r="A29" s="2" t="s">
        <v>30</v>
      </c>
      <c r="B29" s="17" t="s">
        <v>19</v>
      </c>
    </row>
    <row r="30" spans="1:2" x14ac:dyDescent="0.3">
      <c r="A30" s="2" t="s">
        <v>31</v>
      </c>
      <c r="B30" s="17" t="s">
        <v>21</v>
      </c>
    </row>
    <row r="31" spans="1:2" x14ac:dyDescent="0.3">
      <c r="A31" s="2" t="s">
        <v>32</v>
      </c>
      <c r="B31" s="17" t="s">
        <v>23</v>
      </c>
    </row>
    <row r="32" spans="1:2" x14ac:dyDescent="0.3">
      <c r="A32" s="2" t="s">
        <v>33</v>
      </c>
      <c r="B32" s="17" t="s">
        <v>25</v>
      </c>
    </row>
    <row r="33" spans="1:3" x14ac:dyDescent="0.3">
      <c r="A33" s="2" t="s">
        <v>34</v>
      </c>
      <c r="B33" s="17" t="s">
        <v>19</v>
      </c>
    </row>
    <row r="34" spans="1:3" x14ac:dyDescent="0.3">
      <c r="A34" s="2" t="s">
        <v>35</v>
      </c>
      <c r="B34" s="17" t="s">
        <v>23</v>
      </c>
    </row>
    <row r="35" spans="1:3" x14ac:dyDescent="0.3">
      <c r="A35" s="2" t="s">
        <v>36</v>
      </c>
      <c r="B35" s="17" t="s">
        <v>21</v>
      </c>
    </row>
    <row r="36" spans="1:3" x14ac:dyDescent="0.3">
      <c r="A36" s="2" t="s">
        <v>37</v>
      </c>
      <c r="B36" s="17" t="s">
        <v>25</v>
      </c>
    </row>
    <row r="37" spans="1:3" x14ac:dyDescent="0.3">
      <c r="A37" s="2" t="s">
        <v>38</v>
      </c>
      <c r="B37" s="17" t="s">
        <v>19</v>
      </c>
    </row>
    <row r="38" spans="1:3" x14ac:dyDescent="0.3">
      <c r="A38" s="2" t="s">
        <v>39</v>
      </c>
      <c r="B38" s="17" t="s">
        <v>23</v>
      </c>
    </row>
    <row r="39" spans="1:3" x14ac:dyDescent="0.3">
      <c r="A39" s="2" t="s">
        <v>40</v>
      </c>
      <c r="B39" s="17" t="s">
        <v>25</v>
      </c>
    </row>
    <row r="40" spans="1:3" x14ac:dyDescent="0.3">
      <c r="A40" s="2" t="s">
        <v>41</v>
      </c>
      <c r="B40" s="17" t="s">
        <v>25</v>
      </c>
    </row>
    <row r="41" spans="1:3" x14ac:dyDescent="0.3">
      <c r="A41" s="8"/>
      <c r="B41" s="8"/>
    </row>
    <row r="43" spans="1:3" x14ac:dyDescent="0.3">
      <c r="A43" s="5" t="s">
        <v>42</v>
      </c>
    </row>
    <row r="44" spans="1:3" ht="16.2" x14ac:dyDescent="0.3">
      <c r="A44" s="6" t="s">
        <v>48</v>
      </c>
    </row>
    <row r="45" spans="1:3" x14ac:dyDescent="0.3">
      <c r="A45" s="9" t="s">
        <v>47</v>
      </c>
      <c r="B45" s="9" t="s">
        <v>44</v>
      </c>
      <c r="C45" s="9">
        <v>3</v>
      </c>
    </row>
    <row r="46" spans="1:3" x14ac:dyDescent="0.3">
      <c r="A46" s="9" t="s">
        <v>51</v>
      </c>
      <c r="B46" s="9" t="s">
        <v>43</v>
      </c>
      <c r="C46" s="9">
        <v>2</v>
      </c>
    </row>
    <row r="47" spans="1:3" x14ac:dyDescent="0.3">
      <c r="A47" s="9" t="s">
        <v>52</v>
      </c>
      <c r="B47" s="9" t="s">
        <v>45</v>
      </c>
      <c r="C47" s="9">
        <v>0.5</v>
      </c>
    </row>
    <row r="48" spans="1:3" x14ac:dyDescent="0.3">
      <c r="A48" s="9" t="s">
        <v>46</v>
      </c>
      <c r="B48" s="10" t="s">
        <v>50</v>
      </c>
      <c r="C48" s="9">
        <f>FACT(C45)/(FACT(C46)*FACT(C45-C46))</f>
        <v>3</v>
      </c>
    </row>
    <row r="49" spans="1:3" x14ac:dyDescent="0.3">
      <c r="A49" s="11" t="s">
        <v>53</v>
      </c>
      <c r="B49" s="11" t="s">
        <v>49</v>
      </c>
      <c r="C49" s="12">
        <f>C48 * C47^C46 * (1-C47)^(C45-C46)</f>
        <v>0.375</v>
      </c>
    </row>
    <row r="52" spans="1:3" x14ac:dyDescent="0.3">
      <c r="A52" s="5" t="s">
        <v>54</v>
      </c>
    </row>
    <row r="53" spans="1:3" x14ac:dyDescent="0.3">
      <c r="A53" s="4" t="s">
        <v>55</v>
      </c>
    </row>
    <row r="54" spans="1:3" x14ac:dyDescent="0.3">
      <c r="A54" s="9" t="s">
        <v>59</v>
      </c>
      <c r="B54" s="9">
        <v>6</v>
      </c>
    </row>
    <row r="55" spans="1:3" x14ac:dyDescent="0.3">
      <c r="A55" s="9" t="s">
        <v>60</v>
      </c>
      <c r="B55" s="9">
        <f>POWER(B54,2)</f>
        <v>36</v>
      </c>
    </row>
    <row r="56" spans="1:3" x14ac:dyDescent="0.3">
      <c r="A56" s="9" t="s">
        <v>62</v>
      </c>
      <c r="B56" s="9">
        <v>0</v>
      </c>
      <c r="C56" t="s">
        <v>61</v>
      </c>
    </row>
    <row r="57" spans="1:3" x14ac:dyDescent="0.3">
      <c r="A57" s="12" t="s">
        <v>78</v>
      </c>
      <c r="B57" s="12">
        <f>B56/B55</f>
        <v>0</v>
      </c>
    </row>
    <row r="59" spans="1:3" x14ac:dyDescent="0.3">
      <c r="A59" s="4" t="s">
        <v>56</v>
      </c>
    </row>
    <row r="60" spans="1:3" x14ac:dyDescent="0.3">
      <c r="A60" t="s">
        <v>69</v>
      </c>
    </row>
    <row r="61" spans="1:3" x14ac:dyDescent="0.3">
      <c r="A61" s="9" t="s">
        <v>63</v>
      </c>
      <c r="B61" s="9"/>
    </row>
    <row r="62" spans="1:3" x14ac:dyDescent="0.3">
      <c r="A62" s="9" t="s">
        <v>64</v>
      </c>
      <c r="B62" s="9"/>
    </row>
    <row r="63" spans="1:3" x14ac:dyDescent="0.3">
      <c r="A63" s="9" t="s">
        <v>65</v>
      </c>
      <c r="B63" s="9"/>
    </row>
    <row r="64" spans="1:3" x14ac:dyDescent="0.3">
      <c r="A64" s="9" t="s">
        <v>66</v>
      </c>
      <c r="B64" s="9"/>
    </row>
    <row r="65" spans="1:2" x14ac:dyDescent="0.3">
      <c r="A65" s="9" t="s">
        <v>67</v>
      </c>
      <c r="B65" s="9"/>
    </row>
    <row r="66" spans="1:2" x14ac:dyDescent="0.3">
      <c r="A66" s="9" t="s">
        <v>68</v>
      </c>
      <c r="B66" s="9"/>
    </row>
    <row r="67" spans="1:2" x14ac:dyDescent="0.3">
      <c r="A67" s="14" t="s">
        <v>70</v>
      </c>
      <c r="B67" s="9">
        <f>COUNTA(A61:A66)</f>
        <v>6</v>
      </c>
    </row>
    <row r="68" spans="1:2" x14ac:dyDescent="0.3">
      <c r="A68" s="12" t="s">
        <v>79</v>
      </c>
      <c r="B68" s="13">
        <f>B67/B55</f>
        <v>0.16666666666666666</v>
      </c>
    </row>
    <row r="70" spans="1:2" x14ac:dyDescent="0.3">
      <c r="A70" s="4" t="s">
        <v>57</v>
      </c>
    </row>
    <row r="71" spans="1:2" x14ac:dyDescent="0.3">
      <c r="A71" t="s">
        <v>71</v>
      </c>
    </row>
    <row r="72" spans="1:2" x14ac:dyDescent="0.3">
      <c r="A72" s="9" t="s">
        <v>72</v>
      </c>
      <c r="B72" s="9"/>
    </row>
    <row r="73" spans="1:2" x14ac:dyDescent="0.3">
      <c r="A73" s="9" t="s">
        <v>73</v>
      </c>
      <c r="B73" s="9"/>
    </row>
    <row r="74" spans="1:2" x14ac:dyDescent="0.3">
      <c r="A74" s="9" t="s">
        <v>74</v>
      </c>
      <c r="B74" s="9"/>
    </row>
    <row r="75" spans="1:2" x14ac:dyDescent="0.3">
      <c r="A75" s="9" t="s">
        <v>75</v>
      </c>
      <c r="B75" s="9"/>
    </row>
    <row r="76" spans="1:2" x14ac:dyDescent="0.3">
      <c r="A76" s="9" t="s">
        <v>76</v>
      </c>
      <c r="B76" s="9"/>
    </row>
    <row r="77" spans="1:2" x14ac:dyDescent="0.3">
      <c r="A77" s="9" t="s">
        <v>77</v>
      </c>
      <c r="B77" s="9"/>
    </row>
    <row r="78" spans="1:2" x14ac:dyDescent="0.3">
      <c r="A78" s="14" t="s">
        <v>70</v>
      </c>
      <c r="B78" s="9">
        <f>COUNTA(A72:A77)</f>
        <v>6</v>
      </c>
    </row>
    <row r="79" spans="1:2" x14ac:dyDescent="0.3">
      <c r="A79" s="12" t="s">
        <v>80</v>
      </c>
      <c r="B79" s="13">
        <f>B78/B55</f>
        <v>0.16666666666666666</v>
      </c>
    </row>
    <row r="82" spans="1:4" x14ac:dyDescent="0.3">
      <c r="A82" s="5" t="s">
        <v>81</v>
      </c>
    </row>
    <row r="83" spans="1:4" x14ac:dyDescent="0.3">
      <c r="A83" s="9" t="s">
        <v>82</v>
      </c>
      <c r="B83" s="9">
        <v>2</v>
      </c>
    </row>
    <row r="84" spans="1:4" x14ac:dyDescent="0.3">
      <c r="A84" s="9" t="s">
        <v>83</v>
      </c>
      <c r="B84" s="9">
        <v>3</v>
      </c>
    </row>
    <row r="85" spans="1:4" x14ac:dyDescent="0.3">
      <c r="A85" s="9" t="s">
        <v>84</v>
      </c>
      <c r="B85" s="9">
        <v>2</v>
      </c>
    </row>
    <row r="86" spans="1:4" x14ac:dyDescent="0.3">
      <c r="A86" s="14" t="s">
        <v>70</v>
      </c>
      <c r="B86" s="9">
        <f>SUM(B83:B85)</f>
        <v>7</v>
      </c>
    </row>
    <row r="88" spans="1:4" x14ac:dyDescent="0.3">
      <c r="A88" s="9" t="s">
        <v>85</v>
      </c>
      <c r="B88" s="9">
        <f>COMBIN(B86,2)</f>
        <v>21</v>
      </c>
    </row>
    <row r="89" spans="1:4" x14ac:dyDescent="0.3">
      <c r="A89" s="9" t="s">
        <v>86</v>
      </c>
      <c r="B89" s="9">
        <f>COMBIN(B83+B84,2)</f>
        <v>10</v>
      </c>
    </row>
    <row r="90" spans="1:4" x14ac:dyDescent="0.3">
      <c r="A90" s="12" t="s">
        <v>87</v>
      </c>
      <c r="B90" s="13">
        <f>B89/B88</f>
        <v>0.47619047619047616</v>
      </c>
    </row>
    <row r="93" spans="1:4" x14ac:dyDescent="0.3">
      <c r="A93" s="5" t="s">
        <v>88</v>
      </c>
    </row>
    <row r="94" spans="1:4" x14ac:dyDescent="0.3">
      <c r="A94" s="3" t="s">
        <v>89</v>
      </c>
      <c r="B94" s="3" t="s">
        <v>90</v>
      </c>
      <c r="C94" s="3" t="s">
        <v>91</v>
      </c>
      <c r="D94" s="3" t="s">
        <v>98</v>
      </c>
    </row>
    <row r="95" spans="1:4" x14ac:dyDescent="0.3">
      <c r="A95" s="1" t="s">
        <v>92</v>
      </c>
      <c r="B95" s="1">
        <v>1</v>
      </c>
      <c r="C95" s="1">
        <v>1.4999999999999999E-2</v>
      </c>
      <c r="D95" s="9">
        <f>PRODUCT(B95,C95)</f>
        <v>1.4999999999999999E-2</v>
      </c>
    </row>
    <row r="96" spans="1:4" x14ac:dyDescent="0.3">
      <c r="A96" s="1" t="s">
        <v>93</v>
      </c>
      <c r="B96" s="1">
        <v>4</v>
      </c>
      <c r="C96" s="1">
        <v>0.2</v>
      </c>
      <c r="D96" s="9">
        <f t="shared" ref="D96:D100" si="0">PRODUCT(B96,C96)</f>
        <v>0.8</v>
      </c>
    </row>
    <row r="97" spans="1:4" x14ac:dyDescent="0.3">
      <c r="A97" s="1" t="s">
        <v>94</v>
      </c>
      <c r="B97" s="1">
        <v>3</v>
      </c>
      <c r="C97" s="1">
        <v>0.65</v>
      </c>
      <c r="D97" s="9">
        <f t="shared" si="0"/>
        <v>1.9500000000000002</v>
      </c>
    </row>
    <row r="98" spans="1:4" x14ac:dyDescent="0.3">
      <c r="A98" s="1" t="s">
        <v>95</v>
      </c>
      <c r="B98" s="1">
        <v>5</v>
      </c>
      <c r="C98" s="1">
        <v>5.0000000000000001E-3</v>
      </c>
      <c r="D98" s="9">
        <f t="shared" si="0"/>
        <v>2.5000000000000001E-2</v>
      </c>
    </row>
    <row r="99" spans="1:4" x14ac:dyDescent="0.3">
      <c r="A99" s="1" t="s">
        <v>96</v>
      </c>
      <c r="B99" s="1">
        <v>6</v>
      </c>
      <c r="C99" s="1">
        <v>0.01</v>
      </c>
      <c r="D99" s="9">
        <f t="shared" si="0"/>
        <v>0.06</v>
      </c>
    </row>
    <row r="100" spans="1:4" x14ac:dyDescent="0.3">
      <c r="A100" s="1" t="s">
        <v>97</v>
      </c>
      <c r="B100" s="1">
        <v>2</v>
      </c>
      <c r="C100" s="1">
        <v>0.12</v>
      </c>
      <c r="D100" s="9">
        <f t="shared" si="0"/>
        <v>0.24</v>
      </c>
    </row>
    <row r="101" spans="1:4" x14ac:dyDescent="0.3">
      <c r="A101" s="51" t="s">
        <v>99</v>
      </c>
      <c r="B101" s="52"/>
      <c r="C101" s="53"/>
      <c r="D101" s="18">
        <f>SUM(D95:D100)</f>
        <v>3.09</v>
      </c>
    </row>
    <row r="104" spans="1:4" x14ac:dyDescent="0.3">
      <c r="A104" s="5"/>
    </row>
  </sheetData>
  <mergeCells count="1">
    <mergeCell ref="A101:C10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C4B9E8-16C4-4BEE-A5D3-C20CBE4EB32D}">
  <dimension ref="A1:S99"/>
  <sheetViews>
    <sheetView tabSelected="1" showWhiteSpace="0" topLeftCell="A66" zoomScaleNormal="100" zoomScaleSheetLayoutView="102" workbookViewId="0">
      <selection activeCell="H16" sqref="H16"/>
    </sheetView>
  </sheetViews>
  <sheetFormatPr defaultRowHeight="14.4" x14ac:dyDescent="0.3"/>
  <cols>
    <col min="1" max="1" width="23.77734375" customWidth="1"/>
    <col min="2" max="2" width="9.88671875" customWidth="1"/>
    <col min="5" max="5" width="29.5546875" customWidth="1"/>
    <col min="8" max="8" width="8.88671875" customWidth="1"/>
    <col min="9" max="9" width="14.77734375" customWidth="1"/>
    <col min="11" max="11" width="14.109375" customWidth="1"/>
    <col min="14" max="14" width="17.77734375" bestFit="1" customWidth="1"/>
  </cols>
  <sheetData>
    <row r="1" spans="1:19" x14ac:dyDescent="0.3">
      <c r="A1" s="19" t="s">
        <v>104</v>
      </c>
    </row>
    <row r="3" spans="1:19" x14ac:dyDescent="0.3">
      <c r="A3" s="5" t="s">
        <v>100</v>
      </c>
    </row>
    <row r="4" spans="1:19" x14ac:dyDescent="0.3">
      <c r="A4" s="14" t="s">
        <v>101</v>
      </c>
      <c r="B4" s="14" t="s">
        <v>102</v>
      </c>
      <c r="C4" s="14" t="s">
        <v>103</v>
      </c>
      <c r="E4" s="22" t="s">
        <v>111</v>
      </c>
      <c r="F4" s="22" t="s">
        <v>101</v>
      </c>
      <c r="G4" s="22" t="s">
        <v>102</v>
      </c>
      <c r="H4" s="22" t="s">
        <v>103</v>
      </c>
    </row>
    <row r="5" spans="1:19" x14ac:dyDescent="0.3">
      <c r="A5" s="9">
        <v>3.9</v>
      </c>
      <c r="B5" s="9">
        <v>2.62</v>
      </c>
      <c r="C5" s="9">
        <v>16.46</v>
      </c>
      <c r="E5" s="22" t="s">
        <v>105</v>
      </c>
      <c r="F5" s="13">
        <f>AVERAGE(A5:A36)</f>
        <v>3.5965625000000006</v>
      </c>
      <c r="G5" s="13">
        <f>AVERAGE(B5:B36)</f>
        <v>3.2115624999999994</v>
      </c>
      <c r="H5" s="13">
        <f>AVERAGE(C5:C36)</f>
        <v>17.848750000000003</v>
      </c>
    </row>
    <row r="6" spans="1:19" x14ac:dyDescent="0.3">
      <c r="A6" s="9">
        <v>3.9</v>
      </c>
      <c r="B6" s="9">
        <v>2.875</v>
      </c>
      <c r="C6" s="9">
        <v>17.02</v>
      </c>
      <c r="E6" s="22" t="s">
        <v>106</v>
      </c>
      <c r="F6" s="13">
        <f>MEDIAN(A5:A36)</f>
        <v>3.6950000000000003</v>
      </c>
      <c r="G6" s="13">
        <f>MEDIAN(B5:B36)</f>
        <v>3.3250000000000002</v>
      </c>
      <c r="H6" s="13">
        <f>MEDIAN(C5:C36)</f>
        <v>17.71</v>
      </c>
    </row>
    <row r="7" spans="1:19" x14ac:dyDescent="0.3">
      <c r="A7" s="9">
        <v>3.85</v>
      </c>
      <c r="B7" s="9">
        <v>2.3199999999999998</v>
      </c>
      <c r="C7" s="9">
        <v>18.61</v>
      </c>
      <c r="E7" s="22" t="s">
        <v>107</v>
      </c>
      <c r="F7" s="13">
        <f>MODE(A5:A36)</f>
        <v>3.92</v>
      </c>
      <c r="G7" s="13">
        <f t="shared" ref="G7:H7" si="0">MODE(B5:B36)</f>
        <v>3.44</v>
      </c>
      <c r="H7" s="13">
        <f t="shared" si="0"/>
        <v>17.02</v>
      </c>
    </row>
    <row r="8" spans="1:19" x14ac:dyDescent="0.3">
      <c r="A8" s="9">
        <v>3.08</v>
      </c>
      <c r="B8" s="9">
        <v>3.2149999999999999</v>
      </c>
      <c r="C8" s="9">
        <v>19.440000000000001</v>
      </c>
      <c r="E8" s="22" t="s">
        <v>108</v>
      </c>
      <c r="F8" s="13">
        <f>VARPA(A5:A36)</f>
        <v>0.27694755859374887</v>
      </c>
      <c r="G8" s="13">
        <f t="shared" ref="G8:H8" si="1">VARPA(B5:B36)</f>
        <v>0.90336187109375565</v>
      </c>
      <c r="H8" s="13">
        <f t="shared" si="1"/>
        <v>3.0933796874999997</v>
      </c>
    </row>
    <row r="9" spans="1:19" x14ac:dyDescent="0.3">
      <c r="A9" s="9">
        <v>3.15</v>
      </c>
      <c r="B9" s="9">
        <v>3.44</v>
      </c>
      <c r="C9" s="9">
        <v>17.02</v>
      </c>
      <c r="E9" s="22" t="s">
        <v>109</v>
      </c>
      <c r="F9" s="13">
        <f>STDEVPA(A5:A36)</f>
        <v>0.52625807223618803</v>
      </c>
      <c r="G9" s="13">
        <f t="shared" ref="G9:H9" si="2">STDEVPA(B5:B36)</f>
        <v>0.9504535081179698</v>
      </c>
      <c r="H9" s="13">
        <f t="shared" si="2"/>
        <v>1.7588006389298361</v>
      </c>
    </row>
    <row r="10" spans="1:19" x14ac:dyDescent="0.3">
      <c r="A10" s="9">
        <v>2.76</v>
      </c>
      <c r="B10" s="9">
        <v>3.46</v>
      </c>
      <c r="C10" s="9">
        <v>20.22</v>
      </c>
      <c r="E10" s="22" t="s">
        <v>110</v>
      </c>
      <c r="F10" s="13">
        <f>MAXA(A5:A36) - MINA(A5:A36)</f>
        <v>2.17</v>
      </c>
      <c r="G10" s="13">
        <f t="shared" ref="G10:H10" si="3">MAXA(B5:B36) - MINA(B5:B36)</f>
        <v>3.8319999999999999</v>
      </c>
      <c r="H10" s="13">
        <f t="shared" si="3"/>
        <v>8.3999999999999986</v>
      </c>
    </row>
    <row r="11" spans="1:19" x14ac:dyDescent="0.3">
      <c r="A11" s="9">
        <v>3.21</v>
      </c>
      <c r="B11" s="9">
        <v>3.57</v>
      </c>
      <c r="C11" s="9">
        <v>15.84</v>
      </c>
    </row>
    <row r="12" spans="1:19" x14ac:dyDescent="0.3">
      <c r="A12" s="9">
        <v>3.69</v>
      </c>
      <c r="B12" s="9">
        <v>3.19</v>
      </c>
      <c r="C12" s="9">
        <v>20</v>
      </c>
      <c r="E12" s="26" t="s">
        <v>112</v>
      </c>
      <c r="F12" s="23"/>
      <c r="G12" s="23"/>
      <c r="H12" s="23"/>
      <c r="I12" s="23"/>
      <c r="J12" s="23"/>
      <c r="K12" s="23"/>
      <c r="L12" s="23"/>
      <c r="M12" s="23"/>
      <c r="N12" s="23"/>
      <c r="O12" s="23"/>
      <c r="P12" s="23"/>
      <c r="Q12" s="23"/>
      <c r="R12" s="23"/>
      <c r="S12" s="23"/>
    </row>
    <row r="13" spans="1:19" x14ac:dyDescent="0.3">
      <c r="A13" s="9">
        <v>3.92</v>
      </c>
      <c r="B13" s="9">
        <v>3.15</v>
      </c>
      <c r="C13" s="9">
        <v>22.9</v>
      </c>
      <c r="E13" s="23" t="s">
        <v>113</v>
      </c>
      <c r="F13" s="23"/>
      <c r="G13" s="23"/>
      <c r="H13" s="23"/>
      <c r="I13" s="23"/>
      <c r="J13" s="23"/>
      <c r="K13" s="23"/>
      <c r="L13" s="23"/>
      <c r="M13" s="23"/>
      <c r="N13" s="23"/>
      <c r="O13" s="23"/>
      <c r="P13" s="23"/>
      <c r="Q13" s="23"/>
      <c r="R13" s="23"/>
      <c r="S13" s="23"/>
    </row>
    <row r="14" spans="1:19" x14ac:dyDescent="0.3">
      <c r="A14" s="9">
        <v>3.92</v>
      </c>
      <c r="B14" s="9">
        <v>3.44</v>
      </c>
      <c r="C14" s="9">
        <v>18.3</v>
      </c>
      <c r="E14" s="23" t="s">
        <v>114</v>
      </c>
      <c r="F14" s="23"/>
      <c r="G14" s="23"/>
      <c r="H14" s="23"/>
      <c r="I14" s="23"/>
      <c r="J14" s="23"/>
      <c r="K14" s="23"/>
      <c r="L14" s="23"/>
      <c r="M14" s="23"/>
      <c r="N14" s="23"/>
      <c r="O14" s="23"/>
      <c r="P14" s="23"/>
      <c r="Q14" s="23"/>
      <c r="R14" s="23"/>
      <c r="S14" s="23"/>
    </row>
    <row r="15" spans="1:19" x14ac:dyDescent="0.3">
      <c r="A15" s="9">
        <v>3.92</v>
      </c>
      <c r="B15" s="9">
        <v>3.44</v>
      </c>
      <c r="C15" s="9">
        <v>18.899999999999999</v>
      </c>
      <c r="E15" s="23" t="s">
        <v>115</v>
      </c>
      <c r="F15" s="23"/>
      <c r="G15" s="23"/>
      <c r="H15" s="23"/>
      <c r="I15" s="23"/>
      <c r="J15" s="23"/>
      <c r="K15" s="23"/>
      <c r="L15" s="23"/>
      <c r="M15" s="23"/>
      <c r="N15" s="23"/>
      <c r="O15" s="23"/>
      <c r="P15" s="23"/>
      <c r="Q15" s="23"/>
      <c r="R15" s="23"/>
      <c r="S15" s="23"/>
    </row>
    <row r="16" spans="1:19" x14ac:dyDescent="0.3">
      <c r="A16" s="9">
        <v>3.07</v>
      </c>
      <c r="B16" s="9">
        <v>4.07</v>
      </c>
      <c r="C16" s="9">
        <v>17.399999999999999</v>
      </c>
    </row>
    <row r="17" spans="1:13" x14ac:dyDescent="0.3">
      <c r="A17" s="9">
        <v>3.07</v>
      </c>
      <c r="B17" s="9">
        <v>3.73</v>
      </c>
      <c r="C17" s="9">
        <v>17.600000000000001</v>
      </c>
      <c r="J17" s="20"/>
      <c r="K17" s="20"/>
      <c r="L17" s="20"/>
      <c r="M17" s="20"/>
    </row>
    <row r="18" spans="1:13" x14ac:dyDescent="0.3">
      <c r="A18" s="9">
        <v>3.07</v>
      </c>
      <c r="B18" s="9">
        <v>3.78</v>
      </c>
      <c r="C18" s="9">
        <v>18</v>
      </c>
      <c r="J18" s="20"/>
      <c r="K18" s="21"/>
      <c r="L18" s="21"/>
      <c r="M18" s="21"/>
    </row>
    <row r="19" spans="1:13" x14ac:dyDescent="0.3">
      <c r="A19" s="9">
        <v>2.93</v>
      </c>
      <c r="B19" s="9">
        <v>5.25</v>
      </c>
      <c r="C19" s="9">
        <v>17.98</v>
      </c>
      <c r="J19" s="20"/>
      <c r="K19" s="21"/>
      <c r="L19" s="21"/>
      <c r="M19" s="21"/>
    </row>
    <row r="20" spans="1:13" x14ac:dyDescent="0.3">
      <c r="A20" s="9">
        <v>3</v>
      </c>
      <c r="B20" s="9">
        <v>5.242</v>
      </c>
      <c r="C20" s="9">
        <v>17.82</v>
      </c>
      <c r="J20" s="20"/>
      <c r="K20" s="21"/>
      <c r="L20" s="21"/>
      <c r="M20" s="21"/>
    </row>
    <row r="21" spans="1:13" x14ac:dyDescent="0.3">
      <c r="A21" s="9">
        <v>3.23</v>
      </c>
      <c r="B21" s="9">
        <v>5.3449999999999998</v>
      </c>
      <c r="C21" s="9">
        <v>17.420000000000002</v>
      </c>
    </row>
    <row r="22" spans="1:13" x14ac:dyDescent="0.3">
      <c r="A22" s="9">
        <v>4.08</v>
      </c>
      <c r="B22" s="9">
        <v>2.2000000000000002</v>
      </c>
      <c r="C22" s="9">
        <v>19.47</v>
      </c>
    </row>
    <row r="23" spans="1:13" x14ac:dyDescent="0.3">
      <c r="A23" s="9">
        <v>4.93</v>
      </c>
      <c r="B23" s="9">
        <v>1.615</v>
      </c>
      <c r="C23" s="9">
        <v>18.52</v>
      </c>
    </row>
    <row r="24" spans="1:13" x14ac:dyDescent="0.3">
      <c r="A24" s="9">
        <v>4.22</v>
      </c>
      <c r="B24" s="9">
        <v>1.835</v>
      </c>
      <c r="C24" s="9">
        <v>19.899999999999999</v>
      </c>
    </row>
    <row r="25" spans="1:13" x14ac:dyDescent="0.3">
      <c r="A25" s="9">
        <v>3.7</v>
      </c>
      <c r="B25" s="9">
        <v>2.4649999999999999</v>
      </c>
      <c r="C25" s="9">
        <v>20.010000000000002</v>
      </c>
    </row>
    <row r="26" spans="1:13" x14ac:dyDescent="0.3">
      <c r="A26" s="9">
        <v>2.76</v>
      </c>
      <c r="B26" s="9">
        <v>3.52</v>
      </c>
      <c r="C26" s="9">
        <v>16.87</v>
      </c>
    </row>
    <row r="27" spans="1:13" x14ac:dyDescent="0.3">
      <c r="A27" s="9">
        <v>3.15</v>
      </c>
      <c r="B27" s="9">
        <v>3.4350000000000001</v>
      </c>
      <c r="C27" s="9">
        <v>17.3</v>
      </c>
    </row>
    <row r="28" spans="1:13" x14ac:dyDescent="0.3">
      <c r="A28" s="9">
        <v>3.73</v>
      </c>
      <c r="B28" s="9">
        <v>3.84</v>
      </c>
      <c r="C28" s="9">
        <v>15.41</v>
      </c>
    </row>
    <row r="29" spans="1:13" x14ac:dyDescent="0.3">
      <c r="A29" s="9">
        <v>3.08</v>
      </c>
      <c r="B29" s="9">
        <v>3.8450000000000002</v>
      </c>
      <c r="C29" s="9">
        <v>17.05</v>
      </c>
    </row>
    <row r="30" spans="1:13" x14ac:dyDescent="0.3">
      <c r="A30" s="9">
        <v>4.08</v>
      </c>
      <c r="B30" s="9">
        <v>1.9350000000000001</v>
      </c>
      <c r="C30" s="9">
        <v>18.899999999999999</v>
      </c>
    </row>
    <row r="31" spans="1:13" x14ac:dyDescent="0.3">
      <c r="A31" s="9">
        <v>4.43</v>
      </c>
      <c r="B31" s="9">
        <v>2.14</v>
      </c>
      <c r="C31" s="9">
        <v>16.7</v>
      </c>
    </row>
    <row r="32" spans="1:13" x14ac:dyDescent="0.3">
      <c r="A32" s="9">
        <v>3.77</v>
      </c>
      <c r="B32" s="9">
        <v>1.5129999999999999</v>
      </c>
      <c r="C32" s="9">
        <v>16.899999999999999</v>
      </c>
    </row>
    <row r="33" spans="1:14" x14ac:dyDescent="0.3">
      <c r="A33" s="9">
        <v>4.22</v>
      </c>
      <c r="B33" s="9">
        <v>3.17</v>
      </c>
      <c r="C33" s="9">
        <v>14.5</v>
      </c>
    </row>
    <row r="34" spans="1:14" x14ac:dyDescent="0.3">
      <c r="A34" s="9">
        <v>3.62</v>
      </c>
      <c r="B34" s="9">
        <v>2.77</v>
      </c>
      <c r="C34" s="9">
        <v>15.5</v>
      </c>
    </row>
    <row r="35" spans="1:14" x14ac:dyDescent="0.3">
      <c r="A35" s="9">
        <v>3.54</v>
      </c>
      <c r="B35" s="9">
        <v>3.57</v>
      </c>
      <c r="C35" s="9">
        <v>14.6</v>
      </c>
    </row>
    <row r="36" spans="1:14" x14ac:dyDescent="0.3">
      <c r="A36" s="9">
        <v>4.1100000000000003</v>
      </c>
      <c r="B36" s="9">
        <v>2.78</v>
      </c>
      <c r="C36" s="9">
        <v>18.600000000000001</v>
      </c>
    </row>
    <row r="39" spans="1:14" x14ac:dyDescent="0.3">
      <c r="A39" s="24" t="s">
        <v>116</v>
      </c>
    </row>
    <row r="40" spans="1:14" x14ac:dyDescent="0.3">
      <c r="A40" s="25" t="s">
        <v>118</v>
      </c>
    </row>
    <row r="41" spans="1:14" x14ac:dyDescent="0.3">
      <c r="A41" s="25" t="s">
        <v>117</v>
      </c>
    </row>
    <row r="42" spans="1:14" x14ac:dyDescent="0.3">
      <c r="A42" s="14" t="s">
        <v>119</v>
      </c>
      <c r="B42" s="9">
        <v>108</v>
      </c>
      <c r="C42" s="9">
        <v>110</v>
      </c>
      <c r="D42" s="9">
        <v>123</v>
      </c>
      <c r="E42" s="9">
        <v>134</v>
      </c>
      <c r="F42" s="9">
        <v>135</v>
      </c>
      <c r="G42" s="9">
        <v>145</v>
      </c>
      <c r="H42" s="9">
        <v>167</v>
      </c>
      <c r="I42" s="9">
        <v>187</v>
      </c>
      <c r="J42" s="9">
        <v>199</v>
      </c>
    </row>
    <row r="43" spans="1:14" x14ac:dyDescent="0.3">
      <c r="A43" s="22" t="s">
        <v>120</v>
      </c>
      <c r="B43" s="13">
        <f>AVERAGE(B42:J42)</f>
        <v>145.33333333333334</v>
      </c>
    </row>
    <row r="46" spans="1:14" x14ac:dyDescent="0.3">
      <c r="A46" s="27" t="s">
        <v>121</v>
      </c>
    </row>
    <row r="47" spans="1:14" ht="16.2" x14ac:dyDescent="0.3">
      <c r="A47" s="28" t="s">
        <v>122</v>
      </c>
      <c r="B47" s="29" t="s">
        <v>123</v>
      </c>
      <c r="I47" s="22" t="s">
        <v>139</v>
      </c>
      <c r="J47" s="22" t="s">
        <v>140</v>
      </c>
      <c r="K47" s="22" t="s">
        <v>141</v>
      </c>
    </row>
    <row r="48" spans="1:14" x14ac:dyDescent="0.3">
      <c r="A48" s="30" t="s">
        <v>124</v>
      </c>
      <c r="B48" s="31">
        <v>0.24229999999999999</v>
      </c>
      <c r="I48" s="34">
        <f>AVERAGE(B48:B62)</f>
        <v>0.33271333333333331</v>
      </c>
      <c r="J48" s="35">
        <f>STDEVPA(B48:B62)</f>
        <v>0.16370812590976933</v>
      </c>
      <c r="K48" s="35">
        <f>VARPA(B48:B62)</f>
        <v>2.6800350488888888E-2</v>
      </c>
      <c r="N48" s="32"/>
    </row>
    <row r="49" spans="1:12" x14ac:dyDescent="0.3">
      <c r="A49" s="30" t="s">
        <v>125</v>
      </c>
      <c r="B49" s="31">
        <v>0.25530000000000003</v>
      </c>
    </row>
    <row r="50" spans="1:12" x14ac:dyDescent="0.3">
      <c r="A50" s="30" t="s">
        <v>126</v>
      </c>
      <c r="B50" s="31">
        <v>0.25409999999999999</v>
      </c>
    </row>
    <row r="51" spans="1:12" x14ac:dyDescent="0.3">
      <c r="A51" s="30" t="s">
        <v>127</v>
      </c>
      <c r="B51" s="31">
        <v>0.2414</v>
      </c>
      <c r="L51" s="33"/>
    </row>
    <row r="52" spans="1:12" x14ac:dyDescent="0.3">
      <c r="A52" s="30" t="s">
        <v>128</v>
      </c>
      <c r="B52" s="31">
        <v>0.29620000000000002</v>
      </c>
      <c r="L52" s="33"/>
    </row>
    <row r="53" spans="1:12" x14ac:dyDescent="0.3">
      <c r="A53" s="30" t="s">
        <v>129</v>
      </c>
      <c r="B53" s="31">
        <v>0.28249999999999997</v>
      </c>
      <c r="L53" s="33"/>
    </row>
    <row r="54" spans="1:12" x14ac:dyDescent="0.3">
      <c r="A54" s="30" t="s">
        <v>130</v>
      </c>
      <c r="B54" s="31">
        <v>0.2581</v>
      </c>
      <c r="L54" s="33"/>
    </row>
    <row r="55" spans="1:12" x14ac:dyDescent="0.3">
      <c r="A55" s="30" t="s">
        <v>131</v>
      </c>
      <c r="B55" s="31">
        <v>0.24390000000000001</v>
      </c>
      <c r="L55" s="33"/>
    </row>
    <row r="56" spans="1:12" x14ac:dyDescent="0.3">
      <c r="A56" s="30" t="s">
        <v>132</v>
      </c>
      <c r="B56" s="31">
        <v>0.40260000000000001</v>
      </c>
      <c r="L56" s="33"/>
    </row>
    <row r="57" spans="1:12" x14ac:dyDescent="0.3">
      <c r="A57" s="30" t="s">
        <v>133</v>
      </c>
      <c r="B57" s="31">
        <v>0.32950000000000002</v>
      </c>
      <c r="L57" s="33"/>
    </row>
    <row r="58" spans="1:12" x14ac:dyDescent="0.3">
      <c r="A58" s="30" t="s">
        <v>134</v>
      </c>
      <c r="B58" s="31">
        <v>0.91359999999999997</v>
      </c>
      <c r="L58" s="33"/>
    </row>
    <row r="59" spans="1:12" x14ac:dyDescent="0.3">
      <c r="A59" s="30" t="s">
        <v>135</v>
      </c>
      <c r="B59" s="31">
        <v>0.25990000000000002</v>
      </c>
      <c r="L59" s="33"/>
    </row>
    <row r="60" spans="1:12" x14ac:dyDescent="0.3">
      <c r="A60" s="30" t="s">
        <v>136</v>
      </c>
      <c r="B60" s="31">
        <v>0.39419999999999999</v>
      </c>
      <c r="I60" t="s">
        <v>142</v>
      </c>
      <c r="L60" s="33"/>
    </row>
    <row r="61" spans="1:12" x14ac:dyDescent="0.3">
      <c r="A61" s="30" t="s">
        <v>137</v>
      </c>
      <c r="B61" s="31">
        <v>0.2671</v>
      </c>
      <c r="I61" s="36" t="str" cm="1">
        <f t="array" ref="I61:J61">A58:B58</f>
        <v>Morgan Stanley</v>
      </c>
      <c r="J61" s="35">
        <v>0.91359999999999997</v>
      </c>
      <c r="L61" s="37"/>
    </row>
    <row r="62" spans="1:12" x14ac:dyDescent="0.3">
      <c r="A62" s="30" t="s">
        <v>138</v>
      </c>
      <c r="B62" s="31">
        <v>0.35</v>
      </c>
      <c r="L62" s="33"/>
    </row>
    <row r="63" spans="1:12" x14ac:dyDescent="0.3">
      <c r="L63" s="33"/>
    </row>
    <row r="64" spans="1:12" x14ac:dyDescent="0.3">
      <c r="L64" s="33"/>
    </row>
    <row r="65" spans="1:12" x14ac:dyDescent="0.3">
      <c r="A65" s="4" t="s">
        <v>143</v>
      </c>
      <c r="L65" s="33"/>
    </row>
    <row r="66" spans="1:12" x14ac:dyDescent="0.3">
      <c r="A66" s="4" t="s">
        <v>144</v>
      </c>
    </row>
    <row r="67" spans="1:12" ht="16.2" x14ac:dyDescent="0.3">
      <c r="A67" s="6" t="s">
        <v>145</v>
      </c>
    </row>
    <row r="68" spans="1:12" ht="15.6" x14ac:dyDescent="0.35">
      <c r="A68" s="9" t="s">
        <v>146</v>
      </c>
      <c r="B68" s="9" t="s">
        <v>149</v>
      </c>
      <c r="C68" s="9">
        <f>1/200</f>
        <v>5.0000000000000001E-3</v>
      </c>
      <c r="E68" s="9" t="s">
        <v>151</v>
      </c>
      <c r="F68" s="9">
        <f>COMBIN(C70,C71)</f>
        <v>1</v>
      </c>
      <c r="H68" t="s">
        <v>156</v>
      </c>
    </row>
    <row r="69" spans="1:12" ht="16.2" x14ac:dyDescent="0.3">
      <c r="A69" s="9" t="s">
        <v>148</v>
      </c>
      <c r="B69" s="9" t="s">
        <v>45</v>
      </c>
      <c r="C69" s="9">
        <f>1-C68</f>
        <v>0.995</v>
      </c>
      <c r="E69" s="9" t="s">
        <v>152</v>
      </c>
      <c r="F69" s="9">
        <f>C69^C71</f>
        <v>0.97524875312187509</v>
      </c>
      <c r="H69" s="12" t="s">
        <v>155</v>
      </c>
      <c r="I69" s="38">
        <f>1-F71</f>
        <v>2.4751246878124911E-2</v>
      </c>
    </row>
    <row r="70" spans="1:12" ht="16.2" x14ac:dyDescent="0.3">
      <c r="A70" s="9" t="s">
        <v>147</v>
      </c>
      <c r="B70" s="9" t="s">
        <v>44</v>
      </c>
      <c r="C70" s="9">
        <v>5</v>
      </c>
      <c r="E70" s="9" t="s">
        <v>153</v>
      </c>
      <c r="F70" s="9">
        <f>C68^(C70-C71)</f>
        <v>1</v>
      </c>
    </row>
    <row r="71" spans="1:12" x14ac:dyDescent="0.3">
      <c r="A71" s="9" t="s">
        <v>150</v>
      </c>
      <c r="B71" s="9" t="s">
        <v>43</v>
      </c>
      <c r="C71" s="9">
        <v>5</v>
      </c>
      <c r="E71" s="9" t="s">
        <v>154</v>
      </c>
      <c r="F71" s="9">
        <f>F68*F69*F70</f>
        <v>0.97524875312187509</v>
      </c>
    </row>
    <row r="74" spans="1:12" x14ac:dyDescent="0.3">
      <c r="A74" s="4" t="s">
        <v>157</v>
      </c>
    </row>
    <row r="75" spans="1:12" x14ac:dyDescent="0.3">
      <c r="A75" s="4" t="s">
        <v>160</v>
      </c>
    </row>
    <row r="76" spans="1:12" x14ac:dyDescent="0.3">
      <c r="A76" s="39" t="s">
        <v>158</v>
      </c>
      <c r="B76" s="39" t="s">
        <v>159</v>
      </c>
      <c r="C76" s="39" t="s">
        <v>164</v>
      </c>
    </row>
    <row r="77" spans="1:12" x14ac:dyDescent="0.3">
      <c r="A77" s="40">
        <v>-2000</v>
      </c>
      <c r="B77" s="39">
        <v>0.1</v>
      </c>
      <c r="C77" s="9">
        <f>PRODUCT(A77,B77)</f>
        <v>-200</v>
      </c>
    </row>
    <row r="78" spans="1:12" x14ac:dyDescent="0.3">
      <c r="A78" s="40">
        <v>-1000</v>
      </c>
      <c r="B78" s="39">
        <v>0.1</v>
      </c>
      <c r="C78" s="9">
        <f t="shared" ref="C78:C82" si="4">PRODUCT(A78,B78)</f>
        <v>-100</v>
      </c>
    </row>
    <row r="79" spans="1:12" x14ac:dyDescent="0.3">
      <c r="A79" s="39">
        <v>0</v>
      </c>
      <c r="B79" s="39">
        <v>0.2</v>
      </c>
      <c r="C79" s="9">
        <f t="shared" si="4"/>
        <v>0</v>
      </c>
    </row>
    <row r="80" spans="1:12" x14ac:dyDescent="0.3">
      <c r="A80" s="39">
        <v>1000</v>
      </c>
      <c r="B80" s="39">
        <v>0.2</v>
      </c>
      <c r="C80" s="9">
        <f t="shared" si="4"/>
        <v>200</v>
      </c>
    </row>
    <row r="81" spans="1:11" x14ac:dyDescent="0.3">
      <c r="A81" s="39">
        <v>2000</v>
      </c>
      <c r="B81" s="39">
        <v>0.3</v>
      </c>
      <c r="C81" s="9">
        <f t="shared" si="4"/>
        <v>600</v>
      </c>
    </row>
    <row r="82" spans="1:11" x14ac:dyDescent="0.3">
      <c r="A82" s="39">
        <v>3000</v>
      </c>
      <c r="B82" s="39">
        <v>0.1</v>
      </c>
      <c r="C82" s="9">
        <f t="shared" si="4"/>
        <v>300</v>
      </c>
    </row>
    <row r="83" spans="1:11" ht="28.8" x14ac:dyDescent="0.3">
      <c r="A83" s="43" t="s">
        <v>171</v>
      </c>
      <c r="B83" s="43" t="s">
        <v>165</v>
      </c>
      <c r="C83" s="44">
        <f>SUM(C77:C82)</f>
        <v>800</v>
      </c>
      <c r="D83" t="s">
        <v>172</v>
      </c>
    </row>
    <row r="84" spans="1:11" x14ac:dyDescent="0.3">
      <c r="A84" s="41"/>
      <c r="B84" s="41"/>
    </row>
    <row r="85" spans="1:11" x14ac:dyDescent="0.3">
      <c r="A85" s="4" t="s">
        <v>161</v>
      </c>
      <c r="B85" s="41"/>
    </row>
    <row r="86" spans="1:11" x14ac:dyDescent="0.3">
      <c r="A86" s="45" t="s">
        <v>169</v>
      </c>
      <c r="B86" s="46"/>
      <c r="C86" s="23"/>
      <c r="D86" s="23"/>
      <c r="E86" s="23"/>
      <c r="F86" s="23"/>
      <c r="G86" s="23"/>
      <c r="H86" s="23"/>
      <c r="I86" s="23"/>
    </row>
    <row r="87" spans="1:11" x14ac:dyDescent="0.3">
      <c r="A87" s="45" t="s">
        <v>167</v>
      </c>
      <c r="B87" s="46"/>
      <c r="C87" s="23"/>
      <c r="D87" s="23"/>
      <c r="E87" s="23"/>
      <c r="F87" s="23"/>
      <c r="G87" s="23"/>
      <c r="H87" s="23"/>
      <c r="I87" s="23"/>
    </row>
    <row r="88" spans="1:11" x14ac:dyDescent="0.3">
      <c r="A88" s="12" t="s">
        <v>170</v>
      </c>
      <c r="B88" s="47" t="s">
        <v>166</v>
      </c>
      <c r="C88" s="48">
        <f>SUMIF(A77:A82,"&gt;0",B77:B82)</f>
        <v>0.6</v>
      </c>
      <c r="D88" s="23"/>
      <c r="E88" s="23"/>
      <c r="F88" s="23"/>
      <c r="G88" s="23"/>
      <c r="H88" s="23"/>
      <c r="I88" s="23"/>
    </row>
    <row r="89" spans="1:11" x14ac:dyDescent="0.3">
      <c r="A89" s="45" t="s">
        <v>168</v>
      </c>
      <c r="B89" s="46"/>
      <c r="C89" s="23"/>
      <c r="D89" s="23"/>
      <c r="E89" s="23"/>
      <c r="F89" s="23"/>
      <c r="G89" s="23"/>
      <c r="H89" s="23"/>
      <c r="I89" s="23"/>
    </row>
    <row r="90" spans="1:11" x14ac:dyDescent="0.3">
      <c r="A90" s="42"/>
    </row>
    <row r="91" spans="1:11" x14ac:dyDescent="0.3">
      <c r="A91" s="4" t="s">
        <v>162</v>
      </c>
    </row>
    <row r="92" spans="1:11" x14ac:dyDescent="0.3">
      <c r="A92" s="23" t="s">
        <v>173</v>
      </c>
      <c r="B92" s="23"/>
      <c r="C92" s="23"/>
      <c r="D92" s="23"/>
      <c r="E92" s="23"/>
      <c r="F92" s="23"/>
      <c r="G92" s="23"/>
      <c r="H92" s="23"/>
      <c r="I92" s="23"/>
    </row>
    <row r="93" spans="1:11" x14ac:dyDescent="0.3">
      <c r="A93" s="23" t="s">
        <v>174</v>
      </c>
      <c r="B93" s="23"/>
      <c r="C93" s="23"/>
      <c r="D93" s="23"/>
      <c r="E93" s="23"/>
      <c r="F93" s="23"/>
      <c r="G93" s="23"/>
      <c r="H93" s="23"/>
      <c r="I93" s="23"/>
    </row>
    <row r="95" spans="1:11" x14ac:dyDescent="0.3">
      <c r="A95" s="4" t="s">
        <v>163</v>
      </c>
    </row>
    <row r="96" spans="1:11" x14ac:dyDescent="0.3">
      <c r="A96" s="23" t="s">
        <v>175</v>
      </c>
      <c r="B96" s="23"/>
      <c r="C96" s="23"/>
      <c r="D96" s="23"/>
      <c r="E96" s="23"/>
      <c r="F96" s="23"/>
      <c r="G96" s="23"/>
      <c r="H96" s="23"/>
      <c r="I96" s="23"/>
      <c r="J96" s="23"/>
      <c r="K96" s="23"/>
    </row>
    <row r="97" spans="1:11" x14ac:dyDescent="0.3">
      <c r="A97" s="12" t="s">
        <v>176</v>
      </c>
      <c r="B97" s="12" t="s">
        <v>140</v>
      </c>
      <c r="C97" s="13">
        <f>STDEVPA(A77:A82)</f>
        <v>1707.8251276599331</v>
      </c>
      <c r="D97" s="23" t="s">
        <v>177</v>
      </c>
      <c r="E97" s="23"/>
      <c r="F97" s="23"/>
      <c r="G97" s="23"/>
      <c r="H97" s="23"/>
      <c r="I97" s="23"/>
      <c r="J97" s="23"/>
      <c r="K97" s="23"/>
    </row>
    <row r="98" spans="1:11" x14ac:dyDescent="0.3">
      <c r="A98" s="49" t="s">
        <v>178</v>
      </c>
      <c r="B98" s="23"/>
      <c r="C98" s="50"/>
      <c r="D98" s="23"/>
      <c r="E98" s="23"/>
      <c r="F98" s="23"/>
      <c r="G98" s="23"/>
      <c r="H98" s="23"/>
      <c r="I98" s="23"/>
      <c r="J98" s="23"/>
      <c r="K98" s="23"/>
    </row>
    <row r="99" spans="1:11" x14ac:dyDescent="0.3">
      <c r="A99" s="23" t="s">
        <v>179</v>
      </c>
      <c r="B99" s="23"/>
      <c r="C99" s="23"/>
      <c r="D99" s="23"/>
      <c r="E99" s="23"/>
      <c r="F99" s="23"/>
      <c r="G99" s="23"/>
      <c r="H99" s="23"/>
      <c r="I99" s="23"/>
      <c r="J99" s="23"/>
      <c r="K99" s="23"/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Q1-Q6</vt:lpstr>
      <vt:lpstr>Q7-Q11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Hannah Joo</dc:creator>
  <cp:lastModifiedBy>Hannah Joo</cp:lastModifiedBy>
  <dcterms:created xsi:type="dcterms:W3CDTF">2023-12-26T12:16:13Z</dcterms:created>
  <dcterms:modified xsi:type="dcterms:W3CDTF">2023-12-31T04:03:28Z</dcterms:modified>
</cp:coreProperties>
</file>