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cy\Documents\GitHub\Chatfield_restoration\background\"/>
    </mc:Choice>
  </mc:AlternateContent>
  <xr:revisionPtr revIDLastSave="0" documentId="13_ncr:1_{B462B645-D91C-4128-8024-D79C2CE7841D}" xr6:coauthVersionLast="47" xr6:coauthVersionMax="47" xr10:uidLastSave="{00000000-0000-0000-0000-000000000000}"/>
  <bookViews>
    <workbookView xWindow="-25320" yWindow="435" windowWidth="25440" windowHeight="15390" xr2:uid="{00000000-000D-0000-FFFF-FFFF00000000}"/>
  </bookViews>
  <sheets>
    <sheet name="Metadata" sheetId="2" r:id="rId1"/>
    <sheet name="All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2" i="1" l="1"/>
  <c r="P52" i="1"/>
  <c r="O52" i="1"/>
  <c r="N52" i="1"/>
  <c r="Q5" i="1"/>
  <c r="P5" i="1"/>
  <c r="O5" i="1"/>
  <c r="N5" i="1"/>
  <c r="Q16" i="1"/>
  <c r="P16" i="1"/>
  <c r="O16" i="1"/>
  <c r="N16" i="1"/>
  <c r="Q21" i="1"/>
  <c r="P21" i="1"/>
  <c r="O21" i="1"/>
  <c r="N21" i="1"/>
</calcChain>
</file>

<file path=xl/sharedStrings.xml><?xml version="1.0" encoding="utf-8"?>
<sst xmlns="http://schemas.openxmlformats.org/spreadsheetml/2006/main" count="434" uniqueCount="121">
  <si>
    <t>Species</t>
  </si>
  <si>
    <t>Lifeform</t>
  </si>
  <si>
    <t>Bouteloua gracilis</t>
  </si>
  <si>
    <t>Bouteloua curtipendula</t>
  </si>
  <si>
    <t>Yes</t>
  </si>
  <si>
    <t>Vicia americana</t>
  </si>
  <si>
    <t>Linum lewisii</t>
  </si>
  <si>
    <t>Liatris punctata</t>
  </si>
  <si>
    <t>Family</t>
  </si>
  <si>
    <t>Poaceae</t>
  </si>
  <si>
    <t>Fabaceae</t>
  </si>
  <si>
    <t>Achnatherum hymenoides</t>
  </si>
  <si>
    <t>Bouteloua dactyloides</t>
  </si>
  <si>
    <t>Elymus elymoides subsp. elymoides</t>
  </si>
  <si>
    <t>Hesperostipa comata subsp. comata</t>
  </si>
  <si>
    <t>Koeleria macrantha</t>
  </si>
  <si>
    <t>Nassella viridula</t>
  </si>
  <si>
    <t>Pascopyrum smithii</t>
  </si>
  <si>
    <t>Schizachyrium scoparium</t>
  </si>
  <si>
    <t>Sporobolus airoides</t>
  </si>
  <si>
    <t>Sporobolus cryptandrus</t>
  </si>
  <si>
    <t>Dalea purpurea var. purpurea</t>
  </si>
  <si>
    <t>Ratibida columnifera</t>
  </si>
  <si>
    <t>ESD</t>
  </si>
  <si>
    <t>Gutierrezia sarothrae</t>
  </si>
  <si>
    <t>Krascheninnikovia lanata</t>
  </si>
  <si>
    <t>Yucca glauca</t>
  </si>
  <si>
    <t>Cercocarpus montanus</t>
  </si>
  <si>
    <t>Hedysarum boreale</t>
  </si>
  <si>
    <t>Stanleya pinnata</t>
  </si>
  <si>
    <t>Astragalus drummondii</t>
  </si>
  <si>
    <t>Sphaeralcea coccinea</t>
  </si>
  <si>
    <t>Asteraceae</t>
  </si>
  <si>
    <t>Chenopodiaceae</t>
  </si>
  <si>
    <t>Rosaceae</t>
  </si>
  <si>
    <t>Asparagaceae</t>
  </si>
  <si>
    <t>Linaceae</t>
  </si>
  <si>
    <t>Plantaginaceae</t>
  </si>
  <si>
    <t>Brassicaceae</t>
  </si>
  <si>
    <t>Elymus lanceolatus</t>
  </si>
  <si>
    <t>Heterotheca villosa</t>
  </si>
  <si>
    <t>Malvaceae</t>
  </si>
  <si>
    <t>Erigeron speciosus</t>
  </si>
  <si>
    <t>Helianthus annuus</t>
  </si>
  <si>
    <t>Heliomeris multiflora</t>
  </si>
  <si>
    <t>Solidago rigida</t>
  </si>
  <si>
    <t>Symphyotrichum falcatum</t>
  </si>
  <si>
    <t>Commelinaceae</t>
  </si>
  <si>
    <t>Tradescantia occidentalis</t>
  </si>
  <si>
    <t>Lamiaceae</t>
  </si>
  <si>
    <t>Monarda fistulosa</t>
  </si>
  <si>
    <t>Papaveraceae</t>
  </si>
  <si>
    <t>Argemone polyanthemos</t>
  </si>
  <si>
    <t>Penstemon secundiflorus</t>
  </si>
  <si>
    <t>Elymus trachycaulus</t>
  </si>
  <si>
    <t>Leymus cinereus</t>
  </si>
  <si>
    <t>Poa palustris</t>
  </si>
  <si>
    <t>Verbenaceae</t>
  </si>
  <si>
    <t>Verbena hastata</t>
  </si>
  <si>
    <t>Hist</t>
  </si>
  <si>
    <t>Helianthus petiolaris</t>
  </si>
  <si>
    <t>Oxytropis sericea</t>
  </si>
  <si>
    <t>Reference</t>
  </si>
  <si>
    <t>Seed mass</t>
  </si>
  <si>
    <t>Cycle</t>
  </si>
  <si>
    <t>Dormancy</t>
  </si>
  <si>
    <t>Temp_wsd</t>
  </si>
  <si>
    <t>Temp_wm</t>
  </si>
  <si>
    <t>Temp_am</t>
  </si>
  <si>
    <t>Rain_am</t>
  </si>
  <si>
    <t>Temp_asd</t>
  </si>
  <si>
    <t>Rain_asd</t>
  </si>
  <si>
    <t>Forb/herb</t>
  </si>
  <si>
    <t>Biennial/Perennial</t>
  </si>
  <si>
    <t>Perennial</t>
  </si>
  <si>
    <t>Forb/herb/vine</t>
  </si>
  <si>
    <t>Graminoid</t>
  </si>
  <si>
    <t>Annual</t>
  </si>
  <si>
    <t>Expert</t>
  </si>
  <si>
    <t>ND</t>
  </si>
  <si>
    <t>PD</t>
  </si>
  <si>
    <t>PD (G)</t>
  </si>
  <si>
    <t>PY</t>
  </si>
  <si>
    <t>PD (MG)</t>
  </si>
  <si>
    <t>PY (G)</t>
  </si>
  <si>
    <t>PY (MG)</t>
  </si>
  <si>
    <t>MPD (G)</t>
  </si>
  <si>
    <t>ND/PD (G)</t>
  </si>
  <si>
    <t>ND/PD</t>
  </si>
  <si>
    <t>Forb/herb/subshrub</t>
  </si>
  <si>
    <t>Forb/herb/shrub/subshrub</t>
  </si>
  <si>
    <t>Annual/Biennial/Perennial</t>
  </si>
  <si>
    <t>Shrub/subshrub</t>
  </si>
  <si>
    <t>Shrub</t>
  </si>
  <si>
    <t>Shrub/tree</t>
  </si>
  <si>
    <t>C3</t>
  </si>
  <si>
    <t>C4</t>
  </si>
  <si>
    <t>Photo</t>
  </si>
  <si>
    <t>Muhlenbergia montana</t>
  </si>
  <si>
    <t>Bromus marginatus</t>
  </si>
  <si>
    <t>Atriplex confertifolia</t>
  </si>
  <si>
    <t>Capparaceae</t>
  </si>
  <si>
    <t>Cleome serrulata</t>
  </si>
  <si>
    <t>Gaillardia aristata</t>
  </si>
  <si>
    <t>Poa secunda</t>
  </si>
  <si>
    <t>Poa fendleriana</t>
  </si>
  <si>
    <t>Dalea candida</t>
  </si>
  <si>
    <t>Coreopsis tinctoria</t>
  </si>
  <si>
    <t>Growth rate</t>
  </si>
  <si>
    <t>Moderate</t>
  </si>
  <si>
    <t>Seedling vigor</t>
  </si>
  <si>
    <t>Medium</t>
  </si>
  <si>
    <t>High</t>
  </si>
  <si>
    <t>Rapid</t>
  </si>
  <si>
    <t>Low</t>
  </si>
  <si>
    <t>Slow</t>
  </si>
  <si>
    <t>Rain_m</t>
  </si>
  <si>
    <t>Rain_sd</t>
  </si>
  <si>
    <t>Achillea millefolium var occidentalis</t>
  </si>
  <si>
    <t>Atriplex canescens</t>
  </si>
  <si>
    <t>WorldClim_n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</si>
</sst>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5">
    <xf numFmtId="0" fontId="0" fillId="0" borderId="0" xfId="0"/>
    <xf numFmtId="0" fontId="2" fillId="0" borderId="0" xfId="0" applyFont="1" applyFill="1"/>
    <xf numFmtId="0" fontId="2" fillId="0" borderId="0" xfId="0" applyFont="1" applyFill="1" applyAlignment="1"/>
    <xf numFmtId="0" fontId="3" fillId="0" borderId="0" xfId="0" applyFont="1" applyFill="1" applyAlignment="1"/>
    <xf numFmtId="0" fontId="1" fillId="0" borderId="0" xfId="0" applyFont="1" applyFill="1" applyAlignment="1"/>
  </cellXfs>
  <cellStyles count="2">
    <cellStyle name="Excel Built-in Normal" xfId="1" xr:uid="{5F0C86B9-5E0D-486B-B71E-31C9377DA53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00BC-AC00-48FD-87C1-046589C5D0F7}">
  <dimension ref="A1"/>
  <sheetViews>
    <sheetView tabSelected="1" workbookViewId="0">
      <selection activeCell="B36" sqref="B3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4"/>
  <sheetViews>
    <sheetView zoomScale="145" zoomScaleNormal="145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B12" sqref="B12"/>
    </sheetView>
  </sheetViews>
  <sheetFormatPr defaultColWidth="8.7109375" defaultRowHeight="15" x14ac:dyDescent="0.25"/>
  <cols>
    <col min="1" max="1" width="15.5703125" style="2" bestFit="1" customWidth="1"/>
    <col min="2" max="2" width="32.140625" style="3" bestFit="1" customWidth="1"/>
    <col min="3" max="3" width="9.140625" style="2" bestFit="1" customWidth="1"/>
    <col min="4" max="4" width="23.85546875" style="2" bestFit="1" customWidth="1"/>
    <col min="5" max="5" width="23.140625" style="2" bestFit="1" customWidth="1"/>
    <col min="6" max="6" width="11.140625" style="2" bestFit="1" customWidth="1"/>
    <col min="7" max="7" width="16.140625" style="2" customWidth="1"/>
    <col min="8" max="8" width="11.5703125" style="2" bestFit="1" customWidth="1"/>
    <col min="9" max="13" width="8.7109375" style="2"/>
    <col min="14" max="14" width="8.42578125" style="2" customWidth="1"/>
    <col min="15" max="15" width="9.5703125" style="2" bestFit="1" customWidth="1"/>
    <col min="16" max="16" width="10.28515625" style="2" bestFit="1" customWidth="1"/>
    <col min="17" max="17" width="9.42578125" style="2" bestFit="1" customWidth="1"/>
    <col min="18" max="16384" width="8.7109375" style="2"/>
  </cols>
  <sheetData>
    <row r="1" spans="1:19" s="4" customFormat="1" x14ac:dyDescent="0.25">
      <c r="A1" s="4" t="s">
        <v>8</v>
      </c>
      <c r="B1" s="4" t="s">
        <v>0</v>
      </c>
      <c r="C1" s="4" t="s">
        <v>62</v>
      </c>
      <c r="D1" s="4" t="s">
        <v>1</v>
      </c>
      <c r="E1" s="4" t="s">
        <v>64</v>
      </c>
      <c r="F1" s="4" t="s">
        <v>108</v>
      </c>
      <c r="G1" s="4" t="s">
        <v>110</v>
      </c>
      <c r="H1" s="4" t="s">
        <v>97</v>
      </c>
      <c r="I1" s="4" t="s">
        <v>120</v>
      </c>
      <c r="J1" s="4" t="s">
        <v>116</v>
      </c>
      <c r="K1" s="4" t="s">
        <v>117</v>
      </c>
      <c r="L1" s="4" t="s">
        <v>63</v>
      </c>
      <c r="M1" s="4" t="s">
        <v>65</v>
      </c>
      <c r="N1" s="4" t="s">
        <v>67</v>
      </c>
      <c r="O1" s="4" t="s">
        <v>66</v>
      </c>
      <c r="P1" s="4" t="s">
        <v>68</v>
      </c>
      <c r="Q1" s="4" t="s">
        <v>70</v>
      </c>
      <c r="R1" s="4" t="s">
        <v>69</v>
      </c>
      <c r="S1" s="4" t="s">
        <v>71</v>
      </c>
    </row>
    <row r="2" spans="1:19" x14ac:dyDescent="0.25">
      <c r="A2" s="2" t="s">
        <v>10</v>
      </c>
      <c r="B2" s="3" t="s">
        <v>30</v>
      </c>
      <c r="C2" s="2" t="s">
        <v>59</v>
      </c>
      <c r="D2" s="2" t="s">
        <v>72</v>
      </c>
      <c r="E2" s="2" t="s">
        <v>74</v>
      </c>
      <c r="I2" s="2">
        <v>87</v>
      </c>
      <c r="J2" s="1">
        <v>492</v>
      </c>
      <c r="K2" s="1">
        <v>95.736434108527106</v>
      </c>
      <c r="L2" s="2">
        <v>4.5564999999999998</v>
      </c>
      <c r="M2" s="2" t="s">
        <v>84</v>
      </c>
      <c r="N2" s="2">
        <v>41.232183908045997</v>
      </c>
      <c r="O2" s="2">
        <v>2.7397799204126203</v>
      </c>
      <c r="P2" s="2">
        <v>6.4988505747126393</v>
      </c>
      <c r="Q2" s="2">
        <v>2.4131179412417199</v>
      </c>
      <c r="R2" s="2">
        <v>407.32183908045999</v>
      </c>
      <c r="S2" s="2">
        <v>86.123558381004898</v>
      </c>
    </row>
    <row r="3" spans="1:19" x14ac:dyDescent="0.25">
      <c r="A3" s="2" t="s">
        <v>37</v>
      </c>
      <c r="B3" s="3" t="s">
        <v>53</v>
      </c>
      <c r="C3" s="2" t="s">
        <v>59</v>
      </c>
      <c r="D3" s="2" t="s">
        <v>72</v>
      </c>
      <c r="E3" s="2" t="s">
        <v>74</v>
      </c>
      <c r="I3" s="2">
        <v>248</v>
      </c>
      <c r="J3" s="1">
        <v>489.5</v>
      </c>
      <c r="K3" s="1">
        <v>104.06976744185999</v>
      </c>
      <c r="L3" s="2">
        <v>3.1103999999999998</v>
      </c>
      <c r="M3" s="2" t="s">
        <v>81</v>
      </c>
      <c r="N3" s="2">
        <v>39.1274193548387</v>
      </c>
      <c r="O3" s="2">
        <v>1.86692232868009</v>
      </c>
      <c r="P3" s="2">
        <v>7.25322580645161</v>
      </c>
      <c r="Q3" s="2">
        <v>3.0655176494234202</v>
      </c>
      <c r="R3" s="2">
        <v>404.29032258064501</v>
      </c>
      <c r="S3" s="2">
        <v>64.951152519879898</v>
      </c>
    </row>
    <row r="4" spans="1:19" x14ac:dyDescent="0.25">
      <c r="A4" s="2" t="s">
        <v>10</v>
      </c>
      <c r="B4" s="3" t="s">
        <v>61</v>
      </c>
      <c r="C4" s="2" t="s">
        <v>78</v>
      </c>
      <c r="D4" s="2" t="s">
        <v>72</v>
      </c>
      <c r="E4" s="2" t="s">
        <v>74</v>
      </c>
      <c r="I4" s="2">
        <v>437</v>
      </c>
      <c r="J4" s="1">
        <v>506</v>
      </c>
      <c r="K4" s="1">
        <v>123.255813953488</v>
      </c>
      <c r="L4" s="2">
        <v>2.1</v>
      </c>
      <c r="M4" s="2" t="s">
        <v>82</v>
      </c>
      <c r="N4" s="2">
        <v>40.633180778031999</v>
      </c>
      <c r="O4" s="2">
        <v>3.3096428750491498</v>
      </c>
      <c r="P4" s="2">
        <v>5.5164759725400501</v>
      </c>
      <c r="Q4" s="2">
        <v>4.2001150522134001</v>
      </c>
      <c r="R4" s="2">
        <v>453.88100686498899</v>
      </c>
      <c r="S4" s="2">
        <v>113.258410105097</v>
      </c>
    </row>
    <row r="5" spans="1:19" x14ac:dyDescent="0.25">
      <c r="A5" s="2" t="s">
        <v>101</v>
      </c>
      <c r="B5" s="3" t="s">
        <v>102</v>
      </c>
      <c r="C5" s="2" t="s">
        <v>78</v>
      </c>
      <c r="D5" s="2" t="s">
        <v>72</v>
      </c>
      <c r="E5" s="2" t="s">
        <v>77</v>
      </c>
      <c r="F5" s="2" t="s">
        <v>113</v>
      </c>
      <c r="G5" s="2" t="s">
        <v>112</v>
      </c>
      <c r="I5" s="2">
        <v>270</v>
      </c>
      <c r="J5" s="1">
        <v>530.5</v>
      </c>
      <c r="K5" s="1">
        <v>169.18604651162801</v>
      </c>
      <c r="M5" s="2" t="s">
        <v>80</v>
      </c>
      <c r="N5" s="2">
        <f>412.92963/10</f>
        <v>41.292963</v>
      </c>
      <c r="O5" s="2">
        <f>37.3346/10</f>
        <v>3.73346</v>
      </c>
      <c r="P5" s="2">
        <f>89.25556/10</f>
        <v>8.9255560000000003</v>
      </c>
      <c r="Q5" s="2">
        <f>35.42589/10</f>
        <v>3.5425890000000004</v>
      </c>
      <c r="R5" s="2">
        <v>427.54444000000001</v>
      </c>
      <c r="S5" s="2">
        <v>130.75685999999999</v>
      </c>
    </row>
    <row r="6" spans="1:19" x14ac:dyDescent="0.25">
      <c r="A6" s="2" t="s">
        <v>32</v>
      </c>
      <c r="B6" s="3" t="s">
        <v>24</v>
      </c>
      <c r="C6" s="2" t="s">
        <v>4</v>
      </c>
      <c r="D6" s="2" t="s">
        <v>90</v>
      </c>
      <c r="E6" s="2" t="s">
        <v>74</v>
      </c>
      <c r="F6" s="2" t="s">
        <v>109</v>
      </c>
      <c r="G6" s="2" t="s">
        <v>111</v>
      </c>
      <c r="I6" s="2">
        <v>2071</v>
      </c>
      <c r="J6" s="1">
        <v>526.5</v>
      </c>
      <c r="K6" s="1">
        <v>181.976744186047</v>
      </c>
      <c r="L6" s="2">
        <v>0.6</v>
      </c>
      <c r="M6" s="2" t="s">
        <v>79</v>
      </c>
      <c r="N6" s="2">
        <v>35.044030932817797</v>
      </c>
      <c r="O6" s="2">
        <v>5.8229619001941204</v>
      </c>
      <c r="P6" s="2">
        <v>12.792508458192399</v>
      </c>
      <c r="Q6" s="2">
        <v>4.4340369523633401</v>
      </c>
      <c r="R6" s="2">
        <v>393.12711454809101</v>
      </c>
      <c r="S6" s="2">
        <v>139.78149494565699</v>
      </c>
    </row>
    <row r="7" spans="1:19" x14ac:dyDescent="0.25">
      <c r="A7" s="2" t="s">
        <v>51</v>
      </c>
      <c r="B7" s="3" t="s">
        <v>52</v>
      </c>
      <c r="C7" s="2" t="s">
        <v>59</v>
      </c>
      <c r="D7" s="2" t="s">
        <v>72</v>
      </c>
      <c r="E7" s="2" t="s">
        <v>91</v>
      </c>
      <c r="F7" s="2" t="s">
        <v>113</v>
      </c>
      <c r="G7" s="2" t="s">
        <v>112</v>
      </c>
      <c r="I7" s="2">
        <v>376</v>
      </c>
      <c r="J7" s="1">
        <v>668.5</v>
      </c>
      <c r="K7" s="1">
        <v>209.10852713178301</v>
      </c>
      <c r="L7" s="2">
        <v>3.3</v>
      </c>
      <c r="M7" s="2" t="s">
        <v>86</v>
      </c>
      <c r="N7" s="2">
        <v>40.864361702127702</v>
      </c>
      <c r="O7" s="2">
        <v>3.2762427451003497</v>
      </c>
      <c r="P7" s="2">
        <v>11.7398936170213</v>
      </c>
      <c r="Q7" s="2">
        <v>3.3743509383760197</v>
      </c>
      <c r="R7" s="2">
        <v>543.23138297872299</v>
      </c>
      <c r="S7" s="2">
        <v>179.53665452811799</v>
      </c>
    </row>
    <row r="8" spans="1:19" x14ac:dyDescent="0.25">
      <c r="A8" s="2" t="s">
        <v>41</v>
      </c>
      <c r="B8" s="3" t="s">
        <v>31</v>
      </c>
      <c r="C8" s="2" t="s">
        <v>4</v>
      </c>
      <c r="D8" s="2" t="s">
        <v>89</v>
      </c>
      <c r="E8" s="2" t="s">
        <v>73</v>
      </c>
      <c r="F8" s="2" t="s">
        <v>113</v>
      </c>
      <c r="G8" s="2" t="s">
        <v>112</v>
      </c>
      <c r="I8" s="2">
        <v>1065</v>
      </c>
      <c r="J8" s="1">
        <v>662.5</v>
      </c>
      <c r="K8" s="1">
        <v>212.20930232558101</v>
      </c>
      <c r="L8" s="2">
        <v>3.3</v>
      </c>
      <c r="M8" s="2" t="s">
        <v>84</v>
      </c>
      <c r="N8" s="2">
        <v>41.3015037593985</v>
      </c>
      <c r="O8" s="2">
        <v>3.1101868244159299</v>
      </c>
      <c r="P8" s="2">
        <v>9.8911654135338392</v>
      </c>
      <c r="Q8" s="2">
        <v>3.7677865366279399</v>
      </c>
      <c r="R8" s="2">
        <v>417.43233082706797</v>
      </c>
      <c r="S8" s="2">
        <v>117.886775117965</v>
      </c>
    </row>
    <row r="9" spans="1:19" x14ac:dyDescent="0.25">
      <c r="A9" s="2" t="s">
        <v>38</v>
      </c>
      <c r="B9" s="3" t="s">
        <v>29</v>
      </c>
      <c r="C9" s="2" t="s">
        <v>78</v>
      </c>
      <c r="D9" s="2" t="s">
        <v>89</v>
      </c>
      <c r="E9" s="2" t="s">
        <v>74</v>
      </c>
      <c r="I9" s="2">
        <v>1272</v>
      </c>
      <c r="J9" s="1">
        <v>617.5</v>
      </c>
      <c r="K9" s="1">
        <v>215.31007751938</v>
      </c>
      <c r="L9" s="2">
        <v>1.3360000000000001</v>
      </c>
      <c r="N9" s="2">
        <v>37.448267716535398</v>
      </c>
      <c r="O9" s="2">
        <v>4.8244249189966402</v>
      </c>
      <c r="P9" s="2">
        <v>13.023543307086602</v>
      </c>
      <c r="Q9" s="2">
        <v>3.5635562380238603</v>
      </c>
      <c r="R9" s="2">
        <v>296.02598425196902</v>
      </c>
      <c r="S9" s="2">
        <v>156.85516586810601</v>
      </c>
    </row>
    <row r="10" spans="1:19" x14ac:dyDescent="0.25">
      <c r="A10" s="2" t="s">
        <v>32</v>
      </c>
      <c r="B10" s="3" t="s">
        <v>45</v>
      </c>
      <c r="C10" s="2" t="s">
        <v>59</v>
      </c>
      <c r="D10" s="2" t="s">
        <v>72</v>
      </c>
      <c r="E10" s="2" t="s">
        <v>74</v>
      </c>
      <c r="F10" s="2" t="s">
        <v>113</v>
      </c>
      <c r="G10" s="2" t="s">
        <v>111</v>
      </c>
      <c r="I10" s="2">
        <v>1207</v>
      </c>
      <c r="J10" s="1">
        <v>901.5</v>
      </c>
      <c r="K10" s="1">
        <v>240.89147286821699</v>
      </c>
      <c r="L10" s="2">
        <v>0.9</v>
      </c>
      <c r="M10" s="2" t="s">
        <v>80</v>
      </c>
      <c r="N10" s="2">
        <v>40.004394693200695</v>
      </c>
      <c r="O10" s="2">
        <v>3.8989270476537699</v>
      </c>
      <c r="P10" s="2">
        <v>9.7536484245439503</v>
      </c>
      <c r="Q10" s="2">
        <v>3.4128581549539496</v>
      </c>
      <c r="R10" s="2">
        <v>854.45771144278604</v>
      </c>
      <c r="S10" s="2">
        <v>221.798628986187</v>
      </c>
    </row>
    <row r="11" spans="1:19" x14ac:dyDescent="0.25">
      <c r="A11" s="2" t="s">
        <v>47</v>
      </c>
      <c r="B11" s="3" t="s">
        <v>48</v>
      </c>
      <c r="C11" s="2" t="s">
        <v>59</v>
      </c>
      <c r="D11" s="2" t="s">
        <v>72</v>
      </c>
      <c r="E11" s="2" t="s">
        <v>74</v>
      </c>
      <c r="I11" s="2">
        <v>462</v>
      </c>
      <c r="J11" s="1">
        <v>737.5</v>
      </c>
      <c r="K11" s="1">
        <v>241.279069767442</v>
      </c>
      <c r="L11" s="2">
        <v>3.31</v>
      </c>
      <c r="M11" s="2" t="s">
        <v>81</v>
      </c>
      <c r="N11" s="2">
        <v>39.943290043289998</v>
      </c>
      <c r="O11" s="2">
        <v>3.7938339627546398</v>
      </c>
      <c r="P11" s="2">
        <v>11.575974025974</v>
      </c>
      <c r="Q11" s="2">
        <v>3.8236742025351704</v>
      </c>
      <c r="R11" s="2">
        <v>507.71645021645003</v>
      </c>
      <c r="S11" s="2">
        <v>202.614665079742</v>
      </c>
    </row>
    <row r="12" spans="1:19" x14ac:dyDescent="0.25">
      <c r="A12" s="2" t="s">
        <v>32</v>
      </c>
      <c r="B12" s="3" t="s">
        <v>7</v>
      </c>
      <c r="C12" s="2" t="s">
        <v>59</v>
      </c>
      <c r="D12" s="2" t="s">
        <v>72</v>
      </c>
      <c r="E12" s="2" t="s">
        <v>74</v>
      </c>
      <c r="F12" s="2" t="s">
        <v>115</v>
      </c>
      <c r="G12" s="2" t="s">
        <v>111</v>
      </c>
      <c r="I12" s="2">
        <v>1004</v>
      </c>
      <c r="J12" s="1">
        <v>840.5</v>
      </c>
      <c r="K12" s="1">
        <v>242.05426356589101</v>
      </c>
      <c r="L12" s="2">
        <v>13.3</v>
      </c>
      <c r="M12" s="2" t="s">
        <v>80</v>
      </c>
      <c r="N12" s="2">
        <v>40.682569721115499</v>
      </c>
      <c r="O12" s="2">
        <v>4.2961464531692002</v>
      </c>
      <c r="P12" s="2">
        <v>10.223904382470099</v>
      </c>
      <c r="Q12" s="2">
        <v>4.3728846240228698</v>
      </c>
      <c r="R12" s="2">
        <v>557.71314741035906</v>
      </c>
      <c r="S12" s="2">
        <v>214.173230978688</v>
      </c>
    </row>
    <row r="13" spans="1:19" x14ac:dyDescent="0.25">
      <c r="A13" s="2" t="s">
        <v>10</v>
      </c>
      <c r="B13" s="3" t="s">
        <v>21</v>
      </c>
      <c r="C13" s="2" t="s">
        <v>23</v>
      </c>
      <c r="D13" s="2" t="s">
        <v>89</v>
      </c>
      <c r="E13" s="2" t="s">
        <v>74</v>
      </c>
      <c r="F13" s="2" t="s">
        <v>109</v>
      </c>
      <c r="G13" s="2" t="s">
        <v>111</v>
      </c>
      <c r="I13" s="2">
        <v>1652</v>
      </c>
      <c r="J13" s="1">
        <v>844.5</v>
      </c>
      <c r="K13" s="1">
        <v>243.21705426356601</v>
      </c>
      <c r="L13" s="2">
        <v>3.2</v>
      </c>
      <c r="M13" s="2" t="s">
        <v>82</v>
      </c>
      <c r="N13" s="2">
        <v>41.651029055690103</v>
      </c>
      <c r="O13" s="2">
        <v>3.5074972268339599</v>
      </c>
      <c r="P13" s="2">
        <v>9.9665254237288092</v>
      </c>
      <c r="Q13" s="2">
        <v>3.5778271727365798</v>
      </c>
      <c r="R13" s="2">
        <v>729.59019370459998</v>
      </c>
      <c r="S13" s="2">
        <v>253.31669508336299</v>
      </c>
    </row>
    <row r="14" spans="1:19" x14ac:dyDescent="0.25">
      <c r="A14" s="2" t="s">
        <v>32</v>
      </c>
      <c r="B14" s="3" t="s">
        <v>44</v>
      </c>
      <c r="C14" s="2" t="s">
        <v>59</v>
      </c>
      <c r="D14" s="2" t="s">
        <v>89</v>
      </c>
      <c r="E14" s="2" t="s">
        <v>74</v>
      </c>
      <c r="I14" s="2">
        <v>764</v>
      </c>
      <c r="J14" s="1">
        <v>775.5</v>
      </c>
      <c r="K14" s="1">
        <v>244.767441860465</v>
      </c>
      <c r="N14" s="2">
        <v>36.155759162303703</v>
      </c>
      <c r="O14" s="2">
        <v>4.3969435141873197</v>
      </c>
      <c r="P14" s="2">
        <v>8.4616492146596904</v>
      </c>
      <c r="Q14" s="2">
        <v>4.6707739040090095</v>
      </c>
      <c r="R14" s="2">
        <v>452.70942408376999</v>
      </c>
      <c r="S14" s="2">
        <v>187.69533989634101</v>
      </c>
    </row>
    <row r="15" spans="1:19" x14ac:dyDescent="0.25">
      <c r="A15" s="2" t="s">
        <v>10</v>
      </c>
      <c r="B15" s="3" t="s">
        <v>106</v>
      </c>
      <c r="C15" s="2" t="s">
        <v>78</v>
      </c>
      <c r="D15" s="2" t="s">
        <v>89</v>
      </c>
      <c r="E15" s="2" t="s">
        <v>74</v>
      </c>
      <c r="I15" s="2">
        <v>1523</v>
      </c>
      <c r="J15" s="1">
        <v>821</v>
      </c>
      <c r="K15" s="1">
        <v>274.80620155038798</v>
      </c>
      <c r="M15" s="2" t="s">
        <v>82</v>
      </c>
      <c r="N15" s="2">
        <v>41.083716349310599</v>
      </c>
      <c r="O15" s="2">
        <v>3.6822688548623703</v>
      </c>
      <c r="P15" s="2">
        <v>10.6630334865397</v>
      </c>
      <c r="Q15" s="2">
        <v>3.42035039675637</v>
      </c>
      <c r="R15" s="2">
        <v>644.80105055810895</v>
      </c>
      <c r="S15" s="2">
        <v>279.06877095326502</v>
      </c>
    </row>
    <row r="16" spans="1:19" x14ac:dyDescent="0.25">
      <c r="A16" s="2" t="s">
        <v>32</v>
      </c>
      <c r="B16" s="3" t="s">
        <v>103</v>
      </c>
      <c r="C16" s="2" t="s">
        <v>78</v>
      </c>
      <c r="D16" s="2" t="s">
        <v>72</v>
      </c>
      <c r="E16" s="2" t="s">
        <v>74</v>
      </c>
      <c r="F16" s="2" t="s">
        <v>109</v>
      </c>
      <c r="G16" s="2" t="s">
        <v>111</v>
      </c>
      <c r="I16" s="2">
        <v>858</v>
      </c>
      <c r="J16" s="1">
        <v>938</v>
      </c>
      <c r="K16" s="1">
        <v>297.67441860465101</v>
      </c>
      <c r="M16" s="2" t="s">
        <v>81</v>
      </c>
      <c r="N16" s="2">
        <f>389.393232205368/10</f>
        <v>38.939323220536799</v>
      </c>
      <c r="O16" s="2">
        <f>61.2682214050926/10</f>
        <v>6.12682214050926</v>
      </c>
      <c r="P16" s="2">
        <f>55.9241540256709/10</f>
        <v>5.5924154025670898</v>
      </c>
      <c r="Q16" s="2">
        <f>34.6021457861255/10</f>
        <v>3.4602145786125496</v>
      </c>
      <c r="R16" s="2">
        <v>493.96032672112</v>
      </c>
      <c r="S16" s="2">
        <v>198.78057764872401</v>
      </c>
    </row>
    <row r="17" spans="1:19" x14ac:dyDescent="0.25">
      <c r="A17" s="2" t="s">
        <v>32</v>
      </c>
      <c r="B17" s="3" t="s">
        <v>22</v>
      </c>
      <c r="C17" s="2" t="s">
        <v>59</v>
      </c>
      <c r="D17" s="2" t="s">
        <v>72</v>
      </c>
      <c r="E17" s="2" t="s">
        <v>74</v>
      </c>
      <c r="F17" s="2" t="s">
        <v>109</v>
      </c>
      <c r="G17" s="2" t="s">
        <v>111</v>
      </c>
      <c r="I17" s="2">
        <v>2754</v>
      </c>
      <c r="J17" s="1">
        <v>874</v>
      </c>
      <c r="K17" s="1">
        <v>300.387596899225</v>
      </c>
      <c r="L17" s="2">
        <v>0.92</v>
      </c>
      <c r="M17" s="2" t="s">
        <v>80</v>
      </c>
      <c r="N17" s="2">
        <v>36.841394335512</v>
      </c>
      <c r="O17" s="2">
        <v>5.5968499860174195</v>
      </c>
      <c r="P17" s="2">
        <v>14.394662309368201</v>
      </c>
      <c r="Q17" s="2">
        <v>5.2668525129002397</v>
      </c>
      <c r="R17" s="2">
        <v>671.10929557008001</v>
      </c>
      <c r="S17" s="2">
        <v>235.932992776102</v>
      </c>
    </row>
    <row r="18" spans="1:19" x14ac:dyDescent="0.25">
      <c r="A18" s="2" t="s">
        <v>32</v>
      </c>
      <c r="B18" s="3" t="s">
        <v>46</v>
      </c>
      <c r="C18" s="2" t="s">
        <v>59</v>
      </c>
      <c r="D18" s="2" t="s">
        <v>72</v>
      </c>
      <c r="E18" s="2" t="s">
        <v>74</v>
      </c>
      <c r="I18" s="2">
        <v>797</v>
      </c>
      <c r="J18" s="1">
        <v>1035.5</v>
      </c>
      <c r="K18" s="1">
        <v>320.73643410852702</v>
      </c>
      <c r="L18" s="2">
        <v>0.30599999999999999</v>
      </c>
      <c r="N18" s="2">
        <v>41.779171894604801</v>
      </c>
      <c r="O18" s="2">
        <v>4.5937463299066401</v>
      </c>
      <c r="P18" s="2">
        <v>6.7678795483061505</v>
      </c>
      <c r="Q18" s="2">
        <v>4.2401137921520204</v>
      </c>
      <c r="R18" s="2">
        <v>449.16311166875801</v>
      </c>
      <c r="S18" s="2">
        <v>110.74300683187499</v>
      </c>
    </row>
    <row r="19" spans="1:19" x14ac:dyDescent="0.25">
      <c r="A19" s="2" t="s">
        <v>32</v>
      </c>
      <c r="B19" s="3" t="s">
        <v>60</v>
      </c>
      <c r="C19" s="2" t="s">
        <v>59</v>
      </c>
      <c r="D19" s="2" t="s">
        <v>72</v>
      </c>
      <c r="E19" s="2" t="s">
        <v>77</v>
      </c>
      <c r="I19" s="2">
        <v>1477</v>
      </c>
      <c r="J19" s="1">
        <v>901</v>
      </c>
      <c r="K19" s="1">
        <v>320.93023255814001</v>
      </c>
      <c r="L19" s="2">
        <v>3.7</v>
      </c>
      <c r="M19" s="2" t="s">
        <v>80</v>
      </c>
      <c r="N19" s="2">
        <v>39.584881355932204</v>
      </c>
      <c r="O19" s="2">
        <v>4.6920421714098604</v>
      </c>
      <c r="P19" s="2">
        <v>12.356406779661</v>
      </c>
      <c r="Q19" s="2">
        <v>5.0708191537511</v>
      </c>
      <c r="R19" s="2">
        <v>435.30033898305101</v>
      </c>
      <c r="S19" s="2">
        <v>227.44492220966899</v>
      </c>
    </row>
    <row r="20" spans="1:19" x14ac:dyDescent="0.25">
      <c r="A20" s="2" t="s">
        <v>49</v>
      </c>
      <c r="B20" s="3" t="s">
        <v>50</v>
      </c>
      <c r="C20" s="2" t="s">
        <v>59</v>
      </c>
      <c r="D20" s="2" t="s">
        <v>89</v>
      </c>
      <c r="E20" s="2" t="s">
        <v>74</v>
      </c>
      <c r="F20" s="2" t="s">
        <v>109</v>
      </c>
      <c r="G20" s="2" t="s">
        <v>111</v>
      </c>
      <c r="I20" s="2">
        <v>2834</v>
      </c>
      <c r="J20" s="1">
        <v>1085</v>
      </c>
      <c r="K20" s="1">
        <v>343.79844961240298</v>
      </c>
      <c r="L20" s="2">
        <v>0.4</v>
      </c>
      <c r="M20" s="2" t="s">
        <v>80</v>
      </c>
      <c r="N20" s="2">
        <v>38.7216731380162</v>
      </c>
      <c r="O20" s="2">
        <v>3.9516306291199905</v>
      </c>
      <c r="P20" s="2">
        <v>9.3427462054359296</v>
      </c>
      <c r="Q20" s="2">
        <v>3.5980904301904801</v>
      </c>
      <c r="R20" s="2">
        <v>885.01835510060005</v>
      </c>
      <c r="S20" s="2">
        <v>237.981212646242</v>
      </c>
    </row>
    <row r="21" spans="1:19" x14ac:dyDescent="0.25">
      <c r="A21" s="2" t="s">
        <v>32</v>
      </c>
      <c r="B21" s="3" t="s">
        <v>107</v>
      </c>
      <c r="C21" s="2" t="s">
        <v>78</v>
      </c>
      <c r="D21" s="2" t="s">
        <v>72</v>
      </c>
      <c r="E21" s="2" t="s">
        <v>91</v>
      </c>
      <c r="F21" s="2" t="s">
        <v>113</v>
      </c>
      <c r="G21" s="2" t="s">
        <v>112</v>
      </c>
      <c r="I21" s="2">
        <v>1203</v>
      </c>
      <c r="J21" s="1">
        <v>1060.5</v>
      </c>
      <c r="K21" s="1">
        <v>345.15503875969</v>
      </c>
      <c r="M21" s="2" t="s">
        <v>79</v>
      </c>
      <c r="N21" s="2">
        <f>351.177888611804/10</f>
        <v>35.117788861180401</v>
      </c>
      <c r="O21" s="2">
        <f>59.1458048623023/10</f>
        <v>5.9145804862302302</v>
      </c>
      <c r="P21" s="2">
        <f>150.422277639235/10</f>
        <v>15.042227763923501</v>
      </c>
      <c r="Q21" s="2">
        <f>45.8082842321368/10</f>
        <v>4.5808284232136796</v>
      </c>
      <c r="R21" s="2">
        <v>888.21363258520398</v>
      </c>
      <c r="S21" s="2">
        <v>325.04062986328103</v>
      </c>
    </row>
    <row r="22" spans="1:19" x14ac:dyDescent="0.25">
      <c r="A22" s="2" t="s">
        <v>32</v>
      </c>
      <c r="B22" s="3" t="s">
        <v>40</v>
      </c>
      <c r="C22" s="2" t="s">
        <v>4</v>
      </c>
      <c r="D22" s="2" t="s">
        <v>89</v>
      </c>
      <c r="E22" s="2" t="s">
        <v>74</v>
      </c>
      <c r="F22" s="2" t="s">
        <v>109</v>
      </c>
      <c r="G22" s="2" t="s">
        <v>111</v>
      </c>
      <c r="I22" s="2">
        <v>1847</v>
      </c>
      <c r="J22" s="1">
        <v>1085</v>
      </c>
      <c r="K22" s="1">
        <v>371.70542635658899</v>
      </c>
      <c r="L22" s="2">
        <v>0.53920000000000001</v>
      </c>
      <c r="M22" s="2" t="s">
        <v>79</v>
      </c>
      <c r="N22" s="2">
        <v>39.6903033586132</v>
      </c>
      <c r="O22" s="2">
        <v>5.0048754782621803</v>
      </c>
      <c r="P22" s="2">
        <v>7.07134344528711</v>
      </c>
      <c r="Q22" s="2">
        <v>3.8019887869616298</v>
      </c>
      <c r="R22" s="2">
        <v>478.281690140845</v>
      </c>
      <c r="S22" s="2">
        <v>194.08777317772399</v>
      </c>
    </row>
    <row r="23" spans="1:19" x14ac:dyDescent="0.25">
      <c r="A23" s="2" t="s">
        <v>36</v>
      </c>
      <c r="B23" s="3" t="s">
        <v>6</v>
      </c>
      <c r="C23" s="2" t="s">
        <v>4</v>
      </c>
      <c r="D23" s="2" t="s">
        <v>89</v>
      </c>
      <c r="E23" s="2" t="s">
        <v>74</v>
      </c>
      <c r="F23" s="2" t="s">
        <v>109</v>
      </c>
      <c r="G23" s="2" t="s">
        <v>112</v>
      </c>
      <c r="I23" s="2">
        <v>1817</v>
      </c>
      <c r="J23" s="1">
        <v>1110.5</v>
      </c>
      <c r="K23" s="1">
        <v>378.10077519379797</v>
      </c>
      <c r="L23" s="2">
        <v>1.605</v>
      </c>
      <c r="M23" s="2" t="s">
        <v>83</v>
      </c>
      <c r="N23" s="2">
        <v>35.751543550165401</v>
      </c>
      <c r="O23" s="2">
        <v>6.5341789102320202</v>
      </c>
      <c r="P23" s="2">
        <v>6.5546857772877605</v>
      </c>
      <c r="Q23" s="2">
        <v>5.8703953647045202</v>
      </c>
      <c r="R23" s="2">
        <v>541.58654906284505</v>
      </c>
      <c r="S23" s="2">
        <v>264.34386077639402</v>
      </c>
    </row>
    <row r="24" spans="1:19" x14ac:dyDescent="0.25">
      <c r="A24" s="2" t="s">
        <v>57</v>
      </c>
      <c r="B24" s="3" t="s">
        <v>58</v>
      </c>
      <c r="C24" s="2" t="s">
        <v>59</v>
      </c>
      <c r="D24" s="2" t="s">
        <v>72</v>
      </c>
      <c r="E24" s="2" t="s">
        <v>73</v>
      </c>
      <c r="I24" s="2">
        <v>1818</v>
      </c>
      <c r="J24" s="1">
        <v>1225.5</v>
      </c>
      <c r="K24" s="1">
        <v>402.51937984496101</v>
      </c>
      <c r="L24" s="2">
        <v>0.23</v>
      </c>
      <c r="M24" s="2" t="s">
        <v>80</v>
      </c>
      <c r="N24" s="2">
        <v>38.892935982339999</v>
      </c>
      <c r="O24" s="2">
        <v>3.7805884492967996</v>
      </c>
      <c r="P24" s="2">
        <v>8.8875275938189802</v>
      </c>
      <c r="Q24" s="2">
        <v>2.8036812319466899</v>
      </c>
      <c r="R24" s="2">
        <v>912.55794701986804</v>
      </c>
      <c r="S24" s="2">
        <v>226.96208840326301</v>
      </c>
    </row>
    <row r="25" spans="1:19" x14ac:dyDescent="0.25">
      <c r="A25" s="2" t="s">
        <v>10</v>
      </c>
      <c r="B25" s="3" t="s">
        <v>28</v>
      </c>
      <c r="C25" s="2" t="s">
        <v>59</v>
      </c>
      <c r="D25" s="2" t="s">
        <v>72</v>
      </c>
      <c r="E25" s="2" t="s">
        <v>74</v>
      </c>
      <c r="F25" s="2" t="s">
        <v>109</v>
      </c>
      <c r="G25" s="2" t="s">
        <v>114</v>
      </c>
      <c r="I25" s="2">
        <v>844</v>
      </c>
      <c r="J25" s="1">
        <v>1192</v>
      </c>
      <c r="K25" s="1">
        <v>415.11627906976702</v>
      </c>
      <c r="L25" s="2">
        <v>5.8</v>
      </c>
      <c r="M25" s="2" t="s">
        <v>82</v>
      </c>
      <c r="N25" s="2">
        <v>43.866107784431101</v>
      </c>
      <c r="O25" s="2">
        <v>5.5446920682986098</v>
      </c>
      <c r="P25" s="2">
        <v>-1.50910179640719</v>
      </c>
      <c r="Q25" s="2">
        <v>7.8987637397711392</v>
      </c>
      <c r="R25" s="2">
        <v>377.32335329341299</v>
      </c>
      <c r="S25" s="2">
        <v>212.317956145804</v>
      </c>
    </row>
    <row r="26" spans="1:19" x14ac:dyDescent="0.25">
      <c r="A26" s="2" t="s">
        <v>32</v>
      </c>
      <c r="B26" s="3" t="s">
        <v>42</v>
      </c>
      <c r="C26" s="2" t="s">
        <v>59</v>
      </c>
      <c r="D26" s="2" t="s">
        <v>89</v>
      </c>
      <c r="E26" s="2" t="s">
        <v>74</v>
      </c>
      <c r="I26" s="2">
        <v>711</v>
      </c>
      <c r="J26" s="1">
        <v>1410.5</v>
      </c>
      <c r="K26" s="1">
        <v>458.72093023255798</v>
      </c>
      <c r="L26" s="2">
        <v>0.3</v>
      </c>
      <c r="M26" s="2" t="s">
        <v>79</v>
      </c>
      <c r="N26" s="2">
        <v>35.873558368495097</v>
      </c>
      <c r="O26" s="2">
        <v>4.6797349896870202</v>
      </c>
      <c r="P26" s="2">
        <v>4.6007032348804504</v>
      </c>
      <c r="Q26" s="2">
        <v>3.4679680393085497</v>
      </c>
      <c r="R26" s="2">
        <v>583.32489451476795</v>
      </c>
      <c r="S26" s="2">
        <v>282.41132211415197</v>
      </c>
    </row>
    <row r="27" spans="1:19" x14ac:dyDescent="0.25">
      <c r="A27" s="2" t="s">
        <v>32</v>
      </c>
      <c r="B27" s="3" t="s">
        <v>43</v>
      </c>
      <c r="C27" s="2" t="s">
        <v>59</v>
      </c>
      <c r="D27" s="2" t="s">
        <v>72</v>
      </c>
      <c r="E27" s="2" t="s">
        <v>77</v>
      </c>
      <c r="F27" s="2" t="s">
        <v>113</v>
      </c>
      <c r="G27" s="2" t="s">
        <v>114</v>
      </c>
      <c r="I27" s="2">
        <v>6480</v>
      </c>
      <c r="J27" s="1">
        <v>1871</v>
      </c>
      <c r="K27" s="1">
        <v>704.26356589147304</v>
      </c>
      <c r="L27" s="2">
        <v>38.799999999999997</v>
      </c>
      <c r="M27" s="2" t="s">
        <v>80</v>
      </c>
      <c r="N27" s="2">
        <v>35.120610568727699</v>
      </c>
      <c r="O27" s="2">
        <v>6.9903325191439905</v>
      </c>
      <c r="P27" s="2">
        <v>14.079683867968399</v>
      </c>
      <c r="Q27" s="2">
        <v>5.1725338480917102</v>
      </c>
      <c r="R27" s="2">
        <v>538.68603750193699</v>
      </c>
      <c r="S27" s="2">
        <v>293.94721299667901</v>
      </c>
    </row>
    <row r="28" spans="1:19" x14ac:dyDescent="0.25">
      <c r="A28" s="2" t="s">
        <v>10</v>
      </c>
      <c r="B28" s="3" t="s">
        <v>5</v>
      </c>
      <c r="C28" s="2" t="s">
        <v>59</v>
      </c>
      <c r="D28" s="2" t="s">
        <v>75</v>
      </c>
      <c r="E28" s="2" t="s">
        <v>74</v>
      </c>
      <c r="F28" s="2" t="s">
        <v>109</v>
      </c>
      <c r="G28" s="2" t="s">
        <v>114</v>
      </c>
      <c r="I28" s="2">
        <v>4956</v>
      </c>
      <c r="J28" s="1">
        <v>1897</v>
      </c>
      <c r="K28" s="1">
        <v>717.05426356589101</v>
      </c>
      <c r="L28" s="2">
        <v>16.805</v>
      </c>
      <c r="M28" s="2" t="s">
        <v>85</v>
      </c>
      <c r="N28" s="2">
        <v>32.399170544203898</v>
      </c>
      <c r="O28" s="2">
        <v>7.745859673920501</v>
      </c>
      <c r="P28" s="2">
        <v>8.9217276957313398</v>
      </c>
      <c r="Q28" s="2">
        <v>4.0735892266737803</v>
      </c>
      <c r="R28" s="2">
        <v>761.83572729111904</v>
      </c>
      <c r="S28" s="2">
        <v>436.10135689602703</v>
      </c>
    </row>
    <row r="29" spans="1:19" x14ac:dyDescent="0.25">
      <c r="A29" s="2" t="s">
        <v>32</v>
      </c>
      <c r="B29" s="3" t="s">
        <v>118</v>
      </c>
      <c r="C29" s="2" t="s">
        <v>4</v>
      </c>
      <c r="D29" s="2" t="s">
        <v>72</v>
      </c>
      <c r="E29" s="2" t="s">
        <v>74</v>
      </c>
      <c r="F29" s="2" t="s">
        <v>109</v>
      </c>
      <c r="G29" s="2" t="s">
        <v>112</v>
      </c>
      <c r="I29" s="2">
        <v>184</v>
      </c>
      <c r="J29" s="1">
        <v>2249</v>
      </c>
      <c r="K29" s="1">
        <v>846.89922480620203</v>
      </c>
      <c r="L29" s="2">
        <v>0.2</v>
      </c>
      <c r="M29" s="2" t="s">
        <v>79</v>
      </c>
      <c r="N29" s="2">
        <v>34.322826086956503</v>
      </c>
      <c r="O29" s="2">
        <v>9.3869296790904997</v>
      </c>
      <c r="P29" s="2">
        <v>5.3255434782608706</v>
      </c>
      <c r="Q29" s="2">
        <v>5.6253378505228904</v>
      </c>
      <c r="R29" s="2">
        <v>867.29891304347802</v>
      </c>
      <c r="S29" s="2">
        <v>410.95990896286798</v>
      </c>
    </row>
    <row r="30" spans="1:19" x14ac:dyDescent="0.25">
      <c r="A30" s="2" t="s">
        <v>9</v>
      </c>
      <c r="B30" s="3" t="s">
        <v>16</v>
      </c>
      <c r="C30" s="2" t="s">
        <v>59</v>
      </c>
      <c r="D30" s="2" t="s">
        <v>76</v>
      </c>
      <c r="E30" s="2" t="s">
        <v>74</v>
      </c>
      <c r="F30" s="2" t="s">
        <v>113</v>
      </c>
      <c r="G30" s="2" t="s">
        <v>112</v>
      </c>
      <c r="H30" s="2" t="s">
        <v>96</v>
      </c>
      <c r="I30" s="2">
        <v>450</v>
      </c>
      <c r="J30" s="1">
        <v>583</v>
      </c>
      <c r="K30" s="1">
        <v>148.83720930232599</v>
      </c>
      <c r="L30" s="2">
        <v>3.2970000000000002</v>
      </c>
      <c r="M30" s="2" t="s">
        <v>81</v>
      </c>
      <c r="N30" s="2">
        <v>43.217555555555599</v>
      </c>
      <c r="O30" s="2">
        <v>3.8322832492199601</v>
      </c>
      <c r="P30" s="2">
        <v>5.9844444444444402</v>
      </c>
      <c r="Q30" s="2">
        <v>2.8713666345336999</v>
      </c>
      <c r="R30" s="2">
        <v>424.82888888888903</v>
      </c>
      <c r="S30" s="2">
        <v>92.372247594780603</v>
      </c>
    </row>
    <row r="31" spans="1:19" x14ac:dyDescent="0.25">
      <c r="A31" s="2" t="s">
        <v>9</v>
      </c>
      <c r="B31" s="3" t="s">
        <v>14</v>
      </c>
      <c r="C31" s="2" t="s">
        <v>59</v>
      </c>
      <c r="D31" s="2" t="s">
        <v>76</v>
      </c>
      <c r="E31" s="2" t="s">
        <v>74</v>
      </c>
      <c r="F31" s="2" t="s">
        <v>109</v>
      </c>
      <c r="G31" s="2" t="s">
        <v>114</v>
      </c>
      <c r="H31" s="2" t="s">
        <v>95</v>
      </c>
      <c r="I31" s="2">
        <v>519</v>
      </c>
      <c r="J31" s="1">
        <v>589</v>
      </c>
      <c r="K31" s="1">
        <v>164.34108527131801</v>
      </c>
      <c r="L31" s="2">
        <v>3.7320000000000002</v>
      </c>
      <c r="M31" s="2" t="s">
        <v>80</v>
      </c>
      <c r="N31" s="2">
        <v>38.545664739884401</v>
      </c>
      <c r="O31" s="2">
        <v>5.0739983216852504</v>
      </c>
      <c r="P31" s="2">
        <v>7.4662813102119499</v>
      </c>
      <c r="Q31" s="2">
        <v>3.4089593297981096</v>
      </c>
      <c r="R31" s="2">
        <v>415.344894026975</v>
      </c>
      <c r="S31" s="2">
        <v>140.53378153610001</v>
      </c>
    </row>
    <row r="32" spans="1:19" x14ac:dyDescent="0.25">
      <c r="A32" s="2" t="s">
        <v>9</v>
      </c>
      <c r="B32" s="3" t="s">
        <v>11</v>
      </c>
      <c r="C32" s="2" t="s">
        <v>78</v>
      </c>
      <c r="D32" s="2" t="s">
        <v>76</v>
      </c>
      <c r="E32" s="2" t="s">
        <v>74</v>
      </c>
      <c r="F32" s="2" t="s">
        <v>109</v>
      </c>
      <c r="G32" s="2" t="s">
        <v>112</v>
      </c>
      <c r="H32" s="2" t="s">
        <v>95</v>
      </c>
      <c r="I32" s="2">
        <v>2007</v>
      </c>
      <c r="J32" s="1">
        <v>696</v>
      </c>
      <c r="K32" s="1">
        <v>245.34883720930199</v>
      </c>
      <c r="L32" s="2">
        <v>3.53</v>
      </c>
      <c r="M32" s="2" t="s">
        <v>87</v>
      </c>
      <c r="N32" s="2">
        <v>37.860817547357904</v>
      </c>
      <c r="O32" s="2">
        <v>4.79017907709457</v>
      </c>
      <c r="P32" s="2">
        <v>9.8659521435692898</v>
      </c>
      <c r="Q32" s="2">
        <v>4.9895304119099695</v>
      </c>
      <c r="R32" s="2">
        <v>339.33499501495498</v>
      </c>
      <c r="S32" s="2">
        <v>160.737370223011</v>
      </c>
    </row>
    <row r="33" spans="1:19" x14ac:dyDescent="0.25">
      <c r="A33" s="2" t="s">
        <v>9</v>
      </c>
      <c r="B33" s="3" t="s">
        <v>17</v>
      </c>
      <c r="C33" s="2" t="s">
        <v>59</v>
      </c>
      <c r="D33" s="2" t="s">
        <v>76</v>
      </c>
      <c r="E33" s="2" t="s">
        <v>74</v>
      </c>
      <c r="F33" s="2" t="s">
        <v>113</v>
      </c>
      <c r="G33" s="2" t="s">
        <v>111</v>
      </c>
      <c r="H33" s="2" t="s">
        <v>95</v>
      </c>
      <c r="I33" s="2">
        <v>637</v>
      </c>
      <c r="J33" s="1">
        <v>898</v>
      </c>
      <c r="K33" s="1">
        <v>277.51937984496101</v>
      </c>
      <c r="L33" s="2">
        <v>3.7789999999999999</v>
      </c>
      <c r="M33" s="2" t="s">
        <v>87</v>
      </c>
      <c r="N33" s="2">
        <v>40.780533751962295</v>
      </c>
      <c r="O33" s="2">
        <v>3.7380708832895797</v>
      </c>
      <c r="P33" s="2">
        <v>9.6171114599686014</v>
      </c>
      <c r="Q33" s="2">
        <v>3.4959103431716101</v>
      </c>
      <c r="R33" s="2">
        <v>514.20879120879101</v>
      </c>
      <c r="S33" s="2">
        <v>196.40450986400501</v>
      </c>
    </row>
    <row r="34" spans="1:19" x14ac:dyDescent="0.25">
      <c r="A34" s="2" t="s">
        <v>9</v>
      </c>
      <c r="B34" s="3" t="s">
        <v>12</v>
      </c>
      <c r="C34" s="2" t="s">
        <v>59</v>
      </c>
      <c r="D34" s="2" t="s">
        <v>76</v>
      </c>
      <c r="E34" s="2" t="s">
        <v>74</v>
      </c>
      <c r="H34" s="2" t="s">
        <v>96</v>
      </c>
      <c r="I34" s="2">
        <v>871</v>
      </c>
      <c r="J34" s="1">
        <v>840</v>
      </c>
      <c r="K34" s="1">
        <v>301.16279069767398</v>
      </c>
      <c r="L34" s="2">
        <v>7.77</v>
      </c>
      <c r="M34" s="2" t="s">
        <v>80</v>
      </c>
      <c r="N34" s="2">
        <v>33.077611940298496</v>
      </c>
      <c r="O34" s="2">
        <v>8.2046015567124897</v>
      </c>
      <c r="P34" s="2">
        <v>14.4369690011481</v>
      </c>
      <c r="Q34" s="2">
        <v>3.6464168521930502</v>
      </c>
      <c r="R34" s="2">
        <v>528.52123995407601</v>
      </c>
      <c r="S34" s="2">
        <v>168.33451697681301</v>
      </c>
    </row>
    <row r="35" spans="1:19" x14ac:dyDescent="0.25">
      <c r="A35" s="2" t="s">
        <v>9</v>
      </c>
      <c r="B35" s="3" t="s">
        <v>39</v>
      </c>
      <c r="C35" s="2" t="s">
        <v>78</v>
      </c>
      <c r="D35" s="2" t="s">
        <v>76</v>
      </c>
      <c r="E35" s="2" t="s">
        <v>74</v>
      </c>
      <c r="H35" s="2" t="s">
        <v>95</v>
      </c>
      <c r="I35" s="2">
        <v>837</v>
      </c>
      <c r="J35" s="1">
        <v>947</v>
      </c>
      <c r="K35" s="1">
        <v>306.97674418604697</v>
      </c>
      <c r="L35" s="2">
        <v>9.2859999999999996</v>
      </c>
      <c r="M35" s="2" t="s">
        <v>87</v>
      </c>
      <c r="N35" s="2">
        <v>39.3095693779904</v>
      </c>
      <c r="O35" s="2">
        <v>5.3726144624054299</v>
      </c>
      <c r="P35" s="2">
        <v>4.9537081339712898</v>
      </c>
      <c r="Q35" s="2">
        <v>4.5356945615231599</v>
      </c>
      <c r="R35" s="2">
        <v>445.43899521531102</v>
      </c>
      <c r="S35" s="2">
        <v>228.92936412568201</v>
      </c>
    </row>
    <row r="36" spans="1:19" x14ac:dyDescent="0.25">
      <c r="A36" s="2" t="s">
        <v>9</v>
      </c>
      <c r="B36" s="3" t="s">
        <v>55</v>
      </c>
      <c r="C36" s="2" t="s">
        <v>59</v>
      </c>
      <c r="D36" s="2" t="s">
        <v>76</v>
      </c>
      <c r="E36" s="2" t="s">
        <v>74</v>
      </c>
      <c r="F36" s="2" t="s">
        <v>109</v>
      </c>
      <c r="G36" s="2" t="s">
        <v>111</v>
      </c>
      <c r="H36" s="2" t="s">
        <v>95</v>
      </c>
      <c r="I36" s="2">
        <v>2416</v>
      </c>
      <c r="J36" s="1">
        <v>908.5</v>
      </c>
      <c r="K36" s="1">
        <v>314.53488372093</v>
      </c>
      <c r="L36" s="2">
        <v>2.6960000000000002</v>
      </c>
      <c r="M36" s="2" t="s">
        <v>80</v>
      </c>
      <c r="N36" s="2">
        <v>36.894991721854304</v>
      </c>
      <c r="O36" s="2">
        <v>3.1893007859148401</v>
      </c>
      <c r="P36" s="2">
        <v>7.5735099337748295</v>
      </c>
      <c r="Q36" s="2">
        <v>2.8258657872447399</v>
      </c>
      <c r="R36" s="2">
        <v>372.3125</v>
      </c>
      <c r="S36" s="2">
        <v>152.650689982633</v>
      </c>
    </row>
    <row r="37" spans="1:19" x14ac:dyDescent="0.25">
      <c r="A37" s="2" t="s">
        <v>9</v>
      </c>
      <c r="B37" s="3" t="s">
        <v>20</v>
      </c>
      <c r="C37" s="2" t="s">
        <v>59</v>
      </c>
      <c r="D37" s="2" t="s">
        <v>76</v>
      </c>
      <c r="E37" s="2" t="s">
        <v>74</v>
      </c>
      <c r="F37" s="2" t="s">
        <v>109</v>
      </c>
      <c r="G37" s="2" t="s">
        <v>114</v>
      </c>
      <c r="H37" s="2" t="s">
        <v>96</v>
      </c>
      <c r="I37" s="2">
        <v>1840</v>
      </c>
      <c r="J37" s="1">
        <v>892.5</v>
      </c>
      <c r="K37" s="1">
        <v>325.387596899225</v>
      </c>
      <c r="L37" s="2">
        <v>0.1</v>
      </c>
      <c r="M37" s="2" t="s">
        <v>80</v>
      </c>
      <c r="N37" s="2">
        <v>37.721001088139296</v>
      </c>
      <c r="O37" s="2">
        <v>5.7200318128589602</v>
      </c>
      <c r="P37" s="2">
        <v>12.115125136017401</v>
      </c>
      <c r="Q37" s="2">
        <v>4.4478150900460696</v>
      </c>
      <c r="R37" s="2">
        <v>495.180087051143</v>
      </c>
      <c r="S37" s="2">
        <v>257.91384013598201</v>
      </c>
    </row>
    <row r="38" spans="1:19" x14ac:dyDescent="0.25">
      <c r="A38" s="2" t="s">
        <v>9</v>
      </c>
      <c r="B38" s="3" t="s">
        <v>18</v>
      </c>
      <c r="C38" s="2" t="s">
        <v>23</v>
      </c>
      <c r="D38" s="2" t="s">
        <v>76</v>
      </c>
      <c r="E38" s="2" t="s">
        <v>74</v>
      </c>
      <c r="F38" s="2" t="s">
        <v>109</v>
      </c>
      <c r="G38" s="2" t="s">
        <v>114</v>
      </c>
      <c r="H38" s="2" t="s">
        <v>96</v>
      </c>
      <c r="I38" s="2">
        <v>2077</v>
      </c>
      <c r="J38" s="1">
        <v>1062.5</v>
      </c>
      <c r="K38" s="1">
        <v>364.922480620155</v>
      </c>
      <c r="L38" s="2">
        <v>1.5</v>
      </c>
      <c r="M38" s="2" t="s">
        <v>80</v>
      </c>
      <c r="N38" s="2">
        <v>36.256418918918897</v>
      </c>
      <c r="O38" s="2">
        <v>6.1196698889857304</v>
      </c>
      <c r="P38" s="2">
        <v>13.2757239382239</v>
      </c>
      <c r="Q38" s="2">
        <v>4.9876210312118099</v>
      </c>
      <c r="R38" s="2">
        <v>847.19015444015395</v>
      </c>
      <c r="S38" s="2">
        <v>322.40289363289497</v>
      </c>
    </row>
    <row r="39" spans="1:19" x14ac:dyDescent="0.25">
      <c r="A39" s="2" t="s">
        <v>9</v>
      </c>
      <c r="B39" s="3" t="s">
        <v>98</v>
      </c>
      <c r="C39" s="2" t="s">
        <v>78</v>
      </c>
      <c r="D39" s="2" t="s">
        <v>76</v>
      </c>
      <c r="E39" s="2" t="s">
        <v>74</v>
      </c>
      <c r="F39" s="2" t="s">
        <v>109</v>
      </c>
      <c r="G39" s="2" t="s">
        <v>111</v>
      </c>
      <c r="H39" s="2" t="s">
        <v>96</v>
      </c>
      <c r="I39" s="2">
        <v>1116</v>
      </c>
      <c r="J39" s="1">
        <v>1291</v>
      </c>
      <c r="K39" s="1">
        <v>416.66666666666703</v>
      </c>
      <c r="M39" s="2" t="s">
        <v>81</v>
      </c>
      <c r="N39" s="2">
        <v>29.643010752688198</v>
      </c>
      <c r="O39" s="2">
        <v>6.01645840461092</v>
      </c>
      <c r="P39" s="2">
        <v>11.0226702508961</v>
      </c>
      <c r="Q39" s="2">
        <v>5.4831496008206502</v>
      </c>
      <c r="R39" s="2">
        <v>672.59408602150495</v>
      </c>
      <c r="S39" s="2">
        <v>248.11092760192301</v>
      </c>
    </row>
    <row r="40" spans="1:19" x14ac:dyDescent="0.25">
      <c r="A40" s="2" t="s">
        <v>9</v>
      </c>
      <c r="B40" s="3" t="s">
        <v>3</v>
      </c>
      <c r="C40" s="2" t="s">
        <v>59</v>
      </c>
      <c r="D40" s="2" t="s">
        <v>76</v>
      </c>
      <c r="E40" s="2" t="s">
        <v>74</v>
      </c>
      <c r="F40" s="2" t="s">
        <v>109</v>
      </c>
      <c r="G40" s="2" t="s">
        <v>112</v>
      </c>
      <c r="H40" s="2" t="s">
        <v>96</v>
      </c>
      <c r="I40" s="2">
        <v>5046</v>
      </c>
      <c r="J40" s="1">
        <v>1345.5</v>
      </c>
      <c r="K40" s="1">
        <v>464.922480620155</v>
      </c>
      <c r="L40" s="2">
        <v>1.3</v>
      </c>
      <c r="M40" s="2" t="s">
        <v>80</v>
      </c>
      <c r="N40" s="2">
        <v>30.548768375049701</v>
      </c>
      <c r="O40" s="2">
        <v>7.0594545499213499</v>
      </c>
      <c r="P40" s="2">
        <v>16.176738180373498</v>
      </c>
      <c r="Q40" s="2">
        <v>4.1439215055611598</v>
      </c>
      <c r="R40" s="2">
        <v>595.32936034962302</v>
      </c>
      <c r="S40" s="2">
        <v>256.39267702532999</v>
      </c>
    </row>
    <row r="41" spans="1:19" x14ac:dyDescent="0.25">
      <c r="A41" s="2" t="s">
        <v>9</v>
      </c>
      <c r="B41" s="3" t="s">
        <v>54</v>
      </c>
      <c r="C41" s="2" t="s">
        <v>59</v>
      </c>
      <c r="D41" s="2" t="s">
        <v>76</v>
      </c>
      <c r="E41" s="2" t="s">
        <v>74</v>
      </c>
      <c r="F41" s="2" t="s">
        <v>113</v>
      </c>
      <c r="G41" s="2" t="s">
        <v>112</v>
      </c>
      <c r="H41" s="2" t="s">
        <v>95</v>
      </c>
      <c r="I41" s="2">
        <v>1294</v>
      </c>
      <c r="J41" s="1">
        <v>1337.5</v>
      </c>
      <c r="K41" s="1">
        <v>470.34883720930202</v>
      </c>
      <c r="L41" s="2">
        <v>3.6</v>
      </c>
      <c r="M41" s="2" t="s">
        <v>87</v>
      </c>
      <c r="N41" s="2">
        <v>35.633513931888501</v>
      </c>
      <c r="O41" s="2">
        <v>7.6050647056032998</v>
      </c>
      <c r="P41" s="2">
        <v>4.9297213622290998</v>
      </c>
      <c r="Q41" s="2">
        <v>5.6178135054711804</v>
      </c>
      <c r="R41" s="2">
        <v>669.023219814242</v>
      </c>
      <c r="S41" s="2">
        <v>316.08153418636499</v>
      </c>
    </row>
    <row r="42" spans="1:19" x14ac:dyDescent="0.25">
      <c r="A42" s="2" t="s">
        <v>9</v>
      </c>
      <c r="B42" s="3" t="s">
        <v>2</v>
      </c>
      <c r="C42" s="2" t="s">
        <v>4</v>
      </c>
      <c r="D42" s="2" t="s">
        <v>76</v>
      </c>
      <c r="E42" s="2" t="s">
        <v>74</v>
      </c>
      <c r="F42" s="2" t="s">
        <v>109</v>
      </c>
      <c r="G42" s="2" t="s">
        <v>114</v>
      </c>
      <c r="H42" s="2" t="s">
        <v>96</v>
      </c>
      <c r="I42" s="2">
        <v>3976</v>
      </c>
      <c r="J42" s="1">
        <v>1360</v>
      </c>
      <c r="K42" s="1">
        <v>477.90697674418601</v>
      </c>
      <c r="L42" s="2">
        <v>0.39</v>
      </c>
      <c r="M42" s="2" t="s">
        <v>81</v>
      </c>
      <c r="N42" s="2">
        <v>31.2100880503145</v>
      </c>
      <c r="O42" s="2">
        <v>7.3784020408003999</v>
      </c>
      <c r="P42" s="2">
        <v>13.955044025157202</v>
      </c>
      <c r="Q42" s="2">
        <v>4.3420775830373106</v>
      </c>
      <c r="R42" s="2">
        <v>515.61660377358498</v>
      </c>
      <c r="S42" s="2">
        <v>197.677511407834</v>
      </c>
    </row>
    <row r="43" spans="1:19" x14ac:dyDescent="0.25">
      <c r="A43" s="2" t="s">
        <v>9</v>
      </c>
      <c r="B43" s="3" t="s">
        <v>99</v>
      </c>
      <c r="C43" s="2" t="s">
        <v>78</v>
      </c>
      <c r="D43" s="2" t="s">
        <v>76</v>
      </c>
      <c r="E43" s="2" t="s">
        <v>74</v>
      </c>
      <c r="F43" s="2" t="s">
        <v>113</v>
      </c>
      <c r="G43" s="2" t="s">
        <v>112</v>
      </c>
      <c r="H43" s="2" t="s">
        <v>95</v>
      </c>
      <c r="I43" s="2">
        <v>1406</v>
      </c>
      <c r="J43" s="1">
        <v>1480</v>
      </c>
      <c r="K43" s="1">
        <v>520.15503875969</v>
      </c>
      <c r="L43" s="2">
        <v>5.0564</v>
      </c>
      <c r="M43" s="2" t="s">
        <v>88</v>
      </c>
      <c r="N43" s="2">
        <v>37.273950177935902</v>
      </c>
      <c r="O43" s="2">
        <v>6.2502106275911897</v>
      </c>
      <c r="P43" s="2">
        <v>4.4407829181494698</v>
      </c>
      <c r="Q43" s="2">
        <v>4.0130124118138299</v>
      </c>
      <c r="R43" s="2">
        <v>813.73451957295401</v>
      </c>
      <c r="S43" s="2">
        <v>308.09244687791301</v>
      </c>
    </row>
    <row r="44" spans="1:19" x14ac:dyDescent="0.25">
      <c r="A44" s="2" t="s">
        <v>9</v>
      </c>
      <c r="B44" s="3" t="s">
        <v>105</v>
      </c>
      <c r="C44" s="2" t="s">
        <v>78</v>
      </c>
      <c r="D44" s="2" t="s">
        <v>76</v>
      </c>
      <c r="E44" s="2" t="s">
        <v>74</v>
      </c>
      <c r="F44" s="2" t="s">
        <v>109</v>
      </c>
      <c r="G44" s="2" t="s">
        <v>114</v>
      </c>
      <c r="H44" s="2" t="s">
        <v>95</v>
      </c>
      <c r="I44" s="2">
        <v>1602</v>
      </c>
      <c r="J44" s="1">
        <v>1443</v>
      </c>
      <c r="K44" s="1">
        <v>520.15503875969</v>
      </c>
      <c r="M44" s="2" t="s">
        <v>83</v>
      </c>
      <c r="N44" s="2">
        <v>36.355402873204198</v>
      </c>
      <c r="O44" s="2">
        <v>4.0013166399594899</v>
      </c>
      <c r="P44" s="2">
        <v>7.3656464709556504</v>
      </c>
      <c r="Q44" s="2">
        <v>4.6574020759903396</v>
      </c>
      <c r="R44" s="2">
        <v>472.23235477826398</v>
      </c>
      <c r="S44" s="2">
        <v>196.39087549454501</v>
      </c>
    </row>
    <row r="45" spans="1:19" x14ac:dyDescent="0.25">
      <c r="A45" s="2" t="s">
        <v>9</v>
      </c>
      <c r="B45" s="3" t="s">
        <v>104</v>
      </c>
      <c r="C45" s="2" t="s">
        <v>59</v>
      </c>
      <c r="D45" s="2" t="s">
        <v>76</v>
      </c>
      <c r="E45" s="2" t="s">
        <v>74</v>
      </c>
      <c r="F45" s="2" t="s">
        <v>109</v>
      </c>
      <c r="G45" s="2" t="s">
        <v>114</v>
      </c>
      <c r="H45" s="2" t="s">
        <v>95</v>
      </c>
      <c r="I45" s="2">
        <v>9141</v>
      </c>
      <c r="J45" s="1">
        <v>1524.5</v>
      </c>
      <c r="K45" s="1">
        <v>563.75968992248102</v>
      </c>
      <c r="M45" s="2" t="s">
        <v>83</v>
      </c>
      <c r="N45" s="2">
        <v>32.546766768961</v>
      </c>
      <c r="O45" s="2">
        <v>6.0871699062785805</v>
      </c>
      <c r="P45" s="2">
        <v>8.9975339763261708</v>
      </c>
      <c r="Q45" s="2">
        <v>5.3355458373321101</v>
      </c>
      <c r="R45" s="2">
        <v>632.48246383165304</v>
      </c>
      <c r="S45" s="2">
        <v>391.90201662968002</v>
      </c>
    </row>
    <row r="46" spans="1:19" x14ac:dyDescent="0.25">
      <c r="A46" s="2" t="s">
        <v>9</v>
      </c>
      <c r="B46" s="3" t="s">
        <v>15</v>
      </c>
      <c r="C46" s="2" t="s">
        <v>59</v>
      </c>
      <c r="D46" s="2" t="s">
        <v>76</v>
      </c>
      <c r="E46" s="2" t="s">
        <v>74</v>
      </c>
      <c r="F46" s="2" t="s">
        <v>113</v>
      </c>
      <c r="G46" s="2" t="s">
        <v>114</v>
      </c>
      <c r="H46" s="2" t="s">
        <v>95</v>
      </c>
      <c r="I46" s="2">
        <v>3174</v>
      </c>
      <c r="J46" s="1">
        <v>1653.5</v>
      </c>
      <c r="K46" s="1">
        <v>578.48837209302303</v>
      </c>
      <c r="L46" s="2">
        <v>0.3</v>
      </c>
      <c r="M46" s="2" t="s">
        <v>80</v>
      </c>
      <c r="N46" s="2">
        <v>32.922979797979799</v>
      </c>
      <c r="O46" s="2">
        <v>7.9361918354842897</v>
      </c>
      <c r="P46" s="2">
        <v>8.5835858585858595</v>
      </c>
      <c r="Q46" s="2">
        <v>4.9336387617906201</v>
      </c>
      <c r="R46" s="2">
        <v>618.46875</v>
      </c>
      <c r="S46" s="2">
        <v>316.57910932611202</v>
      </c>
    </row>
    <row r="47" spans="1:19" x14ac:dyDescent="0.25">
      <c r="A47" s="2" t="s">
        <v>9</v>
      </c>
      <c r="B47" s="3" t="s">
        <v>13</v>
      </c>
      <c r="C47" s="2" t="s">
        <v>59</v>
      </c>
      <c r="D47" s="2" t="s">
        <v>76</v>
      </c>
      <c r="E47" s="2" t="s">
        <v>74</v>
      </c>
      <c r="F47" s="2" t="s">
        <v>109</v>
      </c>
      <c r="G47" s="2" t="s">
        <v>111</v>
      </c>
      <c r="H47" s="2" t="s">
        <v>95</v>
      </c>
      <c r="I47" s="2">
        <v>5007</v>
      </c>
      <c r="J47" s="1">
        <v>1595.5</v>
      </c>
      <c r="K47" s="1">
        <v>581.97674418604697</v>
      </c>
      <c r="L47" s="2">
        <v>2.9780000000000002</v>
      </c>
      <c r="M47" s="2" t="s">
        <v>87</v>
      </c>
      <c r="N47" s="2">
        <v>33.003297362110303</v>
      </c>
      <c r="O47" s="2">
        <v>4.4512976409460698</v>
      </c>
      <c r="P47" s="2">
        <v>7.6967026378896906</v>
      </c>
      <c r="Q47" s="2">
        <v>4.5336332913252795</v>
      </c>
      <c r="R47" s="2">
        <v>644.38209432454005</v>
      </c>
      <c r="S47" s="2">
        <v>375.60521391628401</v>
      </c>
    </row>
    <row r="48" spans="1:19" x14ac:dyDescent="0.25">
      <c r="A48" s="2" t="s">
        <v>9</v>
      </c>
      <c r="B48" s="3" t="s">
        <v>19</v>
      </c>
      <c r="C48" s="2" t="s">
        <v>4</v>
      </c>
      <c r="D48" s="2" t="s">
        <v>76</v>
      </c>
      <c r="E48" s="2" t="s">
        <v>74</v>
      </c>
      <c r="F48" s="2" t="s">
        <v>109</v>
      </c>
      <c r="G48" s="2" t="s">
        <v>111</v>
      </c>
      <c r="H48" s="2" t="s">
        <v>96</v>
      </c>
      <c r="I48" s="2">
        <v>1418</v>
      </c>
      <c r="J48" s="1">
        <v>1573</v>
      </c>
      <c r="K48" s="1">
        <v>590.69767441860495</v>
      </c>
      <c r="L48" s="2">
        <v>0.26</v>
      </c>
      <c r="M48" s="2" t="s">
        <v>80</v>
      </c>
      <c r="N48" s="2">
        <v>34.613963328631897</v>
      </c>
      <c r="O48" s="2">
        <v>6.6037928584423797</v>
      </c>
      <c r="P48" s="2">
        <v>15.3509873060649</v>
      </c>
      <c r="Q48" s="2">
        <v>4.2156715735036601</v>
      </c>
      <c r="R48" s="2">
        <v>333.555007052186</v>
      </c>
      <c r="S48" s="2">
        <v>190.69104396385299</v>
      </c>
    </row>
    <row r="49" spans="1:19" x14ac:dyDescent="0.25">
      <c r="A49" s="2" t="s">
        <v>9</v>
      </c>
      <c r="B49" s="3" t="s">
        <v>56</v>
      </c>
      <c r="C49" s="2" t="s">
        <v>59</v>
      </c>
      <c r="D49" s="2" t="s">
        <v>76</v>
      </c>
      <c r="E49" s="2" t="s">
        <v>74</v>
      </c>
      <c r="F49" s="2" t="s">
        <v>109</v>
      </c>
      <c r="G49" s="2" t="s">
        <v>111</v>
      </c>
      <c r="H49" s="2" t="s">
        <v>95</v>
      </c>
      <c r="I49" s="2">
        <v>2262</v>
      </c>
      <c r="J49" s="1">
        <v>1910.5</v>
      </c>
      <c r="K49" s="1">
        <v>671.51162790697697</v>
      </c>
      <c r="L49" s="2">
        <v>0.183</v>
      </c>
      <c r="M49" s="2" t="s">
        <v>87</v>
      </c>
      <c r="N49" s="2">
        <v>38.390177777777801</v>
      </c>
      <c r="O49" s="2">
        <v>6.7846258908527997</v>
      </c>
      <c r="P49" s="2">
        <v>4.4812444444444406</v>
      </c>
      <c r="Q49" s="2">
        <v>4.0924481479046699</v>
      </c>
      <c r="R49" s="2">
        <v>815.614222222222</v>
      </c>
      <c r="S49" s="2">
        <v>404.68773108524601</v>
      </c>
    </row>
    <row r="50" spans="1:19" x14ac:dyDescent="0.25">
      <c r="A50" s="2" t="s">
        <v>33</v>
      </c>
      <c r="B50" s="3" t="s">
        <v>25</v>
      </c>
      <c r="C50" s="2" t="s">
        <v>59</v>
      </c>
      <c r="D50" s="2" t="s">
        <v>92</v>
      </c>
      <c r="E50" s="2" t="s">
        <v>74</v>
      </c>
      <c r="F50" s="2" t="s">
        <v>113</v>
      </c>
      <c r="G50" s="2" t="s">
        <v>112</v>
      </c>
      <c r="I50" s="2">
        <v>1189</v>
      </c>
      <c r="J50" s="1">
        <v>435.5</v>
      </c>
      <c r="K50" s="1">
        <v>137.01550387596899</v>
      </c>
      <c r="L50" s="2">
        <v>3.2050000000000001</v>
      </c>
      <c r="M50" s="2" t="s">
        <v>80</v>
      </c>
      <c r="N50" s="2">
        <v>37.698149705635004</v>
      </c>
      <c r="O50" s="2">
        <v>4.1189567434408705</v>
      </c>
      <c r="P50" s="2">
        <v>12.4043734230446</v>
      </c>
      <c r="Q50" s="2">
        <v>4.3665083302892</v>
      </c>
      <c r="R50" s="2">
        <v>282.40538267451598</v>
      </c>
      <c r="S50" s="2">
        <v>119.692136669165</v>
      </c>
    </row>
    <row r="51" spans="1:19" x14ac:dyDescent="0.25">
      <c r="A51" s="2" t="s">
        <v>35</v>
      </c>
      <c r="B51" s="3" t="s">
        <v>26</v>
      </c>
      <c r="C51" s="2" t="s">
        <v>4</v>
      </c>
      <c r="D51" s="2" t="s">
        <v>90</v>
      </c>
      <c r="E51" s="2" t="s">
        <v>74</v>
      </c>
      <c r="F51" s="2" t="s">
        <v>109</v>
      </c>
      <c r="G51" s="2" t="s">
        <v>112</v>
      </c>
      <c r="I51" s="2">
        <v>537</v>
      </c>
      <c r="J51" s="1">
        <v>723.5</v>
      </c>
      <c r="K51" s="1">
        <v>197.09302325581399</v>
      </c>
      <c r="L51" s="2">
        <v>19</v>
      </c>
      <c r="M51" s="2" t="s">
        <v>83</v>
      </c>
      <c r="N51" s="2">
        <v>41.3962756052142</v>
      </c>
      <c r="O51" s="2">
        <v>2.7352155332719699</v>
      </c>
      <c r="P51" s="2">
        <v>10.3508379888268</v>
      </c>
      <c r="Q51" s="2">
        <v>3.1251155569395799</v>
      </c>
      <c r="R51" s="2">
        <v>487.24953445065199</v>
      </c>
      <c r="S51" s="2">
        <v>149.01695637755199</v>
      </c>
    </row>
    <row r="52" spans="1:19" x14ac:dyDescent="0.25">
      <c r="A52" s="2" t="s">
        <v>33</v>
      </c>
      <c r="B52" s="3" t="s">
        <v>100</v>
      </c>
      <c r="C52" s="2" t="s">
        <v>78</v>
      </c>
      <c r="D52" s="2" t="s">
        <v>92</v>
      </c>
      <c r="E52" s="2" t="s">
        <v>74</v>
      </c>
      <c r="F52" s="2" t="s">
        <v>115</v>
      </c>
      <c r="G52" s="2" t="s">
        <v>114</v>
      </c>
      <c r="I52" s="2">
        <v>951</v>
      </c>
      <c r="J52" s="1">
        <v>739</v>
      </c>
      <c r="K52" s="1">
        <v>265.50387596899202</v>
      </c>
      <c r="M52" s="2" t="s">
        <v>80</v>
      </c>
      <c r="N52" s="2">
        <f>385.2708113804/10</f>
        <v>38.527081138040003</v>
      </c>
      <c r="O52" s="2">
        <f>32.7446552709529/10</f>
        <v>3.2744655270952898</v>
      </c>
      <c r="P52" s="2">
        <f>136.789251844046/10</f>
        <v>13.6789251844046</v>
      </c>
      <c r="Q52" s="2">
        <f>43.7483435535584/10</f>
        <v>4.3748343553558398</v>
      </c>
      <c r="R52" s="2">
        <v>206.219178082192</v>
      </c>
      <c r="S52" s="2">
        <v>113.270280972744</v>
      </c>
    </row>
    <row r="53" spans="1:19" x14ac:dyDescent="0.25">
      <c r="A53" s="2" t="s">
        <v>33</v>
      </c>
      <c r="B53" s="3" t="s">
        <v>119</v>
      </c>
      <c r="C53" s="2" t="s">
        <v>4</v>
      </c>
      <c r="D53" s="2" t="s">
        <v>93</v>
      </c>
      <c r="E53" s="2" t="s">
        <v>74</v>
      </c>
      <c r="F53" s="2" t="s">
        <v>115</v>
      </c>
      <c r="G53" s="2" t="s">
        <v>112</v>
      </c>
      <c r="I53" s="2">
        <v>3370</v>
      </c>
      <c r="J53" s="1">
        <v>826.5</v>
      </c>
      <c r="K53" s="1">
        <v>301.74418604651203</v>
      </c>
      <c r="L53" s="2">
        <v>8.5</v>
      </c>
      <c r="M53" s="2" t="s">
        <v>80</v>
      </c>
      <c r="N53" s="2">
        <v>34.605952380952402</v>
      </c>
      <c r="O53" s="2">
        <v>5.8797744707975799</v>
      </c>
      <c r="P53" s="2">
        <v>15.87</v>
      </c>
      <c r="Q53" s="2">
        <v>4.6914589880694004</v>
      </c>
      <c r="R53" s="2">
        <v>280.90386904761903</v>
      </c>
      <c r="S53" s="2">
        <v>156.62696047726999</v>
      </c>
    </row>
    <row r="54" spans="1:19" x14ac:dyDescent="0.25">
      <c r="A54" s="2" t="s">
        <v>34</v>
      </c>
      <c r="B54" s="3" t="s">
        <v>27</v>
      </c>
      <c r="C54" s="2" t="s">
        <v>78</v>
      </c>
      <c r="D54" s="2" t="s">
        <v>94</v>
      </c>
      <c r="E54" s="2" t="s">
        <v>74</v>
      </c>
      <c r="F54" s="2" t="s">
        <v>115</v>
      </c>
      <c r="G54" s="2" t="s">
        <v>111</v>
      </c>
      <c r="I54" s="2">
        <v>4470</v>
      </c>
      <c r="J54" s="1">
        <v>1269.5</v>
      </c>
      <c r="K54" s="1">
        <v>458.72093023255798</v>
      </c>
      <c r="L54" s="2">
        <v>9.91</v>
      </c>
      <c r="M54" s="2" t="s">
        <v>80</v>
      </c>
      <c r="N54" s="2">
        <v>28.908777429467101</v>
      </c>
      <c r="O54" s="2">
        <v>6.4552867458256298</v>
      </c>
      <c r="P54" s="2">
        <v>13.565181370353802</v>
      </c>
      <c r="Q54" s="2">
        <v>3.19674721657023</v>
      </c>
      <c r="R54" s="2">
        <v>552.67622033139298</v>
      </c>
      <c r="S54" s="2">
        <v>245.04068899712999</v>
      </c>
    </row>
  </sheetData>
  <sortState xmlns:xlrd2="http://schemas.microsoft.com/office/spreadsheetml/2017/richdata2" ref="A2:V54">
    <sortCondition ref="K2:K54"/>
  </sortState>
  <pageMargins left="0.7" right="0.7" top="0.75" bottom="0.75" header="0.3" footer="0.3"/>
  <pageSetup scale="6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Shackelford</dc:creator>
  <cp:lastModifiedBy>Nancy</cp:lastModifiedBy>
  <cp:lastPrinted>2018-08-15T21:46:30Z</cp:lastPrinted>
  <dcterms:created xsi:type="dcterms:W3CDTF">2018-05-29T19:45:17Z</dcterms:created>
  <dcterms:modified xsi:type="dcterms:W3CDTF">2021-10-28T16:02:17Z</dcterms:modified>
</cp:coreProperties>
</file>