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Sheet1!$A$2:$T$86</definedName>
    <definedName function="false" hidden="false" name="HTML_1 - OrderlogTb1" vbProcedure="false">Sheet1!$A$1:$T$86</definedName>
    <definedName function="false" hidden="false" name="HTML_all" vbProcedure="false">Sheet1!$A$1:$T$86</definedName>
    <definedName function="false" hidden="false" name="HTML_table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<sst xmlns="http://schemas.openxmlformats.org/spreadsheetml/2006/main" count="955" uniqueCount="98">
  <si>
    <t xml:space="preserve">Ord.Date &amp; Time</t>
  </si>
  <si>
    <t xml:space="preserve">Exch.</t>
  </si>
  <si>
    <t xml:space="preserve">Symbol</t>
  </si>
  <si>
    <t xml:space="preserve">Action</t>
  </si>
  <si>
    <t xml:space="preserve">Ord. Qty</t>
  </si>
  <si>
    <t xml:space="preserve">Discl. Qty</t>
  </si>
  <si>
    <t xml:space="preserve">Exec. Qty</t>
  </si>
  <si>
    <t xml:space="preserve">Ord. Price</t>
  </si>
  <si>
    <t xml:space="preserve">Trigger Price</t>
  </si>
  <si>
    <t xml:space="preserve">Book Type</t>
  </si>
  <si>
    <t xml:space="preserve">Sett. Type</t>
  </si>
  <si>
    <t xml:space="preserve">Terminal Id</t>
  </si>
  <si>
    <t xml:space="preserve">Order Type</t>
  </si>
  <si>
    <t xml:space="preserve">Source</t>
  </si>
  <si>
    <t xml:space="preserve">Product</t>
  </si>
  <si>
    <t xml:space="preserve">Status</t>
  </si>
  <si>
    <t xml:space="preserve">Reason</t>
  </si>
  <si>
    <t xml:space="preserve">Ref. No.</t>
  </si>
  <si>
    <t xml:space="preserve">Exch. Order No.</t>
  </si>
  <si>
    <t xml:space="preserve">BasketId/SIP REF. No.</t>
  </si>
  <si>
    <t xml:space="preserve">25-Jun-2025 18:35:02</t>
  </si>
  <si>
    <t xml:space="preserve">NSE</t>
  </si>
  <si>
    <t xml:space="preserve">BDLEQ</t>
  </si>
  <si>
    <t xml:space="preserve">SELL</t>
  </si>
  <si>
    <t xml:space="preserve">Reg. Lot</t>
  </si>
  <si>
    <t xml:space="preserve">---</t>
  </si>
  <si>
    <t xml:space="preserve">LIMIT</t>
  </si>
  <si>
    <t xml:space="preserve">RMS</t>
  </si>
  <si>
    <t xml:space="preserve">Cash</t>
  </si>
  <si>
    <t xml:space="preserve">Rejected Order</t>
  </si>
  <si>
    <t xml:space="preserve">GTDt Order</t>
  </si>
  <si>
    <t xml:space="preserve">HUDCOEQ</t>
  </si>
  <si>
    <t xml:space="preserve">IGILEQ</t>
  </si>
  <si>
    <t xml:space="preserve">IREDAEQ</t>
  </si>
  <si>
    <t xml:space="preserve">KAYNESEQ</t>
  </si>
  <si>
    <t xml:space="preserve">MAXHEALTHEQ</t>
  </si>
  <si>
    <t xml:space="preserve">RVNLEQ</t>
  </si>
  <si>
    <t xml:space="preserve">VBLEQ</t>
  </si>
  <si>
    <t xml:space="preserve">LTEQ</t>
  </si>
  <si>
    <t xml:space="preserve">BUY</t>
  </si>
  <si>
    <t xml:space="preserve">25-Jun-2025 18:33:05</t>
  </si>
  <si>
    <t xml:space="preserve">BSE</t>
  </si>
  <si>
    <t xml:space="preserve">GOLDBEESEQ</t>
  </si>
  <si>
    <t xml:space="preserve">Expired Order</t>
  </si>
  <si>
    <t xml:space="preserve">25-Jun-2025 16:26:27</t>
  </si>
  <si>
    <t xml:space="preserve">ITS</t>
  </si>
  <si>
    <t xml:space="preserve">Exch Cancelled Batch Order</t>
  </si>
  <si>
    <t xml:space="preserve">JUSTDIALEQ</t>
  </si>
  <si>
    <t xml:space="preserve">MOBILE</t>
  </si>
  <si>
    <t xml:space="preserve">25-Jun-2025 16:26:25</t>
  </si>
  <si>
    <t xml:space="preserve">DIXONEQ</t>
  </si>
  <si>
    <t xml:space="preserve">25-Jun-2025 16:26:24</t>
  </si>
  <si>
    <t xml:space="preserve">25-Jun-2025 16:26:21</t>
  </si>
  <si>
    <t xml:space="preserve">25-Jun-2025 16:26:20</t>
  </si>
  <si>
    <t xml:space="preserve">25-Jun-2025 16:26:18</t>
  </si>
  <si>
    <t xml:space="preserve">UNOMINDAEQ</t>
  </si>
  <si>
    <t xml:space="preserve">25-Jun-2025 16:26:17</t>
  </si>
  <si>
    <t xml:space="preserve">CDSLEQ</t>
  </si>
  <si>
    <t xml:space="preserve">SOLARINDSEQ</t>
  </si>
  <si>
    <t xml:space="preserve">25-Jun-2025 16:26:15</t>
  </si>
  <si>
    <t xml:space="preserve">BSEEQ</t>
  </si>
  <si>
    <t xml:space="preserve">25-Jun-2025 16:26:14</t>
  </si>
  <si>
    <t xml:space="preserve">25-Jun-2025 16:26:13</t>
  </si>
  <si>
    <t xml:space="preserve">GRSEEQ</t>
  </si>
  <si>
    <t xml:space="preserve">ZENTECEQ</t>
  </si>
  <si>
    <t xml:space="preserve">25-Jun-2025 16:26:12</t>
  </si>
  <si>
    <t xml:space="preserve">IRCONEQ</t>
  </si>
  <si>
    <t xml:space="preserve">KFINTECHEQ</t>
  </si>
  <si>
    <t xml:space="preserve">25-Jun-2025 16:26:11</t>
  </si>
  <si>
    <t xml:space="preserve">HALEQ</t>
  </si>
  <si>
    <t xml:space="preserve">25-Jun-2025 16:26:10</t>
  </si>
  <si>
    <t xml:space="preserve">IRFCEQ</t>
  </si>
  <si>
    <t xml:space="preserve">25-Jun-2025 16:26:09</t>
  </si>
  <si>
    <t xml:space="preserve">25-Jun-2025 16:26:08</t>
  </si>
  <si>
    <t xml:space="preserve">INDHOTELEQ</t>
  </si>
  <si>
    <t xml:space="preserve">SBINEQ</t>
  </si>
  <si>
    <t xml:space="preserve">AMBEREQ</t>
  </si>
  <si>
    <t xml:space="preserve">25-Jun-2025 16:26:07</t>
  </si>
  <si>
    <t xml:space="preserve">RAILTELEQ</t>
  </si>
  <si>
    <t xml:space="preserve">25-Jun-2025 16:26:06</t>
  </si>
  <si>
    <t xml:space="preserve">BELEQ</t>
  </si>
  <si>
    <t xml:space="preserve">25-Jun-2025 16:26:04</t>
  </si>
  <si>
    <t xml:space="preserve">NAM-INDIAEQ</t>
  </si>
  <si>
    <t xml:space="preserve">25-Jun-2025 15:06:53</t>
  </si>
  <si>
    <t xml:space="preserve">25-Jun-2025 13:41:19</t>
  </si>
  <si>
    <t xml:space="preserve">TECHMEQ</t>
  </si>
  <si>
    <t xml:space="preserve">Confirmed Trade</t>
  </si>
  <si>
    <t xml:space="preserve">25-Jun-2025 11:47:38</t>
  </si>
  <si>
    <t xml:space="preserve">25-Jun-2025 10:21:19</t>
  </si>
  <si>
    <t xml:space="preserve">25-Jun-2025 09:27:03</t>
  </si>
  <si>
    <t xml:space="preserve">25-Jun-2025 09:23:51</t>
  </si>
  <si>
    <t xml:space="preserve">25-Jun-2025 09:15:37</t>
  </si>
  <si>
    <t xml:space="preserve">25-Jun-2025 09:15:19</t>
  </si>
  <si>
    <t xml:space="preserve">25-Jun-2025 09:15:18</t>
  </si>
  <si>
    <t xml:space="preserve">25-Jun-2025 09:00:53</t>
  </si>
  <si>
    <t xml:space="preserve">25-Jun-2025 09:00:51</t>
  </si>
  <si>
    <t xml:space="preserve">25-Jun-2025 09:00:50</t>
  </si>
  <si>
    <t xml:space="preserve">25-Jun-2025 09:00:16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</si>
</sst>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2"/>
        <bgColor rgb="FFFFFFFF"/>
      </patternFill>
    </fill>
    <fill>
      <patternFill patternType="solid">
        <fgColor rgb="FFFFFFFF"/>
        <bgColor rgb="FFFFFFF2"/>
      </patternFill>
    </fill>
    <fill>
      <patternFill patternType="solid">
        <fgColor rgb="FFFFBF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DEE6EF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BF00"/>
          <bgColor rgb="FF000000"/>
        </patternFill>
      </fill>
    </dxf>
    <dxf>
      <fill>
        <patternFill patternType="solid">
          <fgColor rgb="FFFFFFF2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F2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T8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62" activeCellId="0" sqref="C6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3" min="3" style="0" width="20.11"/>
    <col collapsed="false" customWidth="true" hidden="false" outlineLevel="0" max="16" min="16" style="0" width="25.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true" customHeight="false" outlineLevel="0" collapsed="false">
      <c r="A2" s="2" t="s">
        <v>20</v>
      </c>
      <c r="B2" s="3" t="s">
        <v>21</v>
      </c>
      <c r="C2" s="3" t="s">
        <v>22</v>
      </c>
      <c r="D2" s="3" t="s">
        <v>23</v>
      </c>
      <c r="E2" s="3" t="n">
        <v>30</v>
      </c>
      <c r="F2" s="3" t="n">
        <v>0</v>
      </c>
      <c r="G2" s="3" t="n">
        <v>0</v>
      </c>
      <c r="H2" s="3" t="n">
        <v>2040</v>
      </c>
      <c r="I2" s="3" t="n">
        <v>0</v>
      </c>
      <c r="J2" s="3" t="s">
        <v>24</v>
      </c>
      <c r="K2" s="3" t="s">
        <v>25</v>
      </c>
      <c r="L2" s="3" t="n">
        <v>5280413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3" t="str">
        <f aca="false">"20250604042634"</f>
        <v>20250604042634</v>
      </c>
      <c r="S2" s="4" t="str">
        <f aca="false">"0"</f>
        <v>0</v>
      </c>
      <c r="T2" s="3" t="n">
        <v>20250624</v>
      </c>
    </row>
    <row r="3" customFormat="false" ht="12.8" hidden="true" customHeight="false" outlineLevel="0" collapsed="false">
      <c r="A3" s="5" t="s">
        <v>20</v>
      </c>
      <c r="B3" s="6" t="s">
        <v>21</v>
      </c>
      <c r="C3" s="6" t="s">
        <v>31</v>
      </c>
      <c r="D3" s="6" t="s">
        <v>23</v>
      </c>
      <c r="E3" s="6" t="n">
        <v>50</v>
      </c>
      <c r="F3" s="6" t="n">
        <v>0</v>
      </c>
      <c r="G3" s="6" t="n">
        <v>0</v>
      </c>
      <c r="H3" s="6" t="n">
        <v>266.5</v>
      </c>
      <c r="I3" s="6" t="n">
        <v>0</v>
      </c>
      <c r="J3" s="6" t="s">
        <v>24</v>
      </c>
      <c r="K3" s="6" t="s">
        <v>25</v>
      </c>
      <c r="L3" s="6" t="n">
        <v>5280413</v>
      </c>
      <c r="M3" s="6" t="s">
        <v>26</v>
      </c>
      <c r="N3" s="6" t="s">
        <v>27</v>
      </c>
      <c r="O3" s="6" t="s">
        <v>28</v>
      </c>
      <c r="P3" s="6" t="s">
        <v>29</v>
      </c>
      <c r="Q3" s="6" t="s">
        <v>30</v>
      </c>
      <c r="R3" s="6" t="str">
        <f aca="false">"20250609107122"</f>
        <v>20250609107122</v>
      </c>
      <c r="S3" s="7" t="str">
        <f aca="false">"0"</f>
        <v>0</v>
      </c>
      <c r="T3" s="6" t="n">
        <v>20250624</v>
      </c>
    </row>
    <row r="4" customFormat="false" ht="12.8" hidden="true" customHeight="false" outlineLevel="0" collapsed="false">
      <c r="A4" s="2" t="s">
        <v>20</v>
      </c>
      <c r="B4" s="3" t="s">
        <v>21</v>
      </c>
      <c r="C4" s="3" t="s">
        <v>32</v>
      </c>
      <c r="D4" s="3" t="s">
        <v>23</v>
      </c>
      <c r="E4" s="3" t="n">
        <v>160</v>
      </c>
      <c r="F4" s="3" t="n">
        <v>0</v>
      </c>
      <c r="G4" s="3" t="n">
        <v>0</v>
      </c>
      <c r="H4" s="3" t="n">
        <v>414</v>
      </c>
      <c r="I4" s="3" t="n">
        <v>0</v>
      </c>
      <c r="J4" s="3" t="s">
        <v>24</v>
      </c>
      <c r="K4" s="3" t="s">
        <v>25</v>
      </c>
      <c r="L4" s="3" t="n">
        <v>5280413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tr">
        <f aca="false">"20250609174068"</f>
        <v>20250609174068</v>
      </c>
      <c r="S4" s="4" t="str">
        <f aca="false">"0"</f>
        <v>0</v>
      </c>
      <c r="T4" s="3" t="n">
        <v>20250624</v>
      </c>
    </row>
    <row r="5" customFormat="false" ht="12.8" hidden="true" customHeight="false" outlineLevel="0" collapsed="false">
      <c r="A5" s="5" t="s">
        <v>20</v>
      </c>
      <c r="B5" s="6" t="s">
        <v>21</v>
      </c>
      <c r="C5" s="6" t="s">
        <v>32</v>
      </c>
      <c r="D5" s="6" t="s">
        <v>23</v>
      </c>
      <c r="E5" s="6" t="n">
        <v>30</v>
      </c>
      <c r="F5" s="6" t="n">
        <v>0</v>
      </c>
      <c r="G5" s="6" t="n">
        <v>0</v>
      </c>
      <c r="H5" s="6" t="n">
        <v>446</v>
      </c>
      <c r="I5" s="6" t="n">
        <v>0</v>
      </c>
      <c r="J5" s="6" t="s">
        <v>24</v>
      </c>
      <c r="K5" s="6" t="s">
        <v>25</v>
      </c>
      <c r="L5" s="6" t="n">
        <v>5280413</v>
      </c>
      <c r="M5" s="6" t="s">
        <v>26</v>
      </c>
      <c r="N5" s="6" t="s">
        <v>27</v>
      </c>
      <c r="O5" s="6" t="s">
        <v>28</v>
      </c>
      <c r="P5" s="6" t="s">
        <v>29</v>
      </c>
      <c r="Q5" s="6" t="s">
        <v>30</v>
      </c>
      <c r="R5" s="6" t="str">
        <f aca="false">"20250516125444"</f>
        <v>20250516125444</v>
      </c>
      <c r="S5" s="7" t="str">
        <f aca="false">"0"</f>
        <v>0</v>
      </c>
      <c r="T5" s="6" t="n">
        <v>20250624</v>
      </c>
    </row>
    <row r="6" customFormat="false" ht="12.8" hidden="true" customHeight="false" outlineLevel="0" collapsed="false">
      <c r="A6" s="2" t="s">
        <v>20</v>
      </c>
      <c r="B6" s="3" t="s">
        <v>21</v>
      </c>
      <c r="C6" s="3" t="s">
        <v>33</v>
      </c>
      <c r="D6" s="3" t="s">
        <v>23</v>
      </c>
      <c r="E6" s="3" t="n">
        <v>100</v>
      </c>
      <c r="F6" s="3" t="n">
        <v>0</v>
      </c>
      <c r="G6" s="3" t="n">
        <v>0</v>
      </c>
      <c r="H6" s="3" t="n">
        <v>187</v>
      </c>
      <c r="I6" s="3" t="n">
        <v>0</v>
      </c>
      <c r="J6" s="3" t="s">
        <v>24</v>
      </c>
      <c r="K6" s="3" t="s">
        <v>25</v>
      </c>
      <c r="L6" s="3" t="n">
        <v>5280413</v>
      </c>
      <c r="M6" s="3" t="s">
        <v>26</v>
      </c>
      <c r="N6" s="3" t="s">
        <v>27</v>
      </c>
      <c r="O6" s="3" t="s">
        <v>28</v>
      </c>
      <c r="P6" s="3" t="s">
        <v>29</v>
      </c>
      <c r="Q6" s="3" t="s">
        <v>30</v>
      </c>
      <c r="R6" s="3" t="str">
        <f aca="false">"20250423077997"</f>
        <v>20250423077997</v>
      </c>
      <c r="S6" s="4" t="str">
        <f aca="false">"0"</f>
        <v>0</v>
      </c>
      <c r="T6" s="3" t="n">
        <v>20250624</v>
      </c>
    </row>
    <row r="7" customFormat="false" ht="12.8" hidden="true" customHeight="false" outlineLevel="0" collapsed="false">
      <c r="A7" s="5" t="s">
        <v>20</v>
      </c>
      <c r="B7" s="6" t="s">
        <v>21</v>
      </c>
      <c r="C7" s="6" t="s">
        <v>34</v>
      </c>
      <c r="D7" s="6" t="s">
        <v>23</v>
      </c>
      <c r="E7" s="6" t="n">
        <v>5</v>
      </c>
      <c r="F7" s="6" t="n">
        <v>0</v>
      </c>
      <c r="G7" s="6" t="n">
        <v>0</v>
      </c>
      <c r="H7" s="6" t="n">
        <v>6380</v>
      </c>
      <c r="I7" s="6" t="n">
        <v>0</v>
      </c>
      <c r="J7" s="6" t="s">
        <v>24</v>
      </c>
      <c r="K7" s="6" t="s">
        <v>25</v>
      </c>
      <c r="L7" s="6" t="n">
        <v>5280413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tr">
        <f aca="false">"20250520139636"</f>
        <v>20250520139636</v>
      </c>
      <c r="S7" s="7" t="str">
        <f aca="false">"0"</f>
        <v>0</v>
      </c>
      <c r="T7" s="6" t="n">
        <v>20250624</v>
      </c>
    </row>
    <row r="8" customFormat="false" ht="12.8" hidden="true" customHeight="false" outlineLevel="0" collapsed="false">
      <c r="A8" s="2" t="s">
        <v>20</v>
      </c>
      <c r="B8" s="3" t="s">
        <v>21</v>
      </c>
      <c r="C8" s="3" t="s">
        <v>34</v>
      </c>
      <c r="D8" s="3" t="s">
        <v>23</v>
      </c>
      <c r="E8" s="3" t="n">
        <v>20</v>
      </c>
      <c r="F8" s="3" t="n">
        <v>0</v>
      </c>
      <c r="G8" s="3" t="n">
        <v>0</v>
      </c>
      <c r="H8" s="3" t="n">
        <v>6800</v>
      </c>
      <c r="I8" s="3" t="n">
        <v>0</v>
      </c>
      <c r="J8" s="3" t="s">
        <v>24</v>
      </c>
      <c r="K8" s="3" t="s">
        <v>25</v>
      </c>
      <c r="L8" s="3" t="n">
        <v>5280413</v>
      </c>
      <c r="M8" s="3" t="s">
        <v>26</v>
      </c>
      <c r="N8" s="3" t="s">
        <v>27</v>
      </c>
      <c r="O8" s="3" t="s">
        <v>28</v>
      </c>
      <c r="P8" s="3" t="s">
        <v>29</v>
      </c>
      <c r="Q8" s="3" t="s">
        <v>30</v>
      </c>
      <c r="R8" s="3" t="str">
        <f aca="false">"20250519004679"</f>
        <v>20250519004679</v>
      </c>
      <c r="S8" s="4" t="str">
        <f aca="false">"0"</f>
        <v>0</v>
      </c>
      <c r="T8" s="3" t="n">
        <v>20250624</v>
      </c>
    </row>
    <row r="9" customFormat="false" ht="12.8" hidden="true" customHeight="false" outlineLevel="0" collapsed="false">
      <c r="A9" s="5" t="s">
        <v>20</v>
      </c>
      <c r="B9" s="6" t="s">
        <v>21</v>
      </c>
      <c r="C9" s="6" t="s">
        <v>34</v>
      </c>
      <c r="D9" s="6" t="s">
        <v>23</v>
      </c>
      <c r="E9" s="6" t="n">
        <v>5</v>
      </c>
      <c r="F9" s="6" t="n">
        <v>0</v>
      </c>
      <c r="G9" s="6" t="n">
        <v>0</v>
      </c>
      <c r="H9" s="6" t="n">
        <v>6660</v>
      </c>
      <c r="I9" s="6" t="n">
        <v>0</v>
      </c>
      <c r="J9" s="6" t="s">
        <v>24</v>
      </c>
      <c r="K9" s="6" t="s">
        <v>25</v>
      </c>
      <c r="L9" s="6" t="n">
        <v>5280413</v>
      </c>
      <c r="M9" s="6" t="s">
        <v>26</v>
      </c>
      <c r="N9" s="6" t="s">
        <v>27</v>
      </c>
      <c r="O9" s="6" t="s">
        <v>28</v>
      </c>
      <c r="P9" s="6" t="s">
        <v>29</v>
      </c>
      <c r="Q9" s="6" t="s">
        <v>30</v>
      </c>
      <c r="R9" s="6" t="str">
        <f aca="false">"20250519050118"</f>
        <v>20250519050118</v>
      </c>
      <c r="S9" s="7" t="str">
        <f aca="false">"0"</f>
        <v>0</v>
      </c>
      <c r="T9" s="6" t="n">
        <v>20250624</v>
      </c>
    </row>
    <row r="10" customFormat="false" ht="12.8" hidden="true" customHeight="false" outlineLevel="0" collapsed="false">
      <c r="A10" s="2" t="s">
        <v>20</v>
      </c>
      <c r="B10" s="3" t="s">
        <v>21</v>
      </c>
      <c r="C10" s="3" t="s">
        <v>35</v>
      </c>
      <c r="D10" s="3" t="s">
        <v>23</v>
      </c>
      <c r="E10" s="3" t="n">
        <v>20</v>
      </c>
      <c r="F10" s="3" t="n">
        <v>0</v>
      </c>
      <c r="G10" s="3" t="n">
        <v>0</v>
      </c>
      <c r="H10" s="3" t="n">
        <v>1280</v>
      </c>
      <c r="I10" s="3" t="n">
        <v>0</v>
      </c>
      <c r="J10" s="3" t="s">
        <v>24</v>
      </c>
      <c r="K10" s="3" t="s">
        <v>25</v>
      </c>
      <c r="L10" s="3" t="n">
        <v>5280413</v>
      </c>
      <c r="M10" s="3" t="s">
        <v>26</v>
      </c>
      <c r="N10" s="3" t="s">
        <v>27</v>
      </c>
      <c r="O10" s="3" t="s">
        <v>28</v>
      </c>
      <c r="P10" s="3" t="s">
        <v>29</v>
      </c>
      <c r="Q10" s="3" t="s">
        <v>30</v>
      </c>
      <c r="R10" s="3" t="str">
        <f aca="false">"20250521075693"</f>
        <v>20250521075693</v>
      </c>
      <c r="S10" s="4" t="str">
        <f aca="false">"0"</f>
        <v>0</v>
      </c>
      <c r="T10" s="3" t="n">
        <v>20250624</v>
      </c>
    </row>
    <row r="11" customFormat="false" ht="12.8" hidden="true" customHeight="false" outlineLevel="0" collapsed="false">
      <c r="A11" s="5" t="s">
        <v>20</v>
      </c>
      <c r="B11" s="6" t="s">
        <v>21</v>
      </c>
      <c r="C11" s="6" t="s">
        <v>36</v>
      </c>
      <c r="D11" s="6" t="s">
        <v>23</v>
      </c>
      <c r="E11" s="6" t="n">
        <v>40</v>
      </c>
      <c r="F11" s="6" t="n">
        <v>0</v>
      </c>
      <c r="G11" s="6" t="n">
        <v>0</v>
      </c>
      <c r="H11" s="6" t="n">
        <v>444</v>
      </c>
      <c r="I11" s="6" t="n">
        <v>0</v>
      </c>
      <c r="J11" s="6" t="s">
        <v>24</v>
      </c>
      <c r="K11" s="6" t="s">
        <v>25</v>
      </c>
      <c r="L11" s="6" t="n">
        <v>5280413</v>
      </c>
      <c r="M11" s="6" t="s">
        <v>26</v>
      </c>
      <c r="N11" s="6" t="s">
        <v>27</v>
      </c>
      <c r="O11" s="6" t="s">
        <v>28</v>
      </c>
      <c r="P11" s="6" t="s">
        <v>29</v>
      </c>
      <c r="Q11" s="6" t="s">
        <v>30</v>
      </c>
      <c r="R11" s="6" t="str">
        <f aca="false">"20250521087104"</f>
        <v>20250521087104</v>
      </c>
      <c r="S11" s="7" t="str">
        <f aca="false">"0"</f>
        <v>0</v>
      </c>
      <c r="T11" s="6" t="n">
        <v>20250624</v>
      </c>
    </row>
    <row r="12" customFormat="false" ht="12.8" hidden="true" customHeight="false" outlineLevel="0" collapsed="false">
      <c r="A12" s="2" t="s">
        <v>20</v>
      </c>
      <c r="B12" s="3" t="s">
        <v>21</v>
      </c>
      <c r="C12" s="3" t="s">
        <v>37</v>
      </c>
      <c r="D12" s="3" t="s">
        <v>23</v>
      </c>
      <c r="E12" s="3" t="n">
        <v>70</v>
      </c>
      <c r="F12" s="3" t="n">
        <v>0</v>
      </c>
      <c r="G12" s="3" t="n">
        <v>0</v>
      </c>
      <c r="H12" s="3" t="n">
        <v>554</v>
      </c>
      <c r="I12" s="3" t="n">
        <v>0</v>
      </c>
      <c r="J12" s="3" t="s">
        <v>24</v>
      </c>
      <c r="K12" s="3" t="s">
        <v>25</v>
      </c>
      <c r="L12" s="3" t="n">
        <v>5280413</v>
      </c>
      <c r="M12" s="3" t="s">
        <v>26</v>
      </c>
      <c r="N12" s="3" t="s">
        <v>27</v>
      </c>
      <c r="O12" s="3" t="s">
        <v>28</v>
      </c>
      <c r="P12" s="3" t="s">
        <v>29</v>
      </c>
      <c r="Q12" s="3" t="s">
        <v>30</v>
      </c>
      <c r="R12" s="3" t="str">
        <f aca="false">"20250505092372"</f>
        <v>20250505092372</v>
      </c>
      <c r="S12" s="4" t="str">
        <f aca="false">"0"</f>
        <v>0</v>
      </c>
      <c r="T12" s="3" t="n">
        <v>20250624</v>
      </c>
    </row>
    <row r="13" customFormat="false" ht="12.8" hidden="true" customHeight="false" outlineLevel="0" collapsed="false">
      <c r="A13" s="5" t="s">
        <v>20</v>
      </c>
      <c r="B13" s="6" t="s">
        <v>21</v>
      </c>
      <c r="C13" s="6" t="s">
        <v>38</v>
      </c>
      <c r="D13" s="6" t="s">
        <v>39</v>
      </c>
      <c r="E13" s="6" t="n">
        <v>8</v>
      </c>
      <c r="F13" s="6" t="n">
        <v>0</v>
      </c>
      <c r="G13" s="6" t="n">
        <v>0</v>
      </c>
      <c r="H13" s="6" t="n">
        <v>3222</v>
      </c>
      <c r="I13" s="6" t="n">
        <v>0</v>
      </c>
      <c r="J13" s="6" t="s">
        <v>24</v>
      </c>
      <c r="K13" s="6" t="s">
        <v>25</v>
      </c>
      <c r="L13" s="6" t="n">
        <v>5280413</v>
      </c>
      <c r="M13" s="6" t="s">
        <v>26</v>
      </c>
      <c r="N13" s="6" t="s">
        <v>27</v>
      </c>
      <c r="O13" s="6" t="s">
        <v>28</v>
      </c>
      <c r="P13" s="6" t="s">
        <v>29</v>
      </c>
      <c r="Q13" s="6" t="s">
        <v>30</v>
      </c>
      <c r="R13" s="6" t="str">
        <f aca="false">"20250425071046"</f>
        <v>20250425071046</v>
      </c>
      <c r="S13" s="7" t="str">
        <f aca="false">"0"</f>
        <v>0</v>
      </c>
      <c r="T13" s="6" t="n">
        <v>20250625</v>
      </c>
    </row>
    <row r="14" customFormat="false" ht="12.8" hidden="true" customHeight="false" outlineLevel="0" collapsed="false">
      <c r="A14" s="2" t="s">
        <v>40</v>
      </c>
      <c r="B14" s="3" t="s">
        <v>41</v>
      </c>
      <c r="C14" s="3" t="s">
        <v>42</v>
      </c>
      <c r="D14" s="3" t="s">
        <v>23</v>
      </c>
      <c r="E14" s="3" t="n">
        <v>1000</v>
      </c>
      <c r="F14" s="3" t="n">
        <v>1000</v>
      </c>
      <c r="G14" s="3" t="n">
        <v>0</v>
      </c>
      <c r="H14" s="3" t="n">
        <v>86.6</v>
      </c>
      <c r="I14" s="3" t="n">
        <v>0</v>
      </c>
      <c r="J14" s="3" t="s">
        <v>24</v>
      </c>
      <c r="K14" s="3" t="s">
        <v>25</v>
      </c>
      <c r="L14" s="3" t="n">
        <v>5280413</v>
      </c>
      <c r="M14" s="3" t="s">
        <v>26</v>
      </c>
      <c r="N14" s="3" t="s">
        <v>27</v>
      </c>
      <c r="O14" s="3" t="s">
        <v>28</v>
      </c>
      <c r="P14" s="3" t="s">
        <v>43</v>
      </c>
      <c r="Q14" s="3" t="s">
        <v>30</v>
      </c>
      <c r="R14" s="3" t="str">
        <f aca="false">"20250507081427"</f>
        <v>20250507081427</v>
      </c>
      <c r="S14" s="4" t="str">
        <f aca="false">"1750823100003004185"</f>
        <v>1750823100003004185</v>
      </c>
      <c r="T14" s="3" t="n">
        <v>20250624</v>
      </c>
    </row>
    <row r="15" customFormat="false" ht="12.8" hidden="false" customHeight="false" outlineLevel="0" collapsed="false">
      <c r="A15" s="5" t="s">
        <v>44</v>
      </c>
      <c r="B15" s="6" t="s">
        <v>21</v>
      </c>
      <c r="C15" s="6" t="s">
        <v>32</v>
      </c>
      <c r="D15" s="6" t="s">
        <v>23</v>
      </c>
      <c r="E15" s="6" t="n">
        <v>50</v>
      </c>
      <c r="F15" s="6" t="n">
        <v>0</v>
      </c>
      <c r="G15" s="6" t="n">
        <v>0</v>
      </c>
      <c r="H15" s="6" t="n">
        <v>378</v>
      </c>
      <c r="I15" s="6" t="n">
        <v>0</v>
      </c>
      <c r="J15" s="6" t="s">
        <v>24</v>
      </c>
      <c r="K15" s="6" t="s">
        <v>25</v>
      </c>
      <c r="L15" s="6" t="n">
        <v>822306</v>
      </c>
      <c r="M15" s="6" t="s">
        <v>26</v>
      </c>
      <c r="N15" s="6" t="s">
        <v>45</v>
      </c>
      <c r="O15" s="6" t="s">
        <v>28</v>
      </c>
      <c r="P15" s="6" t="s">
        <v>43</v>
      </c>
      <c r="Q15" s="6" t="s">
        <v>46</v>
      </c>
      <c r="R15" s="6" t="str">
        <f aca="false">"20250625001967"</f>
        <v>20250625001967</v>
      </c>
      <c r="S15" s="7" t="str">
        <f aca="false">"1100000000148207"</f>
        <v>1100000000148207</v>
      </c>
      <c r="T15" s="6" t="n">
        <v>0</v>
      </c>
    </row>
    <row r="16" customFormat="false" ht="12.8" hidden="false" customHeight="false" outlineLevel="0" collapsed="false">
      <c r="A16" s="2" t="s">
        <v>44</v>
      </c>
      <c r="B16" s="3" t="s">
        <v>21</v>
      </c>
      <c r="C16" s="3" t="s">
        <v>32</v>
      </c>
      <c r="D16" s="3" t="s">
        <v>23</v>
      </c>
      <c r="E16" s="3" t="n">
        <v>50</v>
      </c>
      <c r="F16" s="3" t="n">
        <v>0</v>
      </c>
      <c r="G16" s="3" t="n">
        <v>0</v>
      </c>
      <c r="H16" s="3" t="n">
        <v>388.5</v>
      </c>
      <c r="I16" s="3" t="n">
        <v>0</v>
      </c>
      <c r="J16" s="3" t="s">
        <v>24</v>
      </c>
      <c r="K16" s="3" t="s">
        <v>25</v>
      </c>
      <c r="L16" s="3" t="n">
        <v>822306</v>
      </c>
      <c r="M16" s="3" t="s">
        <v>26</v>
      </c>
      <c r="N16" s="3" t="s">
        <v>45</v>
      </c>
      <c r="O16" s="3" t="s">
        <v>28</v>
      </c>
      <c r="P16" s="3" t="s">
        <v>43</v>
      </c>
      <c r="Q16" s="3" t="s">
        <v>46</v>
      </c>
      <c r="R16" s="3" t="str">
        <f aca="false">"20250625001927"</f>
        <v>20250625001927</v>
      </c>
      <c r="S16" s="4" t="str">
        <f aca="false">"1100000000147744"</f>
        <v>1100000000147744</v>
      </c>
      <c r="T16" s="3" t="n">
        <v>0</v>
      </c>
    </row>
    <row r="17" customFormat="false" ht="12.8" hidden="false" customHeight="false" outlineLevel="0" collapsed="false">
      <c r="A17" s="5" t="s">
        <v>44</v>
      </c>
      <c r="B17" s="6" t="s">
        <v>21</v>
      </c>
      <c r="C17" s="6" t="s">
        <v>32</v>
      </c>
      <c r="D17" s="6" t="s">
        <v>23</v>
      </c>
      <c r="E17" s="6" t="n">
        <v>30</v>
      </c>
      <c r="F17" s="6" t="n">
        <v>0</v>
      </c>
      <c r="G17" s="6" t="n">
        <v>0</v>
      </c>
      <c r="H17" s="6" t="n">
        <v>370</v>
      </c>
      <c r="I17" s="6" t="n">
        <v>0</v>
      </c>
      <c r="J17" s="6" t="s">
        <v>24</v>
      </c>
      <c r="K17" s="6" t="s">
        <v>25</v>
      </c>
      <c r="L17" s="6" t="n">
        <v>822306</v>
      </c>
      <c r="M17" s="6" t="s">
        <v>26</v>
      </c>
      <c r="N17" s="6" t="s">
        <v>45</v>
      </c>
      <c r="O17" s="6" t="s">
        <v>28</v>
      </c>
      <c r="P17" s="6" t="s">
        <v>43</v>
      </c>
      <c r="Q17" s="6" t="s">
        <v>46</v>
      </c>
      <c r="R17" s="6" t="str">
        <f aca="false">"20250625001961"</f>
        <v>20250625001961</v>
      </c>
      <c r="S17" s="7" t="str">
        <f aca="false">"1100000000148126"</f>
        <v>1100000000148126</v>
      </c>
      <c r="T17" s="6" t="n">
        <v>0</v>
      </c>
    </row>
    <row r="18" s="11" customFormat="true" ht="12.8" hidden="false" customHeight="false" outlineLevel="0" collapsed="false">
      <c r="A18" s="8" t="s">
        <v>44</v>
      </c>
      <c r="B18" s="9" t="s">
        <v>21</v>
      </c>
      <c r="C18" s="9" t="s">
        <v>47</v>
      </c>
      <c r="D18" s="9" t="s">
        <v>23</v>
      </c>
      <c r="E18" s="9" t="n">
        <v>50</v>
      </c>
      <c r="F18" s="9" t="n">
        <v>0</v>
      </c>
      <c r="G18" s="9" t="n">
        <v>0</v>
      </c>
      <c r="H18" s="9" t="n">
        <v>931</v>
      </c>
      <c r="I18" s="9" t="n">
        <v>0</v>
      </c>
      <c r="J18" s="9" t="s">
        <v>24</v>
      </c>
      <c r="K18" s="9" t="s">
        <v>25</v>
      </c>
      <c r="L18" s="9" t="n">
        <v>822306</v>
      </c>
      <c r="M18" s="9" t="s">
        <v>26</v>
      </c>
      <c r="N18" s="9" t="s">
        <v>48</v>
      </c>
      <c r="O18" s="9" t="s">
        <v>28</v>
      </c>
      <c r="P18" s="9" t="s">
        <v>43</v>
      </c>
      <c r="Q18" s="9" t="s">
        <v>46</v>
      </c>
      <c r="R18" s="9" t="str">
        <f aca="false">"20250625063412"</f>
        <v>20250625063412</v>
      </c>
      <c r="S18" s="10" t="str">
        <f aca="false">"1100000025934416"</f>
        <v>1100000025934416</v>
      </c>
      <c r="T18" s="9" t="n">
        <v>0</v>
      </c>
    </row>
    <row r="19" customFormat="false" ht="12.8" hidden="true" customHeight="false" outlineLevel="0" collapsed="false">
      <c r="A19" s="5" t="s">
        <v>44</v>
      </c>
      <c r="B19" s="6" t="s">
        <v>21</v>
      </c>
      <c r="C19" s="6" t="s">
        <v>47</v>
      </c>
      <c r="D19" s="6" t="s">
        <v>39</v>
      </c>
      <c r="E19" s="6" t="n">
        <v>50</v>
      </c>
      <c r="F19" s="6" t="n">
        <v>0</v>
      </c>
      <c r="G19" s="6" t="n">
        <v>0</v>
      </c>
      <c r="H19" s="6" t="n">
        <v>902</v>
      </c>
      <c r="I19" s="6" t="n">
        <v>0</v>
      </c>
      <c r="J19" s="6" t="s">
        <v>24</v>
      </c>
      <c r="K19" s="6" t="s">
        <v>25</v>
      </c>
      <c r="L19" s="6" t="n">
        <v>822306</v>
      </c>
      <c r="M19" s="6" t="s">
        <v>26</v>
      </c>
      <c r="N19" s="6" t="s">
        <v>48</v>
      </c>
      <c r="O19" s="6" t="s">
        <v>28</v>
      </c>
      <c r="P19" s="6" t="s">
        <v>43</v>
      </c>
      <c r="Q19" s="6" t="s">
        <v>46</v>
      </c>
      <c r="R19" s="6" t="str">
        <f aca="false">"20250625065474"</f>
        <v>20250625065474</v>
      </c>
      <c r="S19" s="7" t="str">
        <f aca="false">"1100000027163516"</f>
        <v>1100000027163516</v>
      </c>
      <c r="T19" s="6" t="n">
        <v>0</v>
      </c>
    </row>
    <row r="20" customFormat="false" ht="12.8" hidden="true" customHeight="false" outlineLevel="0" collapsed="false">
      <c r="A20" s="2" t="s">
        <v>49</v>
      </c>
      <c r="B20" s="3" t="s">
        <v>21</v>
      </c>
      <c r="C20" s="3" t="s">
        <v>50</v>
      </c>
      <c r="D20" s="3" t="s">
        <v>23</v>
      </c>
      <c r="E20" s="3" t="n">
        <v>1</v>
      </c>
      <c r="F20" s="3" t="n">
        <v>0</v>
      </c>
      <c r="G20" s="3" t="n">
        <v>0</v>
      </c>
      <c r="H20" s="3" t="n">
        <v>15740</v>
      </c>
      <c r="I20" s="3" t="n">
        <v>0</v>
      </c>
      <c r="J20" s="3" t="s">
        <v>24</v>
      </c>
      <c r="K20" s="3" t="s">
        <v>25</v>
      </c>
      <c r="L20" s="3" t="n">
        <v>5280413</v>
      </c>
      <c r="M20" s="3" t="s">
        <v>26</v>
      </c>
      <c r="N20" s="3" t="s">
        <v>27</v>
      </c>
      <c r="O20" s="3" t="s">
        <v>28</v>
      </c>
      <c r="P20" s="3" t="s">
        <v>43</v>
      </c>
      <c r="Q20" s="3" t="s">
        <v>30</v>
      </c>
      <c r="R20" s="3" t="str">
        <f aca="false">"20250610086854"</f>
        <v>20250610086854</v>
      </c>
      <c r="S20" s="4" t="str">
        <f aca="false">"1100000000138100"</f>
        <v>1100000000138100</v>
      </c>
      <c r="T20" s="3" t="n">
        <v>0</v>
      </c>
    </row>
    <row r="21" customFormat="false" ht="12.8" hidden="false" customHeight="false" outlineLevel="0" collapsed="false">
      <c r="A21" s="5" t="s">
        <v>51</v>
      </c>
      <c r="B21" s="6" t="s">
        <v>21</v>
      </c>
      <c r="C21" s="6" t="s">
        <v>33</v>
      </c>
      <c r="D21" s="6" t="s">
        <v>23</v>
      </c>
      <c r="E21" s="6" t="n">
        <v>130</v>
      </c>
      <c r="F21" s="6" t="n">
        <v>0</v>
      </c>
      <c r="G21" s="6" t="n">
        <v>0</v>
      </c>
      <c r="H21" s="6" t="n">
        <v>177</v>
      </c>
      <c r="I21" s="6" t="n">
        <v>0</v>
      </c>
      <c r="J21" s="6" t="s">
        <v>24</v>
      </c>
      <c r="K21" s="6" t="s">
        <v>25</v>
      </c>
      <c r="L21" s="6" t="n">
        <v>822306</v>
      </c>
      <c r="M21" s="6" t="s">
        <v>26</v>
      </c>
      <c r="N21" s="6" t="s">
        <v>48</v>
      </c>
      <c r="O21" s="6" t="s">
        <v>28</v>
      </c>
      <c r="P21" s="6" t="s">
        <v>43</v>
      </c>
      <c r="Q21" s="6" t="s">
        <v>46</v>
      </c>
      <c r="R21" s="6" t="str">
        <f aca="false">"20250625001924"</f>
        <v>20250625001924</v>
      </c>
      <c r="S21" s="7" t="str">
        <f aca="false">"1100000000145947"</f>
        <v>1100000000145947</v>
      </c>
      <c r="T21" s="6" t="n">
        <v>0</v>
      </c>
    </row>
    <row r="22" customFormat="false" ht="12.8" hidden="true" customHeight="false" outlineLevel="0" collapsed="false">
      <c r="A22" s="2" t="s">
        <v>52</v>
      </c>
      <c r="B22" s="3" t="s">
        <v>21</v>
      </c>
      <c r="C22" s="3" t="s">
        <v>37</v>
      </c>
      <c r="D22" s="3" t="s">
        <v>23</v>
      </c>
      <c r="E22" s="3" t="n">
        <v>70</v>
      </c>
      <c r="F22" s="3" t="n">
        <v>0</v>
      </c>
      <c r="G22" s="3" t="n">
        <v>0</v>
      </c>
      <c r="H22" s="3" t="n">
        <v>490</v>
      </c>
      <c r="I22" s="3" t="n">
        <v>0</v>
      </c>
      <c r="J22" s="3" t="s">
        <v>24</v>
      </c>
      <c r="K22" s="3" t="s">
        <v>25</v>
      </c>
      <c r="L22" s="3" t="n">
        <v>5280413</v>
      </c>
      <c r="M22" s="3" t="s">
        <v>26</v>
      </c>
      <c r="N22" s="3" t="s">
        <v>27</v>
      </c>
      <c r="O22" s="3" t="s">
        <v>28</v>
      </c>
      <c r="P22" s="3" t="s">
        <v>43</v>
      </c>
      <c r="Q22" s="3" t="s">
        <v>30</v>
      </c>
      <c r="R22" s="3" t="str">
        <f aca="false">"20250602088301"</f>
        <v>20250602088301</v>
      </c>
      <c r="S22" s="4" t="str">
        <f aca="false">"1300000000145220"</f>
        <v>1300000000145220</v>
      </c>
      <c r="T22" s="3" t="n">
        <v>0</v>
      </c>
    </row>
    <row r="23" customFormat="false" ht="12.8" hidden="false" customHeight="false" outlineLevel="0" collapsed="false">
      <c r="A23" s="5" t="s">
        <v>52</v>
      </c>
      <c r="B23" s="6" t="s">
        <v>21</v>
      </c>
      <c r="C23" s="6" t="s">
        <v>37</v>
      </c>
      <c r="D23" s="6" t="s">
        <v>23</v>
      </c>
      <c r="E23" s="6" t="n">
        <v>30</v>
      </c>
      <c r="F23" s="6" t="n">
        <v>0</v>
      </c>
      <c r="G23" s="6" t="n">
        <v>0</v>
      </c>
      <c r="H23" s="6" t="n">
        <v>474</v>
      </c>
      <c r="I23" s="6" t="n">
        <v>0</v>
      </c>
      <c r="J23" s="6" t="s">
        <v>24</v>
      </c>
      <c r="K23" s="6" t="s">
        <v>25</v>
      </c>
      <c r="L23" s="6" t="n">
        <v>822306</v>
      </c>
      <c r="M23" s="6" t="s">
        <v>26</v>
      </c>
      <c r="N23" s="6" t="s">
        <v>45</v>
      </c>
      <c r="O23" s="6" t="s">
        <v>28</v>
      </c>
      <c r="P23" s="6" t="s">
        <v>43</v>
      </c>
      <c r="Q23" s="6" t="s">
        <v>46</v>
      </c>
      <c r="R23" s="6" t="str">
        <f aca="false">"20250625001960"</f>
        <v>20250625001960</v>
      </c>
      <c r="S23" s="7" t="str">
        <f aca="false">"1300000000154466"</f>
        <v>1300000000154466</v>
      </c>
      <c r="T23" s="6" t="n">
        <v>0</v>
      </c>
    </row>
    <row r="24" customFormat="false" ht="12.8" hidden="false" customHeight="false" outlineLevel="0" collapsed="false">
      <c r="A24" s="2" t="s">
        <v>52</v>
      </c>
      <c r="B24" s="3" t="s">
        <v>21</v>
      </c>
      <c r="C24" s="3" t="s">
        <v>37</v>
      </c>
      <c r="D24" s="3" t="s">
        <v>23</v>
      </c>
      <c r="E24" s="3" t="n">
        <v>80</v>
      </c>
      <c r="F24" s="3" t="n">
        <v>0</v>
      </c>
      <c r="G24" s="3" t="n">
        <v>0</v>
      </c>
      <c r="H24" s="3" t="n">
        <v>482</v>
      </c>
      <c r="I24" s="3" t="n">
        <v>0</v>
      </c>
      <c r="J24" s="3" t="s">
        <v>24</v>
      </c>
      <c r="K24" s="3" t="s">
        <v>25</v>
      </c>
      <c r="L24" s="3" t="n">
        <v>822306</v>
      </c>
      <c r="M24" s="3" t="s">
        <v>26</v>
      </c>
      <c r="N24" s="3" t="s">
        <v>45</v>
      </c>
      <c r="O24" s="3" t="s">
        <v>28</v>
      </c>
      <c r="P24" s="3" t="s">
        <v>43</v>
      </c>
      <c r="Q24" s="3" t="s">
        <v>46</v>
      </c>
      <c r="R24" s="3" t="str">
        <f aca="false">"20250625001952"</f>
        <v>20250625001952</v>
      </c>
      <c r="S24" s="4" t="str">
        <f aca="false">"1300000000154401"</f>
        <v>1300000000154401</v>
      </c>
      <c r="T24" s="3" t="n">
        <v>0</v>
      </c>
    </row>
    <row r="25" customFormat="false" ht="12.8" hidden="true" customHeight="false" outlineLevel="0" collapsed="false">
      <c r="A25" s="5" t="s">
        <v>53</v>
      </c>
      <c r="B25" s="6" t="s">
        <v>21</v>
      </c>
      <c r="C25" s="6" t="s">
        <v>42</v>
      </c>
      <c r="D25" s="6" t="s">
        <v>23</v>
      </c>
      <c r="E25" s="6" t="n">
        <v>250</v>
      </c>
      <c r="F25" s="6" t="n">
        <v>0</v>
      </c>
      <c r="G25" s="6" t="n">
        <v>0</v>
      </c>
      <c r="H25" s="6" t="n">
        <v>84.24</v>
      </c>
      <c r="I25" s="6" t="n">
        <v>0</v>
      </c>
      <c r="J25" s="6" t="s">
        <v>24</v>
      </c>
      <c r="K25" s="6" t="s">
        <v>25</v>
      </c>
      <c r="L25" s="6" t="n">
        <v>5280413</v>
      </c>
      <c r="M25" s="6" t="s">
        <v>26</v>
      </c>
      <c r="N25" s="6" t="s">
        <v>27</v>
      </c>
      <c r="O25" s="6" t="s">
        <v>28</v>
      </c>
      <c r="P25" s="6" t="s">
        <v>43</v>
      </c>
      <c r="Q25" s="6" t="s">
        <v>30</v>
      </c>
      <c r="R25" s="6" t="str">
        <f aca="false">"20250423053926"</f>
        <v>20250423053926</v>
      </c>
      <c r="S25" s="7" t="str">
        <f aca="false">"1100000000401519"</f>
        <v>1100000000401519</v>
      </c>
      <c r="T25" s="6" t="n">
        <v>0</v>
      </c>
    </row>
    <row r="26" customFormat="false" ht="12.8" hidden="true" customHeight="false" outlineLevel="0" collapsed="false">
      <c r="A26" s="2" t="s">
        <v>53</v>
      </c>
      <c r="B26" s="3" t="s">
        <v>21</v>
      </c>
      <c r="C26" s="3" t="s">
        <v>42</v>
      </c>
      <c r="D26" s="3" t="s">
        <v>23</v>
      </c>
      <c r="E26" s="3" t="n">
        <v>300</v>
      </c>
      <c r="F26" s="3" t="n">
        <v>0</v>
      </c>
      <c r="G26" s="3" t="n">
        <v>0</v>
      </c>
      <c r="H26" s="3" t="n">
        <v>85</v>
      </c>
      <c r="I26" s="3" t="n">
        <v>0</v>
      </c>
      <c r="J26" s="3" t="s">
        <v>24</v>
      </c>
      <c r="K26" s="3" t="s">
        <v>25</v>
      </c>
      <c r="L26" s="3" t="n">
        <v>5280413</v>
      </c>
      <c r="M26" s="3" t="s">
        <v>26</v>
      </c>
      <c r="N26" s="3" t="s">
        <v>27</v>
      </c>
      <c r="O26" s="3" t="s">
        <v>28</v>
      </c>
      <c r="P26" s="3" t="s">
        <v>43</v>
      </c>
      <c r="Q26" s="3" t="s">
        <v>30</v>
      </c>
      <c r="R26" s="3" t="str">
        <f aca="false">"20250411139606"</f>
        <v>20250411139606</v>
      </c>
      <c r="S26" s="4" t="str">
        <f aca="false">"1100000000405156"</f>
        <v>1100000000405156</v>
      </c>
      <c r="T26" s="3" t="n">
        <v>0</v>
      </c>
    </row>
    <row r="27" customFormat="false" ht="12.8" hidden="true" customHeight="false" outlineLevel="0" collapsed="false">
      <c r="A27" s="5" t="s">
        <v>53</v>
      </c>
      <c r="B27" s="6" t="s">
        <v>21</v>
      </c>
      <c r="C27" s="6" t="s">
        <v>42</v>
      </c>
      <c r="D27" s="6" t="s">
        <v>39</v>
      </c>
      <c r="E27" s="6" t="n">
        <v>200</v>
      </c>
      <c r="F27" s="6" t="n">
        <v>0</v>
      </c>
      <c r="G27" s="6" t="n">
        <v>0</v>
      </c>
      <c r="H27" s="6" t="n">
        <v>79.6</v>
      </c>
      <c r="I27" s="6" t="n">
        <v>0</v>
      </c>
      <c r="J27" s="6" t="s">
        <v>24</v>
      </c>
      <c r="K27" s="6" t="s">
        <v>25</v>
      </c>
      <c r="L27" s="6" t="n">
        <v>822306</v>
      </c>
      <c r="M27" s="6" t="s">
        <v>26</v>
      </c>
      <c r="N27" s="6" t="s">
        <v>48</v>
      </c>
      <c r="O27" s="6" t="s">
        <v>28</v>
      </c>
      <c r="P27" s="6" t="s">
        <v>43</v>
      </c>
      <c r="Q27" s="6" t="s">
        <v>46</v>
      </c>
      <c r="R27" s="6" t="str">
        <f aca="false">"20250625009328"</f>
        <v>20250625009328</v>
      </c>
      <c r="S27" s="7" t="str">
        <f aca="false">"1100000000602164"</f>
        <v>1100000000602164</v>
      </c>
      <c r="T27" s="6" t="n">
        <v>0</v>
      </c>
    </row>
    <row r="28" customFormat="false" ht="12.8" hidden="true" customHeight="false" outlineLevel="0" collapsed="false">
      <c r="A28" s="2" t="s">
        <v>53</v>
      </c>
      <c r="B28" s="3" t="s">
        <v>21</v>
      </c>
      <c r="C28" s="3" t="s">
        <v>42</v>
      </c>
      <c r="D28" s="3" t="s">
        <v>39</v>
      </c>
      <c r="E28" s="3" t="n">
        <v>125</v>
      </c>
      <c r="F28" s="3" t="n">
        <v>0</v>
      </c>
      <c r="G28" s="3" t="n">
        <v>0</v>
      </c>
      <c r="H28" s="3" t="n">
        <v>80.56</v>
      </c>
      <c r="I28" s="3" t="n">
        <v>0</v>
      </c>
      <c r="J28" s="3" t="s">
        <v>24</v>
      </c>
      <c r="K28" s="3" t="s">
        <v>25</v>
      </c>
      <c r="L28" s="3" t="n">
        <v>822306</v>
      </c>
      <c r="M28" s="3" t="s">
        <v>26</v>
      </c>
      <c r="N28" s="3" t="s">
        <v>48</v>
      </c>
      <c r="O28" s="3" t="s">
        <v>28</v>
      </c>
      <c r="P28" s="3" t="s">
        <v>43</v>
      </c>
      <c r="Q28" s="3" t="s">
        <v>46</v>
      </c>
      <c r="R28" s="3" t="str">
        <f aca="false">"20250625009278"</f>
        <v>20250625009278</v>
      </c>
      <c r="S28" s="4" t="str">
        <f aca="false">"1100000000593359"</f>
        <v>1100000000593359</v>
      </c>
      <c r="T28" s="3" t="n">
        <v>0</v>
      </c>
    </row>
    <row r="29" customFormat="false" ht="12.8" hidden="true" customHeight="false" outlineLevel="0" collapsed="false">
      <c r="A29" s="5" t="s">
        <v>53</v>
      </c>
      <c r="B29" s="6" t="s">
        <v>21</v>
      </c>
      <c r="C29" s="6" t="s">
        <v>42</v>
      </c>
      <c r="D29" s="6" t="s">
        <v>39</v>
      </c>
      <c r="E29" s="6" t="n">
        <v>125</v>
      </c>
      <c r="F29" s="6" t="n">
        <v>0</v>
      </c>
      <c r="G29" s="6" t="n">
        <v>0</v>
      </c>
      <c r="H29" s="6" t="n">
        <v>80.06</v>
      </c>
      <c r="I29" s="6" t="n">
        <v>0</v>
      </c>
      <c r="J29" s="6" t="s">
        <v>24</v>
      </c>
      <c r="K29" s="6" t="s">
        <v>25</v>
      </c>
      <c r="L29" s="6" t="n">
        <v>822306</v>
      </c>
      <c r="M29" s="6" t="s">
        <v>26</v>
      </c>
      <c r="N29" s="6" t="s">
        <v>48</v>
      </c>
      <c r="O29" s="6" t="s">
        <v>28</v>
      </c>
      <c r="P29" s="6" t="s">
        <v>43</v>
      </c>
      <c r="Q29" s="6" t="s">
        <v>46</v>
      </c>
      <c r="R29" s="6" t="str">
        <f aca="false">"20250625009299"</f>
        <v>20250625009299</v>
      </c>
      <c r="S29" s="7" t="str">
        <f aca="false">"1100000000581170"</f>
        <v>1100000000581170</v>
      </c>
      <c r="T29" s="6" t="n">
        <v>0</v>
      </c>
    </row>
    <row r="30" customFormat="false" ht="12.8" hidden="true" customHeight="false" outlineLevel="0" collapsed="false">
      <c r="A30" s="2" t="s">
        <v>54</v>
      </c>
      <c r="B30" s="3" t="s">
        <v>21</v>
      </c>
      <c r="C30" s="3" t="s">
        <v>55</v>
      </c>
      <c r="D30" s="3" t="s">
        <v>23</v>
      </c>
      <c r="E30" s="3" t="n">
        <v>10</v>
      </c>
      <c r="F30" s="3" t="n">
        <v>0</v>
      </c>
      <c r="G30" s="3" t="n">
        <v>0</v>
      </c>
      <c r="H30" s="3" t="n">
        <v>1140</v>
      </c>
      <c r="I30" s="3" t="n">
        <v>0</v>
      </c>
      <c r="J30" s="3" t="s">
        <v>24</v>
      </c>
      <c r="K30" s="3" t="s">
        <v>25</v>
      </c>
      <c r="L30" s="3" t="n">
        <v>5280413</v>
      </c>
      <c r="M30" s="3" t="s">
        <v>26</v>
      </c>
      <c r="N30" s="3" t="s">
        <v>27</v>
      </c>
      <c r="O30" s="3" t="s">
        <v>28</v>
      </c>
      <c r="P30" s="3" t="s">
        <v>43</v>
      </c>
      <c r="Q30" s="3" t="s">
        <v>30</v>
      </c>
      <c r="R30" s="3" t="str">
        <f aca="false">"20250605184920"</f>
        <v>20250605184920</v>
      </c>
      <c r="S30" s="4" t="str">
        <f aca="false">"1300000000139365"</f>
        <v>1300000000139365</v>
      </c>
      <c r="T30" s="3" t="n">
        <v>0</v>
      </c>
    </row>
    <row r="31" customFormat="false" ht="12.8" hidden="false" customHeight="false" outlineLevel="0" collapsed="false">
      <c r="A31" s="5" t="s">
        <v>56</v>
      </c>
      <c r="B31" s="6" t="s">
        <v>21</v>
      </c>
      <c r="C31" s="6" t="s">
        <v>57</v>
      </c>
      <c r="D31" s="6" t="s">
        <v>23</v>
      </c>
      <c r="E31" s="6" t="n">
        <v>11</v>
      </c>
      <c r="F31" s="6" t="n">
        <v>0</v>
      </c>
      <c r="G31" s="6" t="n">
        <v>0</v>
      </c>
      <c r="H31" s="6" t="n">
        <v>1822</v>
      </c>
      <c r="I31" s="6" t="n">
        <v>0</v>
      </c>
      <c r="J31" s="6" t="s">
        <v>24</v>
      </c>
      <c r="K31" s="6" t="s">
        <v>25</v>
      </c>
      <c r="L31" s="6" t="n">
        <v>822306</v>
      </c>
      <c r="M31" s="6" t="s">
        <v>26</v>
      </c>
      <c r="N31" s="6" t="s">
        <v>45</v>
      </c>
      <c r="O31" s="6" t="s">
        <v>28</v>
      </c>
      <c r="P31" s="6" t="s">
        <v>43</v>
      </c>
      <c r="Q31" s="6" t="s">
        <v>46</v>
      </c>
      <c r="R31" s="6" t="str">
        <f aca="false">"20250625001928"</f>
        <v>20250625001928</v>
      </c>
      <c r="S31" s="7" t="str">
        <f aca="false">"1000000000118029"</f>
        <v>1000000000118029</v>
      </c>
      <c r="T31" s="6" t="n">
        <v>0</v>
      </c>
    </row>
    <row r="32" s="11" customFormat="true" ht="12.8" hidden="false" customHeight="false" outlineLevel="0" collapsed="false">
      <c r="A32" s="8" t="s">
        <v>56</v>
      </c>
      <c r="B32" s="9" t="s">
        <v>21</v>
      </c>
      <c r="C32" s="9" t="s">
        <v>35</v>
      </c>
      <c r="D32" s="9" t="s">
        <v>23</v>
      </c>
      <c r="E32" s="9" t="n">
        <v>5</v>
      </c>
      <c r="F32" s="9" t="n">
        <v>0</v>
      </c>
      <c r="G32" s="9" t="n">
        <v>0</v>
      </c>
      <c r="H32" s="9" t="n">
        <v>1308</v>
      </c>
      <c r="I32" s="9" t="n">
        <v>0</v>
      </c>
      <c r="J32" s="9" t="s">
        <v>24</v>
      </c>
      <c r="K32" s="9" t="s">
        <v>25</v>
      </c>
      <c r="L32" s="9" t="n">
        <v>822306</v>
      </c>
      <c r="M32" s="9" t="s">
        <v>26</v>
      </c>
      <c r="N32" s="9" t="s">
        <v>48</v>
      </c>
      <c r="O32" s="9" t="s">
        <v>28</v>
      </c>
      <c r="P32" s="9" t="s">
        <v>43</v>
      </c>
      <c r="Q32" s="9" t="s">
        <v>46</v>
      </c>
      <c r="R32" s="9" t="str">
        <f aca="false">"20250625119485"</f>
        <v>20250625119485</v>
      </c>
      <c r="S32" s="10" t="str">
        <f aca="false">"1200000059850580"</f>
        <v>1200000059850580</v>
      </c>
      <c r="T32" s="9" t="n">
        <v>0</v>
      </c>
    </row>
    <row r="33" customFormat="false" ht="12.8" hidden="false" customHeight="false" outlineLevel="0" collapsed="false">
      <c r="A33" s="5" t="s">
        <v>56</v>
      </c>
      <c r="B33" s="6" t="s">
        <v>21</v>
      </c>
      <c r="C33" s="6" t="s">
        <v>58</v>
      </c>
      <c r="D33" s="6" t="s">
        <v>23</v>
      </c>
      <c r="E33" s="6" t="n">
        <v>1</v>
      </c>
      <c r="F33" s="6" t="n">
        <v>0</v>
      </c>
      <c r="G33" s="6" t="n">
        <v>0</v>
      </c>
      <c r="H33" s="6" t="n">
        <v>17690</v>
      </c>
      <c r="I33" s="6" t="n">
        <v>0</v>
      </c>
      <c r="J33" s="6" t="s">
        <v>24</v>
      </c>
      <c r="K33" s="6" t="s">
        <v>25</v>
      </c>
      <c r="L33" s="6" t="n">
        <v>822306</v>
      </c>
      <c r="M33" s="6" t="s">
        <v>26</v>
      </c>
      <c r="N33" s="6" t="s">
        <v>45</v>
      </c>
      <c r="O33" s="6" t="s">
        <v>28</v>
      </c>
      <c r="P33" s="6" t="s">
        <v>43</v>
      </c>
      <c r="Q33" s="6" t="s">
        <v>46</v>
      </c>
      <c r="R33" s="6" t="str">
        <f aca="false">"20250625001925"</f>
        <v>20250625001925</v>
      </c>
      <c r="S33" s="7" t="str">
        <f aca="false">"1300000000155736"</f>
        <v>1300000000155736</v>
      </c>
      <c r="T33" s="6" t="n">
        <v>0</v>
      </c>
    </row>
    <row r="34" s="11" customFormat="true" ht="12.8" hidden="false" customHeight="false" outlineLevel="0" collapsed="false">
      <c r="A34" s="8" t="s">
        <v>59</v>
      </c>
      <c r="B34" s="9" t="s">
        <v>21</v>
      </c>
      <c r="C34" s="9" t="s">
        <v>60</v>
      </c>
      <c r="D34" s="9" t="s">
        <v>23</v>
      </c>
      <c r="E34" s="9" t="n">
        <v>9</v>
      </c>
      <c r="F34" s="9" t="n">
        <v>0</v>
      </c>
      <c r="G34" s="9" t="n">
        <v>0</v>
      </c>
      <c r="H34" s="9" t="n">
        <v>2924</v>
      </c>
      <c r="I34" s="9" t="n">
        <v>0</v>
      </c>
      <c r="J34" s="9" t="s">
        <v>24</v>
      </c>
      <c r="K34" s="9" t="s">
        <v>25</v>
      </c>
      <c r="L34" s="9" t="n">
        <v>822306</v>
      </c>
      <c r="M34" s="9" t="s">
        <v>26</v>
      </c>
      <c r="N34" s="9" t="s">
        <v>48</v>
      </c>
      <c r="O34" s="9" t="s">
        <v>28</v>
      </c>
      <c r="P34" s="9" t="s">
        <v>43</v>
      </c>
      <c r="Q34" s="9" t="s">
        <v>46</v>
      </c>
      <c r="R34" s="9" t="str">
        <f aca="false">"20250625055957"</f>
        <v>20250625055957</v>
      </c>
      <c r="S34" s="10" t="str">
        <f aca="false">"1000000016549945"</f>
        <v>1000000016549945</v>
      </c>
      <c r="T34" s="9" t="n">
        <v>0</v>
      </c>
    </row>
    <row r="35" customFormat="false" ht="12.8" hidden="true" customHeight="false" outlineLevel="0" collapsed="false">
      <c r="A35" s="5" t="s">
        <v>59</v>
      </c>
      <c r="B35" s="6" t="s">
        <v>21</v>
      </c>
      <c r="C35" s="6" t="s">
        <v>60</v>
      </c>
      <c r="D35" s="6" t="s">
        <v>39</v>
      </c>
      <c r="E35" s="6" t="n">
        <v>2</v>
      </c>
      <c r="F35" s="6" t="n">
        <v>0</v>
      </c>
      <c r="G35" s="6" t="n">
        <v>0</v>
      </c>
      <c r="H35" s="6" t="n">
        <v>2652</v>
      </c>
      <c r="I35" s="6" t="n">
        <v>0</v>
      </c>
      <c r="J35" s="6" t="s">
        <v>24</v>
      </c>
      <c r="K35" s="6" t="s">
        <v>25</v>
      </c>
      <c r="L35" s="6" t="n">
        <v>822306</v>
      </c>
      <c r="M35" s="6" t="s">
        <v>26</v>
      </c>
      <c r="N35" s="6" t="s">
        <v>48</v>
      </c>
      <c r="O35" s="6" t="s">
        <v>28</v>
      </c>
      <c r="P35" s="6" t="s">
        <v>43</v>
      </c>
      <c r="Q35" s="6" t="s">
        <v>46</v>
      </c>
      <c r="R35" s="6" t="str">
        <f aca="false">"20250625076783"</f>
        <v>20250625076783</v>
      </c>
      <c r="S35" s="7" t="str">
        <f aca="false">"1000000025909381"</f>
        <v>1000000025909381</v>
      </c>
      <c r="T35" s="6" t="n">
        <v>0</v>
      </c>
    </row>
    <row r="36" customFormat="false" ht="12.8" hidden="true" customHeight="false" outlineLevel="0" collapsed="false">
      <c r="A36" s="2" t="s">
        <v>59</v>
      </c>
      <c r="B36" s="3" t="s">
        <v>21</v>
      </c>
      <c r="C36" s="3" t="s">
        <v>60</v>
      </c>
      <c r="D36" s="3" t="s">
        <v>39</v>
      </c>
      <c r="E36" s="3" t="n">
        <v>3</v>
      </c>
      <c r="F36" s="3" t="n">
        <v>0</v>
      </c>
      <c r="G36" s="3" t="n">
        <v>0</v>
      </c>
      <c r="H36" s="3" t="n">
        <v>2702</v>
      </c>
      <c r="I36" s="3" t="n">
        <v>0</v>
      </c>
      <c r="J36" s="3" t="s">
        <v>24</v>
      </c>
      <c r="K36" s="3" t="s">
        <v>25</v>
      </c>
      <c r="L36" s="3" t="n">
        <v>822306</v>
      </c>
      <c r="M36" s="3" t="s">
        <v>26</v>
      </c>
      <c r="N36" s="3" t="s">
        <v>48</v>
      </c>
      <c r="O36" s="3" t="s">
        <v>28</v>
      </c>
      <c r="P36" s="3" t="s">
        <v>43</v>
      </c>
      <c r="Q36" s="3" t="s">
        <v>46</v>
      </c>
      <c r="R36" s="3" t="str">
        <f aca="false">"20250625076501"</f>
        <v>20250625076501</v>
      </c>
      <c r="S36" s="4" t="str">
        <f aca="false">"1000000025781271"</f>
        <v>1000000025781271</v>
      </c>
      <c r="T36" s="3" t="n">
        <v>0</v>
      </c>
    </row>
    <row r="37" customFormat="false" ht="12.8" hidden="false" customHeight="false" outlineLevel="0" collapsed="false">
      <c r="A37" s="5" t="s">
        <v>61</v>
      </c>
      <c r="B37" s="6" t="s">
        <v>21</v>
      </c>
      <c r="C37" s="6" t="s">
        <v>36</v>
      </c>
      <c r="D37" s="6" t="s">
        <v>23</v>
      </c>
      <c r="E37" s="6" t="n">
        <v>90</v>
      </c>
      <c r="F37" s="6" t="n">
        <v>0</v>
      </c>
      <c r="G37" s="6" t="n">
        <v>0</v>
      </c>
      <c r="H37" s="6" t="n">
        <v>405</v>
      </c>
      <c r="I37" s="6" t="n">
        <v>0</v>
      </c>
      <c r="J37" s="6" t="s">
        <v>24</v>
      </c>
      <c r="K37" s="6" t="s">
        <v>25</v>
      </c>
      <c r="L37" s="6" t="n">
        <v>822306</v>
      </c>
      <c r="M37" s="6" t="s">
        <v>26</v>
      </c>
      <c r="N37" s="6" t="s">
        <v>45</v>
      </c>
      <c r="O37" s="6" t="s">
        <v>28</v>
      </c>
      <c r="P37" s="6" t="s">
        <v>43</v>
      </c>
      <c r="Q37" s="6" t="s">
        <v>46</v>
      </c>
      <c r="R37" s="6" t="str">
        <f aca="false">"20250625001959"</f>
        <v>20250625001959</v>
      </c>
      <c r="S37" s="7" t="str">
        <f aca="false">"1300000000156077"</f>
        <v>1300000000156077</v>
      </c>
      <c r="T37" s="6" t="n">
        <v>0</v>
      </c>
    </row>
    <row r="38" customFormat="false" ht="12.8" hidden="false" customHeight="false" outlineLevel="0" collapsed="false">
      <c r="A38" s="2" t="s">
        <v>61</v>
      </c>
      <c r="B38" s="3" t="s">
        <v>21</v>
      </c>
      <c r="C38" s="3" t="s">
        <v>36</v>
      </c>
      <c r="D38" s="3" t="s">
        <v>23</v>
      </c>
      <c r="E38" s="3" t="n">
        <v>80</v>
      </c>
      <c r="F38" s="3" t="n">
        <v>0</v>
      </c>
      <c r="G38" s="3" t="n">
        <v>0</v>
      </c>
      <c r="H38" s="3" t="n">
        <v>419</v>
      </c>
      <c r="I38" s="3" t="n">
        <v>0</v>
      </c>
      <c r="J38" s="3" t="s">
        <v>24</v>
      </c>
      <c r="K38" s="3" t="s">
        <v>25</v>
      </c>
      <c r="L38" s="3" t="n">
        <v>822306</v>
      </c>
      <c r="M38" s="3" t="s">
        <v>26</v>
      </c>
      <c r="N38" s="3" t="s">
        <v>45</v>
      </c>
      <c r="O38" s="3" t="s">
        <v>28</v>
      </c>
      <c r="P38" s="3" t="s">
        <v>43</v>
      </c>
      <c r="Q38" s="3" t="s">
        <v>46</v>
      </c>
      <c r="R38" s="3" t="str">
        <f aca="false">"20250625001935"</f>
        <v>20250625001935</v>
      </c>
      <c r="S38" s="4" t="str">
        <f aca="false">"1300000000155854"</f>
        <v>1300000000155854</v>
      </c>
      <c r="T38" s="3" t="n">
        <v>0</v>
      </c>
    </row>
    <row r="39" customFormat="false" ht="12.8" hidden="true" customHeight="false" outlineLevel="0" collapsed="false">
      <c r="A39" s="5" t="s">
        <v>61</v>
      </c>
      <c r="B39" s="6" t="s">
        <v>21</v>
      </c>
      <c r="C39" s="6" t="s">
        <v>36</v>
      </c>
      <c r="D39" s="6" t="s">
        <v>23</v>
      </c>
      <c r="E39" s="6" t="n">
        <v>70</v>
      </c>
      <c r="F39" s="6" t="n">
        <v>0</v>
      </c>
      <c r="G39" s="6" t="n">
        <v>0</v>
      </c>
      <c r="H39" s="6" t="n">
        <v>437.5</v>
      </c>
      <c r="I39" s="6" t="n">
        <v>0</v>
      </c>
      <c r="J39" s="6" t="s">
        <v>24</v>
      </c>
      <c r="K39" s="6" t="s">
        <v>25</v>
      </c>
      <c r="L39" s="6" t="n">
        <v>5280413</v>
      </c>
      <c r="M39" s="6" t="s">
        <v>26</v>
      </c>
      <c r="N39" s="6" t="s">
        <v>27</v>
      </c>
      <c r="O39" s="6" t="s">
        <v>28</v>
      </c>
      <c r="P39" s="6" t="s">
        <v>43</v>
      </c>
      <c r="Q39" s="6" t="s">
        <v>30</v>
      </c>
      <c r="R39" s="6" t="str">
        <f aca="false">"20250612128100"</f>
        <v>20250612128100</v>
      </c>
      <c r="S39" s="7" t="str">
        <f aca="false">"1300000000058577"</f>
        <v>1300000000058577</v>
      </c>
      <c r="T39" s="6" t="n">
        <v>0</v>
      </c>
    </row>
    <row r="40" s="11" customFormat="true" ht="12.8" hidden="false" customHeight="false" outlineLevel="0" collapsed="false">
      <c r="A40" s="8" t="s">
        <v>62</v>
      </c>
      <c r="B40" s="9" t="s">
        <v>21</v>
      </c>
      <c r="C40" s="9" t="s">
        <v>63</v>
      </c>
      <c r="D40" s="9" t="s">
        <v>23</v>
      </c>
      <c r="E40" s="9" t="n">
        <v>13</v>
      </c>
      <c r="F40" s="9" t="n">
        <v>0</v>
      </c>
      <c r="G40" s="9" t="n">
        <v>0</v>
      </c>
      <c r="H40" s="9" t="n">
        <v>3180</v>
      </c>
      <c r="I40" s="9" t="n">
        <v>0</v>
      </c>
      <c r="J40" s="9" t="s">
        <v>24</v>
      </c>
      <c r="K40" s="9" t="s">
        <v>25</v>
      </c>
      <c r="L40" s="9" t="n">
        <v>822306</v>
      </c>
      <c r="M40" s="9" t="s">
        <v>26</v>
      </c>
      <c r="N40" s="9" t="s">
        <v>48</v>
      </c>
      <c r="O40" s="9" t="s">
        <v>28</v>
      </c>
      <c r="P40" s="9" t="s">
        <v>43</v>
      </c>
      <c r="Q40" s="9" t="s">
        <v>46</v>
      </c>
      <c r="R40" s="9" t="str">
        <f aca="false">"20250625060546"</f>
        <v>20250625060546</v>
      </c>
      <c r="S40" s="10" t="str">
        <f aca="false">"1100000024391099"</f>
        <v>1100000024391099</v>
      </c>
      <c r="T40" s="9" t="n">
        <v>0</v>
      </c>
    </row>
    <row r="41" s="15" customFormat="true" ht="12.8" hidden="false" customHeight="false" outlineLevel="0" collapsed="false">
      <c r="A41" s="12" t="s">
        <v>62</v>
      </c>
      <c r="B41" s="13" t="s">
        <v>21</v>
      </c>
      <c r="C41" s="13" t="s">
        <v>63</v>
      </c>
      <c r="D41" s="13" t="s">
        <v>23</v>
      </c>
      <c r="E41" s="13" t="n">
        <v>10</v>
      </c>
      <c r="F41" s="13" t="n">
        <v>0</v>
      </c>
      <c r="G41" s="13" t="n">
        <v>0</v>
      </c>
      <c r="H41" s="13" t="n">
        <v>3260</v>
      </c>
      <c r="I41" s="13" t="n">
        <v>0</v>
      </c>
      <c r="J41" s="13" t="s">
        <v>24</v>
      </c>
      <c r="K41" s="13" t="s">
        <v>25</v>
      </c>
      <c r="L41" s="13" t="n">
        <v>822306</v>
      </c>
      <c r="M41" s="13" t="s">
        <v>26</v>
      </c>
      <c r="N41" s="13" t="s">
        <v>45</v>
      </c>
      <c r="O41" s="13" t="s">
        <v>28</v>
      </c>
      <c r="P41" s="13" t="s">
        <v>43</v>
      </c>
      <c r="Q41" s="13" t="s">
        <v>46</v>
      </c>
      <c r="R41" s="13" t="str">
        <f aca="false">"20250625002016"</f>
        <v>20250625002016</v>
      </c>
      <c r="S41" s="14" t="str">
        <f aca="false">"1100000000146634"</f>
        <v>1100000000146634</v>
      </c>
      <c r="T41" s="13" t="n">
        <v>0</v>
      </c>
    </row>
    <row r="42" s="11" customFormat="true" ht="12.8" hidden="false" customHeight="false" outlineLevel="0" collapsed="false">
      <c r="A42" s="8" t="s">
        <v>62</v>
      </c>
      <c r="B42" s="9" t="s">
        <v>21</v>
      </c>
      <c r="C42" s="9" t="s">
        <v>64</v>
      </c>
      <c r="D42" s="9" t="s">
        <v>23</v>
      </c>
      <c r="E42" s="9" t="n">
        <v>10</v>
      </c>
      <c r="F42" s="9" t="n">
        <v>0</v>
      </c>
      <c r="G42" s="9" t="n">
        <v>0</v>
      </c>
      <c r="H42" s="9" t="n">
        <v>1980</v>
      </c>
      <c r="I42" s="9" t="n">
        <v>0</v>
      </c>
      <c r="J42" s="9" t="s">
        <v>24</v>
      </c>
      <c r="K42" s="9" t="s">
        <v>25</v>
      </c>
      <c r="L42" s="9" t="n">
        <v>822306</v>
      </c>
      <c r="M42" s="9" t="s">
        <v>26</v>
      </c>
      <c r="N42" s="9" t="s">
        <v>48</v>
      </c>
      <c r="O42" s="9" t="s">
        <v>28</v>
      </c>
      <c r="P42" s="9" t="s">
        <v>43</v>
      </c>
      <c r="Q42" s="9" t="s">
        <v>46</v>
      </c>
      <c r="R42" s="9" t="str">
        <f aca="false">"20250625059915"</f>
        <v>20250625059915</v>
      </c>
      <c r="S42" s="10" t="str">
        <f aca="false">"1300000021593301"</f>
        <v>1300000021593301</v>
      </c>
      <c r="T42" s="9" t="n">
        <v>0</v>
      </c>
    </row>
    <row r="43" customFormat="false" ht="12.8" hidden="true" customHeight="false" outlineLevel="0" collapsed="false">
      <c r="A43" s="5" t="s">
        <v>62</v>
      </c>
      <c r="B43" s="6" t="s">
        <v>21</v>
      </c>
      <c r="C43" s="6" t="s">
        <v>63</v>
      </c>
      <c r="D43" s="6" t="s">
        <v>39</v>
      </c>
      <c r="E43" s="6" t="n">
        <v>5</v>
      </c>
      <c r="F43" s="6" t="n">
        <v>0</v>
      </c>
      <c r="G43" s="6" t="n">
        <v>0</v>
      </c>
      <c r="H43" s="6" t="n">
        <v>2960</v>
      </c>
      <c r="I43" s="6" t="n">
        <v>0</v>
      </c>
      <c r="J43" s="6" t="s">
        <v>24</v>
      </c>
      <c r="K43" s="6" t="s">
        <v>25</v>
      </c>
      <c r="L43" s="6" t="n">
        <v>822306</v>
      </c>
      <c r="M43" s="6" t="s">
        <v>26</v>
      </c>
      <c r="N43" s="6" t="s">
        <v>48</v>
      </c>
      <c r="O43" s="6" t="s">
        <v>28</v>
      </c>
      <c r="P43" s="6" t="s">
        <v>43</v>
      </c>
      <c r="Q43" s="6" t="s">
        <v>46</v>
      </c>
      <c r="R43" s="6" t="str">
        <f aca="false">"20250625153164"</f>
        <v>20250625153164</v>
      </c>
      <c r="S43" s="7" t="str">
        <f aca="false">"1100000082118864"</f>
        <v>1100000082118864</v>
      </c>
      <c r="T43" s="6" t="n">
        <v>0</v>
      </c>
    </row>
    <row r="44" customFormat="false" ht="12.8" hidden="false" customHeight="false" outlineLevel="0" collapsed="false">
      <c r="A44" s="2" t="s">
        <v>65</v>
      </c>
      <c r="B44" s="3" t="s">
        <v>21</v>
      </c>
      <c r="C44" s="3" t="s">
        <v>66</v>
      </c>
      <c r="D44" s="3" t="s">
        <v>23</v>
      </c>
      <c r="E44" s="3" t="n">
        <v>50</v>
      </c>
      <c r="F44" s="3" t="n">
        <v>0</v>
      </c>
      <c r="G44" s="3" t="n">
        <v>0</v>
      </c>
      <c r="H44" s="3" t="n">
        <v>208</v>
      </c>
      <c r="I44" s="3" t="n">
        <v>0</v>
      </c>
      <c r="J44" s="3" t="s">
        <v>24</v>
      </c>
      <c r="K44" s="3" t="s">
        <v>25</v>
      </c>
      <c r="L44" s="3" t="n">
        <v>822306</v>
      </c>
      <c r="M44" s="3" t="s">
        <v>26</v>
      </c>
      <c r="N44" s="3" t="s">
        <v>45</v>
      </c>
      <c r="O44" s="3" t="s">
        <v>28</v>
      </c>
      <c r="P44" s="3" t="s">
        <v>43</v>
      </c>
      <c r="Q44" s="3" t="s">
        <v>46</v>
      </c>
      <c r="R44" s="3" t="str">
        <f aca="false">"20250625001958"</f>
        <v>20250625001958</v>
      </c>
      <c r="S44" s="4" t="str">
        <f aca="false">"1100000000146281"</f>
        <v>1100000000146281</v>
      </c>
      <c r="T44" s="3" t="n">
        <v>0</v>
      </c>
    </row>
    <row r="45" customFormat="false" ht="12.8" hidden="false" customHeight="false" outlineLevel="0" collapsed="false">
      <c r="A45" s="5" t="s">
        <v>65</v>
      </c>
      <c r="B45" s="6" t="s">
        <v>21</v>
      </c>
      <c r="C45" s="6" t="s">
        <v>66</v>
      </c>
      <c r="D45" s="6" t="s">
        <v>23</v>
      </c>
      <c r="E45" s="6" t="n">
        <v>140</v>
      </c>
      <c r="F45" s="6" t="n">
        <v>0</v>
      </c>
      <c r="G45" s="6" t="n">
        <v>0</v>
      </c>
      <c r="H45" s="6" t="n">
        <v>226</v>
      </c>
      <c r="I45" s="6" t="n">
        <v>0</v>
      </c>
      <c r="J45" s="6" t="s">
        <v>24</v>
      </c>
      <c r="K45" s="6" t="s">
        <v>25</v>
      </c>
      <c r="L45" s="6" t="n">
        <v>822306</v>
      </c>
      <c r="M45" s="6" t="s">
        <v>26</v>
      </c>
      <c r="N45" s="6" t="s">
        <v>45</v>
      </c>
      <c r="O45" s="6" t="s">
        <v>28</v>
      </c>
      <c r="P45" s="6" t="s">
        <v>43</v>
      </c>
      <c r="Q45" s="6" t="s">
        <v>46</v>
      </c>
      <c r="R45" s="6" t="str">
        <f aca="false">"20250625001933"</f>
        <v>20250625001933</v>
      </c>
      <c r="S45" s="7" t="str">
        <f aca="false">"1100000000147824"</f>
        <v>1100000000147824</v>
      </c>
      <c r="T45" s="6" t="n">
        <v>0</v>
      </c>
    </row>
    <row r="46" customFormat="false" ht="12.8" hidden="false" customHeight="false" outlineLevel="0" collapsed="false">
      <c r="A46" s="2" t="s">
        <v>65</v>
      </c>
      <c r="B46" s="3" t="s">
        <v>21</v>
      </c>
      <c r="C46" s="3" t="s">
        <v>66</v>
      </c>
      <c r="D46" s="3" t="s">
        <v>23</v>
      </c>
      <c r="E46" s="3" t="n">
        <v>100</v>
      </c>
      <c r="F46" s="3" t="n">
        <v>0</v>
      </c>
      <c r="G46" s="3" t="n">
        <v>0</v>
      </c>
      <c r="H46" s="3" t="n">
        <v>214</v>
      </c>
      <c r="I46" s="3" t="n">
        <v>0</v>
      </c>
      <c r="J46" s="3" t="s">
        <v>24</v>
      </c>
      <c r="K46" s="3" t="s">
        <v>25</v>
      </c>
      <c r="L46" s="3" t="n">
        <v>822306</v>
      </c>
      <c r="M46" s="3" t="s">
        <v>26</v>
      </c>
      <c r="N46" s="3" t="s">
        <v>45</v>
      </c>
      <c r="O46" s="3" t="s">
        <v>28</v>
      </c>
      <c r="P46" s="3" t="s">
        <v>43</v>
      </c>
      <c r="Q46" s="3" t="s">
        <v>46</v>
      </c>
      <c r="R46" s="3" t="str">
        <f aca="false">"20250625001934"</f>
        <v>20250625001934</v>
      </c>
      <c r="S46" s="4" t="str">
        <f aca="false">"1100000000146046"</f>
        <v>1100000000146046</v>
      </c>
      <c r="T46" s="3" t="n">
        <v>0</v>
      </c>
    </row>
    <row r="47" s="11" customFormat="true" ht="12.8" hidden="false" customHeight="false" outlineLevel="0" collapsed="false">
      <c r="A47" s="8" t="s">
        <v>65</v>
      </c>
      <c r="B47" s="9" t="s">
        <v>21</v>
      </c>
      <c r="C47" s="9" t="s">
        <v>67</v>
      </c>
      <c r="D47" s="9" t="s">
        <v>23</v>
      </c>
      <c r="E47" s="9" t="n">
        <v>10</v>
      </c>
      <c r="F47" s="9" t="n">
        <v>0</v>
      </c>
      <c r="G47" s="9" t="n">
        <v>0</v>
      </c>
      <c r="H47" s="9" t="n">
        <v>1486</v>
      </c>
      <c r="I47" s="9" t="n">
        <v>0</v>
      </c>
      <c r="J47" s="9" t="s">
        <v>24</v>
      </c>
      <c r="K47" s="9" t="s">
        <v>25</v>
      </c>
      <c r="L47" s="9" t="n">
        <v>822306</v>
      </c>
      <c r="M47" s="9" t="s">
        <v>26</v>
      </c>
      <c r="N47" s="9" t="s">
        <v>48</v>
      </c>
      <c r="O47" s="9" t="s">
        <v>28</v>
      </c>
      <c r="P47" s="9" t="s">
        <v>43</v>
      </c>
      <c r="Q47" s="9" t="s">
        <v>46</v>
      </c>
      <c r="R47" s="9" t="str">
        <f aca="false">"20250625025492"</f>
        <v>20250625025492</v>
      </c>
      <c r="S47" s="10" t="str">
        <f aca="false">"1200000005130518"</f>
        <v>1200000005130518</v>
      </c>
      <c r="T47" s="9" t="n">
        <v>0</v>
      </c>
    </row>
    <row r="48" customFormat="false" ht="12.8" hidden="true" customHeight="false" outlineLevel="0" collapsed="false">
      <c r="A48" s="2" t="s">
        <v>65</v>
      </c>
      <c r="B48" s="3" t="s">
        <v>21</v>
      </c>
      <c r="C48" s="3" t="s">
        <v>67</v>
      </c>
      <c r="D48" s="3" t="s">
        <v>39</v>
      </c>
      <c r="E48" s="3" t="n">
        <v>10</v>
      </c>
      <c r="F48" s="3" t="n">
        <v>0</v>
      </c>
      <c r="G48" s="3" t="n">
        <v>0</v>
      </c>
      <c r="H48" s="3" t="n">
        <v>1310</v>
      </c>
      <c r="I48" s="3" t="n">
        <v>0</v>
      </c>
      <c r="J48" s="3" t="s">
        <v>24</v>
      </c>
      <c r="K48" s="3" t="s">
        <v>25</v>
      </c>
      <c r="L48" s="3" t="n">
        <v>822306</v>
      </c>
      <c r="M48" s="3" t="s">
        <v>26</v>
      </c>
      <c r="N48" s="3" t="s">
        <v>48</v>
      </c>
      <c r="O48" s="3" t="s">
        <v>28</v>
      </c>
      <c r="P48" s="3" t="s">
        <v>43</v>
      </c>
      <c r="Q48" s="3" t="s">
        <v>46</v>
      </c>
      <c r="R48" s="3" t="str">
        <f aca="false">"20250625093325"</f>
        <v>20250625093325</v>
      </c>
      <c r="S48" s="4" t="str">
        <f aca="false">"1200000042694219"</f>
        <v>1200000042694219</v>
      </c>
      <c r="T48" s="3" t="n">
        <v>0</v>
      </c>
    </row>
    <row r="49" s="19" customFormat="true" ht="12.8" hidden="false" customHeight="false" outlineLevel="0" collapsed="false">
      <c r="A49" s="16" t="s">
        <v>68</v>
      </c>
      <c r="B49" s="17" t="s">
        <v>21</v>
      </c>
      <c r="C49" s="17" t="s">
        <v>69</v>
      </c>
      <c r="D49" s="17" t="s">
        <v>23</v>
      </c>
      <c r="E49" s="17" t="n">
        <v>3</v>
      </c>
      <c r="F49" s="17" t="n">
        <v>0</v>
      </c>
      <c r="G49" s="17" t="n">
        <v>0</v>
      </c>
      <c r="H49" s="17" t="n">
        <v>5080</v>
      </c>
      <c r="I49" s="17" t="n">
        <v>0</v>
      </c>
      <c r="J49" s="17" t="s">
        <v>24</v>
      </c>
      <c r="K49" s="17" t="s">
        <v>25</v>
      </c>
      <c r="L49" s="17" t="n">
        <v>822306</v>
      </c>
      <c r="M49" s="17" t="s">
        <v>26</v>
      </c>
      <c r="N49" s="17" t="s">
        <v>48</v>
      </c>
      <c r="O49" s="17" t="s">
        <v>28</v>
      </c>
      <c r="P49" s="17" t="s">
        <v>43</v>
      </c>
      <c r="Q49" s="17" t="s">
        <v>46</v>
      </c>
      <c r="R49" s="17" t="str">
        <f aca="false">"20250625019257"</f>
        <v>20250625019257</v>
      </c>
      <c r="S49" s="18" t="str">
        <f aca="false">"1100000002828694"</f>
        <v>1100000002828694</v>
      </c>
      <c r="T49" s="17" t="n">
        <v>0</v>
      </c>
    </row>
    <row r="50" customFormat="false" ht="12.8" hidden="true" customHeight="false" outlineLevel="0" collapsed="false">
      <c r="A50" s="2" t="s">
        <v>68</v>
      </c>
      <c r="B50" s="3" t="s">
        <v>21</v>
      </c>
      <c r="C50" s="3" t="s">
        <v>69</v>
      </c>
      <c r="D50" s="3" t="s">
        <v>23</v>
      </c>
      <c r="E50" s="3" t="n">
        <v>10</v>
      </c>
      <c r="F50" s="3" t="n">
        <v>0</v>
      </c>
      <c r="G50" s="3" t="n">
        <v>0</v>
      </c>
      <c r="H50" s="3" t="n">
        <v>5260</v>
      </c>
      <c r="I50" s="3" t="n">
        <v>0</v>
      </c>
      <c r="J50" s="3" t="s">
        <v>24</v>
      </c>
      <c r="K50" s="3" t="s">
        <v>25</v>
      </c>
      <c r="L50" s="3" t="n">
        <v>5280413</v>
      </c>
      <c r="M50" s="3" t="s">
        <v>26</v>
      </c>
      <c r="N50" s="3" t="s">
        <v>27</v>
      </c>
      <c r="O50" s="3" t="s">
        <v>28</v>
      </c>
      <c r="P50" s="3" t="s">
        <v>43</v>
      </c>
      <c r="Q50" s="3" t="s">
        <v>30</v>
      </c>
      <c r="R50" s="3" t="str">
        <f aca="false">"20250610078550"</f>
        <v>20250610078550</v>
      </c>
      <c r="S50" s="4" t="str">
        <f aca="false">"1100000000114090"</f>
        <v>1100000000114090</v>
      </c>
      <c r="T50" s="3" t="n">
        <v>0</v>
      </c>
    </row>
    <row r="51" customFormat="false" ht="12.8" hidden="true" customHeight="false" outlineLevel="0" collapsed="false">
      <c r="A51" s="5" t="s">
        <v>68</v>
      </c>
      <c r="B51" s="6" t="s">
        <v>21</v>
      </c>
      <c r="C51" s="6" t="s">
        <v>69</v>
      </c>
      <c r="D51" s="6" t="s">
        <v>39</v>
      </c>
      <c r="E51" s="6" t="n">
        <v>3</v>
      </c>
      <c r="F51" s="6" t="n">
        <v>0</v>
      </c>
      <c r="G51" s="6" t="n">
        <v>0</v>
      </c>
      <c r="H51" s="6" t="n">
        <v>4710</v>
      </c>
      <c r="I51" s="6" t="n">
        <v>0</v>
      </c>
      <c r="J51" s="6" t="s">
        <v>24</v>
      </c>
      <c r="K51" s="6" t="s">
        <v>25</v>
      </c>
      <c r="L51" s="6" t="n">
        <v>822306</v>
      </c>
      <c r="M51" s="6" t="s">
        <v>26</v>
      </c>
      <c r="N51" s="6" t="s">
        <v>48</v>
      </c>
      <c r="O51" s="6" t="s">
        <v>28</v>
      </c>
      <c r="P51" s="6" t="s">
        <v>43</v>
      </c>
      <c r="Q51" s="6" t="s">
        <v>46</v>
      </c>
      <c r="R51" s="6" t="str">
        <f aca="false">"20250625016025"</f>
        <v>20250625016025</v>
      </c>
      <c r="S51" s="7" t="str">
        <f aca="false">"1100000001416157"</f>
        <v>1100000001416157</v>
      </c>
      <c r="T51" s="6" t="n">
        <v>0</v>
      </c>
    </row>
    <row r="52" customFormat="false" ht="12.8" hidden="false" customHeight="false" outlineLevel="0" collapsed="false">
      <c r="A52" s="2" t="s">
        <v>70</v>
      </c>
      <c r="B52" s="3" t="s">
        <v>21</v>
      </c>
      <c r="C52" s="3" t="s">
        <v>71</v>
      </c>
      <c r="D52" s="3" t="s">
        <v>23</v>
      </c>
      <c r="E52" s="3" t="n">
        <v>50</v>
      </c>
      <c r="F52" s="3" t="n">
        <v>0</v>
      </c>
      <c r="G52" s="3" t="n">
        <v>0</v>
      </c>
      <c r="H52" s="3" t="n">
        <v>146</v>
      </c>
      <c r="I52" s="3" t="n">
        <v>0</v>
      </c>
      <c r="J52" s="3" t="s">
        <v>24</v>
      </c>
      <c r="K52" s="3" t="s">
        <v>25</v>
      </c>
      <c r="L52" s="3" t="n">
        <v>822306</v>
      </c>
      <c r="M52" s="3" t="s">
        <v>26</v>
      </c>
      <c r="N52" s="3" t="s">
        <v>45</v>
      </c>
      <c r="O52" s="3" t="s">
        <v>28</v>
      </c>
      <c r="P52" s="3" t="s">
        <v>43</v>
      </c>
      <c r="Q52" s="3" t="s">
        <v>46</v>
      </c>
      <c r="R52" s="3" t="str">
        <f aca="false">"20250625001968"</f>
        <v>20250625001968</v>
      </c>
      <c r="S52" s="4" t="str">
        <f aca="false">"1100000000146397"</f>
        <v>1100000000146397</v>
      </c>
      <c r="T52" s="3" t="n">
        <v>0</v>
      </c>
    </row>
    <row r="53" customFormat="false" ht="12.8" hidden="false" customHeight="false" outlineLevel="0" collapsed="false">
      <c r="A53" s="5" t="s">
        <v>70</v>
      </c>
      <c r="B53" s="6" t="s">
        <v>21</v>
      </c>
      <c r="C53" s="6" t="s">
        <v>71</v>
      </c>
      <c r="D53" s="6" t="s">
        <v>23</v>
      </c>
      <c r="E53" s="6" t="n">
        <v>100</v>
      </c>
      <c r="F53" s="6" t="n">
        <v>0</v>
      </c>
      <c r="G53" s="6" t="n">
        <v>0</v>
      </c>
      <c r="H53" s="6" t="n">
        <v>148.5</v>
      </c>
      <c r="I53" s="6" t="n">
        <v>0</v>
      </c>
      <c r="J53" s="6" t="s">
        <v>24</v>
      </c>
      <c r="K53" s="6" t="s">
        <v>25</v>
      </c>
      <c r="L53" s="6" t="n">
        <v>822306</v>
      </c>
      <c r="M53" s="6" t="s">
        <v>26</v>
      </c>
      <c r="N53" s="6" t="s">
        <v>45</v>
      </c>
      <c r="O53" s="6" t="s">
        <v>28</v>
      </c>
      <c r="P53" s="6" t="s">
        <v>43</v>
      </c>
      <c r="Q53" s="6" t="s">
        <v>46</v>
      </c>
      <c r="R53" s="6" t="str">
        <f aca="false">"20250625001932"</f>
        <v>20250625001932</v>
      </c>
      <c r="S53" s="7" t="str">
        <f aca="false">"1100000000146025"</f>
        <v>1100000000146025</v>
      </c>
      <c r="T53" s="6" t="n">
        <v>0</v>
      </c>
    </row>
    <row r="54" s="11" customFormat="true" ht="12.8" hidden="false" customHeight="false" outlineLevel="0" collapsed="false">
      <c r="A54" s="8" t="s">
        <v>72</v>
      </c>
      <c r="B54" s="9" t="s">
        <v>21</v>
      </c>
      <c r="C54" s="9" t="s">
        <v>22</v>
      </c>
      <c r="D54" s="9" t="s">
        <v>23</v>
      </c>
      <c r="E54" s="9" t="n">
        <v>10</v>
      </c>
      <c r="F54" s="9" t="n">
        <v>0</v>
      </c>
      <c r="G54" s="9" t="n">
        <v>0</v>
      </c>
      <c r="H54" s="9" t="n">
        <v>1910</v>
      </c>
      <c r="I54" s="9" t="n">
        <v>0</v>
      </c>
      <c r="J54" s="9" t="s">
        <v>24</v>
      </c>
      <c r="K54" s="9" t="s">
        <v>25</v>
      </c>
      <c r="L54" s="9" t="n">
        <v>822306</v>
      </c>
      <c r="M54" s="9" t="s">
        <v>26</v>
      </c>
      <c r="N54" s="9" t="s">
        <v>48</v>
      </c>
      <c r="O54" s="9" t="s">
        <v>28</v>
      </c>
      <c r="P54" s="9" t="s">
        <v>43</v>
      </c>
      <c r="Q54" s="9" t="s">
        <v>46</v>
      </c>
      <c r="R54" s="9" t="str">
        <f aca="false">"20250625123635"</f>
        <v>20250625123635</v>
      </c>
      <c r="S54" s="10" t="str">
        <f aca="false">"1000000049981158"</f>
        <v>1000000049981158</v>
      </c>
      <c r="T54" s="9" t="n">
        <v>0</v>
      </c>
    </row>
    <row r="55" customFormat="false" ht="12.8" hidden="false" customHeight="false" outlineLevel="0" collapsed="false">
      <c r="A55" s="5" t="s">
        <v>72</v>
      </c>
      <c r="B55" s="6" t="s">
        <v>21</v>
      </c>
      <c r="C55" s="6" t="s">
        <v>22</v>
      </c>
      <c r="D55" s="6" t="s">
        <v>23</v>
      </c>
      <c r="E55" s="6" t="n">
        <v>25</v>
      </c>
      <c r="F55" s="6" t="n">
        <v>0</v>
      </c>
      <c r="G55" s="6" t="n">
        <v>0</v>
      </c>
      <c r="H55" s="6" t="n">
        <v>1974</v>
      </c>
      <c r="I55" s="6" t="n">
        <v>0</v>
      </c>
      <c r="J55" s="6" t="s">
        <v>24</v>
      </c>
      <c r="K55" s="6" t="s">
        <v>25</v>
      </c>
      <c r="L55" s="6" t="n">
        <v>822306</v>
      </c>
      <c r="M55" s="6" t="s">
        <v>26</v>
      </c>
      <c r="N55" s="6" t="s">
        <v>45</v>
      </c>
      <c r="O55" s="6" t="s">
        <v>28</v>
      </c>
      <c r="P55" s="6" t="s">
        <v>43</v>
      </c>
      <c r="Q55" s="6" t="s">
        <v>46</v>
      </c>
      <c r="R55" s="6" t="str">
        <f aca="false">"20250625001945"</f>
        <v>20250625001945</v>
      </c>
      <c r="S55" s="7" t="str">
        <f aca="false">"1000000000119461"</f>
        <v>1000000000119461</v>
      </c>
      <c r="T55" s="6" t="n">
        <v>0</v>
      </c>
    </row>
    <row r="56" customFormat="false" ht="12.8" hidden="true" customHeight="false" outlineLevel="0" collapsed="false">
      <c r="A56" s="2" t="s">
        <v>73</v>
      </c>
      <c r="B56" s="3" t="s">
        <v>21</v>
      </c>
      <c r="C56" s="3" t="s">
        <v>74</v>
      </c>
      <c r="D56" s="3" t="s">
        <v>23</v>
      </c>
      <c r="E56" s="3" t="n">
        <v>35</v>
      </c>
      <c r="F56" s="3" t="n">
        <v>0</v>
      </c>
      <c r="G56" s="3" t="n">
        <v>0</v>
      </c>
      <c r="H56" s="3" t="n">
        <v>798</v>
      </c>
      <c r="I56" s="3" t="n">
        <v>0</v>
      </c>
      <c r="J56" s="3" t="s">
        <v>24</v>
      </c>
      <c r="K56" s="3" t="s">
        <v>25</v>
      </c>
      <c r="L56" s="3" t="n">
        <v>5280413</v>
      </c>
      <c r="M56" s="3" t="s">
        <v>26</v>
      </c>
      <c r="N56" s="3" t="s">
        <v>27</v>
      </c>
      <c r="O56" s="3" t="s">
        <v>28</v>
      </c>
      <c r="P56" s="3" t="s">
        <v>43</v>
      </c>
      <c r="Q56" s="3" t="s">
        <v>30</v>
      </c>
      <c r="R56" s="3" t="str">
        <f aca="false">"20250508037141"</f>
        <v>20250508037141</v>
      </c>
      <c r="S56" s="4" t="str">
        <f aca="false">"1100000000104393"</f>
        <v>1100000000104393</v>
      </c>
      <c r="T56" s="3" t="n">
        <v>0</v>
      </c>
    </row>
    <row r="57" customFormat="false" ht="12.8" hidden="true" customHeight="false" outlineLevel="0" collapsed="false">
      <c r="A57" s="5" t="s">
        <v>73</v>
      </c>
      <c r="B57" s="6" t="s">
        <v>21</v>
      </c>
      <c r="C57" s="6" t="s">
        <v>74</v>
      </c>
      <c r="D57" s="6" t="s">
        <v>23</v>
      </c>
      <c r="E57" s="6" t="n">
        <v>50</v>
      </c>
      <c r="F57" s="6" t="n">
        <v>0</v>
      </c>
      <c r="G57" s="6" t="n">
        <v>0</v>
      </c>
      <c r="H57" s="6" t="n">
        <v>821</v>
      </c>
      <c r="I57" s="6" t="n">
        <v>0</v>
      </c>
      <c r="J57" s="6" t="s">
        <v>24</v>
      </c>
      <c r="K57" s="6" t="s">
        <v>25</v>
      </c>
      <c r="L57" s="6" t="n">
        <v>5280413</v>
      </c>
      <c r="M57" s="6" t="s">
        <v>26</v>
      </c>
      <c r="N57" s="6" t="s">
        <v>27</v>
      </c>
      <c r="O57" s="6" t="s">
        <v>28</v>
      </c>
      <c r="P57" s="6" t="s">
        <v>43</v>
      </c>
      <c r="Q57" s="6" t="s">
        <v>30</v>
      </c>
      <c r="R57" s="6" t="str">
        <f aca="false">"20250505073214"</f>
        <v>20250505073214</v>
      </c>
      <c r="S57" s="7" t="str">
        <f aca="false">"1100000000104154"</f>
        <v>1100000000104154</v>
      </c>
      <c r="T57" s="6" t="n">
        <v>0</v>
      </c>
    </row>
    <row r="58" customFormat="false" ht="12.8" hidden="true" customHeight="false" outlineLevel="0" collapsed="false">
      <c r="A58" s="2" t="s">
        <v>73</v>
      </c>
      <c r="B58" s="3" t="s">
        <v>21</v>
      </c>
      <c r="C58" s="3" t="s">
        <v>75</v>
      </c>
      <c r="D58" s="3" t="s">
        <v>23</v>
      </c>
      <c r="E58" s="3" t="n">
        <v>30</v>
      </c>
      <c r="F58" s="3" t="n">
        <v>0</v>
      </c>
      <c r="G58" s="3" t="n">
        <v>0</v>
      </c>
      <c r="H58" s="3" t="n">
        <v>864</v>
      </c>
      <c r="I58" s="3" t="n">
        <v>0</v>
      </c>
      <c r="J58" s="3" t="s">
        <v>24</v>
      </c>
      <c r="K58" s="3" t="s">
        <v>25</v>
      </c>
      <c r="L58" s="3" t="n">
        <v>5280413</v>
      </c>
      <c r="M58" s="3" t="s">
        <v>26</v>
      </c>
      <c r="N58" s="3" t="s">
        <v>27</v>
      </c>
      <c r="O58" s="3" t="s">
        <v>28</v>
      </c>
      <c r="P58" s="3" t="s">
        <v>43</v>
      </c>
      <c r="Q58" s="3" t="s">
        <v>30</v>
      </c>
      <c r="R58" s="3" t="str">
        <f aca="false">"20250609106131"</f>
        <v>20250609106131</v>
      </c>
      <c r="S58" s="4" t="str">
        <f aca="false">"1300000000102897"</f>
        <v>1300000000102897</v>
      </c>
      <c r="T58" s="3" t="n">
        <v>0</v>
      </c>
    </row>
    <row r="59" customFormat="false" ht="12.8" hidden="true" customHeight="false" outlineLevel="0" collapsed="false">
      <c r="A59" s="5" t="s">
        <v>73</v>
      </c>
      <c r="B59" s="6" t="s">
        <v>21</v>
      </c>
      <c r="C59" s="6" t="s">
        <v>76</v>
      </c>
      <c r="D59" s="6" t="s">
        <v>39</v>
      </c>
      <c r="E59" s="6" t="n">
        <v>3</v>
      </c>
      <c r="F59" s="6" t="n">
        <v>0</v>
      </c>
      <c r="G59" s="6" t="n">
        <v>0</v>
      </c>
      <c r="H59" s="6" t="n">
        <v>6660</v>
      </c>
      <c r="I59" s="6" t="n">
        <v>0</v>
      </c>
      <c r="J59" s="6" t="s">
        <v>24</v>
      </c>
      <c r="K59" s="6" t="s">
        <v>25</v>
      </c>
      <c r="L59" s="6" t="n">
        <v>822306</v>
      </c>
      <c r="M59" s="6" t="s">
        <v>26</v>
      </c>
      <c r="N59" s="6" t="s">
        <v>48</v>
      </c>
      <c r="O59" s="6" t="s">
        <v>28</v>
      </c>
      <c r="P59" s="6" t="s">
        <v>43</v>
      </c>
      <c r="Q59" s="6" t="s">
        <v>46</v>
      </c>
      <c r="R59" s="6" t="str">
        <f aca="false">"20250625111351"</f>
        <v>20250625111351</v>
      </c>
      <c r="S59" s="7" t="str">
        <f aca="false">"1000000044493786"</f>
        <v>1000000044493786</v>
      </c>
      <c r="T59" s="6" t="n">
        <v>0</v>
      </c>
    </row>
    <row r="60" customFormat="false" ht="12.8" hidden="true" customHeight="false" outlineLevel="0" collapsed="false">
      <c r="A60" s="2" t="s">
        <v>73</v>
      </c>
      <c r="B60" s="3" t="s">
        <v>21</v>
      </c>
      <c r="C60" s="3" t="s">
        <v>74</v>
      </c>
      <c r="D60" s="3" t="s">
        <v>39</v>
      </c>
      <c r="E60" s="3" t="n">
        <v>50</v>
      </c>
      <c r="F60" s="3" t="n">
        <v>0</v>
      </c>
      <c r="G60" s="3" t="n">
        <v>0</v>
      </c>
      <c r="H60" s="3" t="n">
        <v>770</v>
      </c>
      <c r="I60" s="3" t="n">
        <v>0</v>
      </c>
      <c r="J60" s="3" t="s">
        <v>24</v>
      </c>
      <c r="K60" s="3" t="s">
        <v>25</v>
      </c>
      <c r="L60" s="3" t="n">
        <v>822306</v>
      </c>
      <c r="M60" s="3" t="s">
        <v>26</v>
      </c>
      <c r="N60" s="3" t="s">
        <v>48</v>
      </c>
      <c r="O60" s="3" t="s">
        <v>28</v>
      </c>
      <c r="P60" s="3" t="s">
        <v>43</v>
      </c>
      <c r="Q60" s="3" t="s">
        <v>46</v>
      </c>
      <c r="R60" s="3" t="str">
        <f aca="false">"20250625020429"</f>
        <v>20250625020429</v>
      </c>
      <c r="S60" s="4" t="str">
        <f aca="false">"1100000003329052"</f>
        <v>1100000003329052</v>
      </c>
      <c r="T60" s="3" t="n">
        <v>0</v>
      </c>
    </row>
    <row r="61" customFormat="false" ht="12.8" hidden="false" customHeight="false" outlineLevel="0" collapsed="false">
      <c r="A61" s="5" t="s">
        <v>77</v>
      </c>
      <c r="B61" s="6" t="s">
        <v>21</v>
      </c>
      <c r="C61" s="6" t="s">
        <v>78</v>
      </c>
      <c r="D61" s="6" t="s">
        <v>23</v>
      </c>
      <c r="E61" s="6" t="n">
        <v>60</v>
      </c>
      <c r="F61" s="6" t="n">
        <v>0</v>
      </c>
      <c r="G61" s="6" t="n">
        <v>0</v>
      </c>
      <c r="H61" s="6" t="n">
        <v>448</v>
      </c>
      <c r="I61" s="6" t="n">
        <v>0</v>
      </c>
      <c r="J61" s="6" t="s">
        <v>24</v>
      </c>
      <c r="K61" s="6" t="s">
        <v>25</v>
      </c>
      <c r="L61" s="6" t="n">
        <v>822306</v>
      </c>
      <c r="M61" s="6" t="s">
        <v>26</v>
      </c>
      <c r="N61" s="6" t="s">
        <v>45</v>
      </c>
      <c r="O61" s="6" t="s">
        <v>28</v>
      </c>
      <c r="P61" s="6" t="s">
        <v>43</v>
      </c>
      <c r="Q61" s="6" t="s">
        <v>46</v>
      </c>
      <c r="R61" s="6" t="str">
        <f aca="false">"20250625001944"</f>
        <v>20250625001944</v>
      </c>
      <c r="S61" s="7" t="str">
        <f aca="false">"1300000000154276"</f>
        <v>1300000000154276</v>
      </c>
      <c r="T61" s="6" t="n">
        <v>0</v>
      </c>
    </row>
    <row r="62" customFormat="false" ht="12.8" hidden="false" customHeight="false" outlineLevel="0" collapsed="false">
      <c r="A62" s="2" t="s">
        <v>77</v>
      </c>
      <c r="B62" s="3" t="s">
        <v>21</v>
      </c>
      <c r="C62" s="3" t="s">
        <v>78</v>
      </c>
      <c r="D62" s="3" t="s">
        <v>23</v>
      </c>
      <c r="E62" s="3" t="n">
        <v>60</v>
      </c>
      <c r="F62" s="3" t="n">
        <v>0</v>
      </c>
      <c r="G62" s="3" t="n">
        <v>0</v>
      </c>
      <c r="H62" s="3" t="n">
        <v>468</v>
      </c>
      <c r="I62" s="3" t="n">
        <v>0</v>
      </c>
      <c r="J62" s="3" t="s">
        <v>24</v>
      </c>
      <c r="K62" s="3" t="s">
        <v>25</v>
      </c>
      <c r="L62" s="3" t="n">
        <v>822306</v>
      </c>
      <c r="M62" s="3" t="s">
        <v>26</v>
      </c>
      <c r="N62" s="3" t="s">
        <v>45</v>
      </c>
      <c r="O62" s="3" t="s">
        <v>28</v>
      </c>
      <c r="P62" s="3" t="s">
        <v>43</v>
      </c>
      <c r="Q62" s="3" t="s">
        <v>46</v>
      </c>
      <c r="R62" s="3" t="str">
        <f aca="false">"20250625001940"</f>
        <v>20250625001940</v>
      </c>
      <c r="S62" s="4" t="str">
        <f aca="false">"1300000000154255"</f>
        <v>1300000000154255</v>
      </c>
      <c r="T62" s="3" t="n">
        <v>0</v>
      </c>
    </row>
    <row r="63" customFormat="false" ht="12.8" hidden="false" customHeight="false" outlineLevel="0" collapsed="false">
      <c r="A63" s="5" t="s">
        <v>77</v>
      </c>
      <c r="B63" s="6" t="s">
        <v>21</v>
      </c>
      <c r="C63" s="6" t="s">
        <v>78</v>
      </c>
      <c r="D63" s="6" t="s">
        <v>23</v>
      </c>
      <c r="E63" s="6" t="n">
        <v>70</v>
      </c>
      <c r="F63" s="6" t="n">
        <v>0</v>
      </c>
      <c r="G63" s="6" t="n">
        <v>0</v>
      </c>
      <c r="H63" s="6" t="n">
        <v>474</v>
      </c>
      <c r="I63" s="6" t="n">
        <v>0</v>
      </c>
      <c r="J63" s="6" t="s">
        <v>24</v>
      </c>
      <c r="K63" s="6" t="s">
        <v>25</v>
      </c>
      <c r="L63" s="6" t="n">
        <v>822306</v>
      </c>
      <c r="M63" s="6" t="s">
        <v>26</v>
      </c>
      <c r="N63" s="6" t="s">
        <v>45</v>
      </c>
      <c r="O63" s="6" t="s">
        <v>28</v>
      </c>
      <c r="P63" s="6" t="s">
        <v>43</v>
      </c>
      <c r="Q63" s="6" t="s">
        <v>46</v>
      </c>
      <c r="R63" s="6" t="str">
        <f aca="false">"20250625001939"</f>
        <v>20250625001939</v>
      </c>
      <c r="S63" s="7" t="str">
        <f aca="false">"1300000000155895"</f>
        <v>1300000000155895</v>
      </c>
      <c r="T63" s="6" t="n">
        <v>0</v>
      </c>
    </row>
    <row r="64" s="11" customFormat="true" ht="12.8" hidden="false" customHeight="false" outlineLevel="0" collapsed="false">
      <c r="A64" s="8" t="s">
        <v>79</v>
      </c>
      <c r="B64" s="9" t="s">
        <v>21</v>
      </c>
      <c r="C64" s="9" t="s">
        <v>80</v>
      </c>
      <c r="D64" s="9" t="s">
        <v>23</v>
      </c>
      <c r="E64" s="9" t="n">
        <v>100</v>
      </c>
      <c r="F64" s="9" t="n">
        <v>0</v>
      </c>
      <c r="G64" s="9" t="n">
        <v>0</v>
      </c>
      <c r="H64" s="9" t="n">
        <v>422</v>
      </c>
      <c r="I64" s="9" t="n">
        <v>0</v>
      </c>
      <c r="J64" s="9" t="s">
        <v>24</v>
      </c>
      <c r="K64" s="9" t="s">
        <v>25</v>
      </c>
      <c r="L64" s="9" t="n">
        <v>822306</v>
      </c>
      <c r="M64" s="9" t="s">
        <v>26</v>
      </c>
      <c r="N64" s="9" t="s">
        <v>48</v>
      </c>
      <c r="O64" s="9" t="s">
        <v>28</v>
      </c>
      <c r="P64" s="9" t="s">
        <v>43</v>
      </c>
      <c r="Q64" s="9" t="s">
        <v>46</v>
      </c>
      <c r="R64" s="9" t="str">
        <f aca="false">"20250625057685"</f>
        <v>20250625057685</v>
      </c>
      <c r="S64" s="10" t="str">
        <f aca="false">"1000000017394161"</f>
        <v>1000000017394161</v>
      </c>
      <c r="T64" s="9" t="n">
        <v>0</v>
      </c>
    </row>
    <row r="65" customFormat="false" ht="12.8" hidden="true" customHeight="false" outlineLevel="0" collapsed="false">
      <c r="A65" s="5" t="s">
        <v>79</v>
      </c>
      <c r="B65" s="6" t="s">
        <v>21</v>
      </c>
      <c r="C65" s="6" t="s">
        <v>80</v>
      </c>
      <c r="D65" s="6" t="s">
        <v>39</v>
      </c>
      <c r="E65" s="6" t="n">
        <v>100</v>
      </c>
      <c r="F65" s="6" t="n">
        <v>0</v>
      </c>
      <c r="G65" s="6" t="n">
        <v>0</v>
      </c>
      <c r="H65" s="6" t="n">
        <v>402</v>
      </c>
      <c r="I65" s="6" t="n">
        <v>0</v>
      </c>
      <c r="J65" s="6" t="s">
        <v>24</v>
      </c>
      <c r="K65" s="6" t="s">
        <v>25</v>
      </c>
      <c r="L65" s="6" t="n">
        <v>822306</v>
      </c>
      <c r="M65" s="6" t="s">
        <v>26</v>
      </c>
      <c r="N65" s="6" t="s">
        <v>48</v>
      </c>
      <c r="O65" s="6" t="s">
        <v>28</v>
      </c>
      <c r="P65" s="6" t="s">
        <v>43</v>
      </c>
      <c r="Q65" s="6" t="s">
        <v>46</v>
      </c>
      <c r="R65" s="6" t="str">
        <f aca="false">"20250625057393"</f>
        <v>20250625057393</v>
      </c>
      <c r="S65" s="7" t="str">
        <f aca="false">"1000000017265428"</f>
        <v>1000000017265428</v>
      </c>
      <c r="T65" s="6" t="n">
        <v>0</v>
      </c>
    </row>
    <row r="66" customFormat="false" ht="12.8" hidden="true" customHeight="false" outlineLevel="0" collapsed="false">
      <c r="A66" s="2" t="s">
        <v>79</v>
      </c>
      <c r="B66" s="3" t="s">
        <v>21</v>
      </c>
      <c r="C66" s="3" t="s">
        <v>78</v>
      </c>
      <c r="D66" s="3" t="s">
        <v>39</v>
      </c>
      <c r="E66" s="3" t="n">
        <v>100</v>
      </c>
      <c r="F66" s="3" t="n">
        <v>0</v>
      </c>
      <c r="G66" s="3" t="n">
        <v>0</v>
      </c>
      <c r="H66" s="3" t="n">
        <v>416</v>
      </c>
      <c r="I66" s="3" t="n">
        <v>0</v>
      </c>
      <c r="J66" s="3" t="s">
        <v>24</v>
      </c>
      <c r="K66" s="3" t="s">
        <v>25</v>
      </c>
      <c r="L66" s="3" t="n">
        <v>822306</v>
      </c>
      <c r="M66" s="3" t="s">
        <v>26</v>
      </c>
      <c r="N66" s="3" t="s">
        <v>48</v>
      </c>
      <c r="O66" s="3" t="s">
        <v>28</v>
      </c>
      <c r="P66" s="3" t="s">
        <v>43</v>
      </c>
      <c r="Q66" s="3" t="s">
        <v>46</v>
      </c>
      <c r="R66" s="3" t="str">
        <f aca="false">"20250625058707"</f>
        <v>20250625058707</v>
      </c>
      <c r="S66" s="4" t="str">
        <f aca="false">"1300000020923930"</f>
        <v>1300000020923930</v>
      </c>
      <c r="T66" s="3" t="n">
        <v>0</v>
      </c>
    </row>
    <row r="67" customFormat="false" ht="12.8" hidden="true" customHeight="false" outlineLevel="0" collapsed="false">
      <c r="A67" s="5" t="s">
        <v>79</v>
      </c>
      <c r="B67" s="6" t="s">
        <v>21</v>
      </c>
      <c r="C67" s="6" t="s">
        <v>78</v>
      </c>
      <c r="D67" s="6" t="s">
        <v>39</v>
      </c>
      <c r="E67" s="6" t="n">
        <v>50</v>
      </c>
      <c r="F67" s="6" t="n">
        <v>0</v>
      </c>
      <c r="G67" s="6" t="n">
        <v>0</v>
      </c>
      <c r="H67" s="6" t="n">
        <v>422</v>
      </c>
      <c r="I67" s="6" t="n">
        <v>0</v>
      </c>
      <c r="J67" s="6" t="s">
        <v>24</v>
      </c>
      <c r="K67" s="6" t="s">
        <v>25</v>
      </c>
      <c r="L67" s="6" t="n">
        <v>822306</v>
      </c>
      <c r="M67" s="6" t="s">
        <v>26</v>
      </c>
      <c r="N67" s="6" t="s">
        <v>48</v>
      </c>
      <c r="O67" s="6" t="s">
        <v>28</v>
      </c>
      <c r="P67" s="6" t="s">
        <v>43</v>
      </c>
      <c r="Q67" s="6" t="s">
        <v>46</v>
      </c>
      <c r="R67" s="6" t="str">
        <f aca="false">"20250625071877"</f>
        <v>20250625071877</v>
      </c>
      <c r="S67" s="7" t="str">
        <f aca="false">"1300000027313410"</f>
        <v>1300000027313410</v>
      </c>
      <c r="T67" s="6" t="n">
        <v>0</v>
      </c>
    </row>
    <row r="68" customFormat="false" ht="12.8" hidden="true" customHeight="false" outlineLevel="0" collapsed="false">
      <c r="A68" s="2" t="s">
        <v>81</v>
      </c>
      <c r="B68" s="3" t="s">
        <v>21</v>
      </c>
      <c r="C68" s="3" t="s">
        <v>82</v>
      </c>
      <c r="D68" s="3" t="s">
        <v>23</v>
      </c>
      <c r="E68" s="3" t="n">
        <v>50</v>
      </c>
      <c r="F68" s="3" t="n">
        <v>0</v>
      </c>
      <c r="G68" s="3" t="n">
        <v>0</v>
      </c>
      <c r="H68" s="3" t="n">
        <v>808.6</v>
      </c>
      <c r="I68" s="3" t="n">
        <v>0</v>
      </c>
      <c r="J68" s="3" t="s">
        <v>24</v>
      </c>
      <c r="K68" s="3" t="s">
        <v>25</v>
      </c>
      <c r="L68" s="3" t="n">
        <v>5280413</v>
      </c>
      <c r="M68" s="3" t="s">
        <v>26</v>
      </c>
      <c r="N68" s="3" t="s">
        <v>27</v>
      </c>
      <c r="O68" s="3" t="s">
        <v>28</v>
      </c>
      <c r="P68" s="3" t="s">
        <v>43</v>
      </c>
      <c r="Q68" s="3" t="s">
        <v>30</v>
      </c>
      <c r="R68" s="3" t="str">
        <f aca="false">"20250610112376"</f>
        <v>20250610112376</v>
      </c>
      <c r="S68" s="4" t="str">
        <f aca="false">"1200000000056597"</f>
        <v>1200000000056597</v>
      </c>
      <c r="T68" s="3" t="n">
        <v>0</v>
      </c>
    </row>
    <row r="69" customFormat="false" ht="12.8" hidden="true" customHeight="false" outlineLevel="0" collapsed="false">
      <c r="A69" s="5" t="s">
        <v>81</v>
      </c>
      <c r="B69" s="6" t="s">
        <v>21</v>
      </c>
      <c r="C69" s="6" t="s">
        <v>82</v>
      </c>
      <c r="D69" s="6" t="s">
        <v>39</v>
      </c>
      <c r="E69" s="6" t="n">
        <v>15</v>
      </c>
      <c r="F69" s="6" t="n">
        <v>0</v>
      </c>
      <c r="G69" s="6" t="n">
        <v>0</v>
      </c>
      <c r="H69" s="6" t="n">
        <v>760</v>
      </c>
      <c r="I69" s="6" t="n">
        <v>0</v>
      </c>
      <c r="J69" s="6" t="s">
        <v>24</v>
      </c>
      <c r="K69" s="6" t="s">
        <v>25</v>
      </c>
      <c r="L69" s="6" t="n">
        <v>822306</v>
      </c>
      <c r="M69" s="6" t="s">
        <v>26</v>
      </c>
      <c r="N69" s="6" t="s">
        <v>48</v>
      </c>
      <c r="O69" s="6" t="s">
        <v>28</v>
      </c>
      <c r="P69" s="6" t="s">
        <v>43</v>
      </c>
      <c r="Q69" s="6" t="s">
        <v>46</v>
      </c>
      <c r="R69" s="6" t="str">
        <f aca="false">"20250625032585"</f>
        <v>20250625032585</v>
      </c>
      <c r="S69" s="7" t="str">
        <f aca="false">"1200000008317717"</f>
        <v>1200000008317717</v>
      </c>
      <c r="T69" s="6" t="n">
        <v>0</v>
      </c>
    </row>
    <row r="70" customFormat="false" ht="12.8" hidden="true" customHeight="false" outlineLevel="0" collapsed="false">
      <c r="A70" s="2" t="s">
        <v>83</v>
      </c>
      <c r="B70" s="3" t="s">
        <v>21</v>
      </c>
      <c r="C70" s="3" t="s">
        <v>63</v>
      </c>
      <c r="D70" s="3" t="s">
        <v>39</v>
      </c>
      <c r="E70" s="3" t="n">
        <v>5</v>
      </c>
      <c r="F70" s="3" t="n">
        <v>0</v>
      </c>
      <c r="G70" s="3" t="n">
        <v>0</v>
      </c>
      <c r="H70" s="3" t="n">
        <v>2860</v>
      </c>
      <c r="I70" s="3" t="n">
        <v>0</v>
      </c>
      <c r="J70" s="3" t="s">
        <v>24</v>
      </c>
      <c r="K70" s="3" t="s">
        <v>25</v>
      </c>
      <c r="L70" s="3" t="n">
        <v>822306</v>
      </c>
      <c r="M70" s="3" t="s">
        <v>26</v>
      </c>
      <c r="N70" s="3" t="s">
        <v>48</v>
      </c>
      <c r="O70" s="3" t="s">
        <v>28</v>
      </c>
      <c r="P70" s="3" t="s">
        <v>29</v>
      </c>
      <c r="Q70" s="3" t="s">
        <v>25</v>
      </c>
      <c r="R70" s="3" t="str">
        <f aca="false">"20250625149101"</f>
        <v>20250625149101</v>
      </c>
      <c r="S70" s="4" t="str">
        <f aca="false">"1100000079614090"</f>
        <v>1100000079614090</v>
      </c>
      <c r="T70" s="3" t="n">
        <v>0</v>
      </c>
    </row>
    <row r="71" customFormat="false" ht="12.8" hidden="true" customHeight="false" outlineLevel="0" collapsed="false">
      <c r="A71" s="5" t="s">
        <v>84</v>
      </c>
      <c r="B71" s="6" t="s">
        <v>21</v>
      </c>
      <c r="C71" s="6" t="s">
        <v>85</v>
      </c>
      <c r="D71" s="6" t="s">
        <v>23</v>
      </c>
      <c r="E71" s="6" t="n">
        <v>10</v>
      </c>
      <c r="F71" s="6" t="n">
        <v>0</v>
      </c>
      <c r="G71" s="6" t="n">
        <v>10</v>
      </c>
      <c r="H71" s="6" t="n">
        <v>1709</v>
      </c>
      <c r="I71" s="6" t="n">
        <v>0</v>
      </c>
      <c r="J71" s="6" t="s">
        <v>24</v>
      </c>
      <c r="K71" s="6" t="s">
        <v>25</v>
      </c>
      <c r="L71" s="6" t="n">
        <v>822306</v>
      </c>
      <c r="M71" s="6" t="s">
        <v>26</v>
      </c>
      <c r="N71" s="6" t="s">
        <v>48</v>
      </c>
      <c r="O71" s="6" t="s">
        <v>28</v>
      </c>
      <c r="P71" s="6" t="s">
        <v>86</v>
      </c>
      <c r="Q71" s="6" t="s">
        <v>25</v>
      </c>
      <c r="R71" s="6" t="str">
        <f aca="false">"20250625001926"</f>
        <v>20250625001926</v>
      </c>
      <c r="S71" s="7" t="str">
        <f aca="false">"1300000000154132"</f>
        <v>1300000000154132</v>
      </c>
      <c r="T71" s="6" t="n">
        <v>0</v>
      </c>
    </row>
    <row r="72" customFormat="false" ht="12.8" hidden="true" customHeight="false" outlineLevel="0" collapsed="false">
      <c r="A72" s="2" t="s">
        <v>87</v>
      </c>
      <c r="B72" s="3" t="s">
        <v>21</v>
      </c>
      <c r="C72" s="3" t="s">
        <v>63</v>
      </c>
      <c r="D72" s="3" t="s">
        <v>39</v>
      </c>
      <c r="E72" s="3" t="n">
        <v>3</v>
      </c>
      <c r="F72" s="3" t="n">
        <v>0</v>
      </c>
      <c r="G72" s="3" t="n">
        <v>3</v>
      </c>
      <c r="H72" s="3" t="n">
        <v>3010</v>
      </c>
      <c r="I72" s="3" t="n">
        <v>0</v>
      </c>
      <c r="J72" s="3" t="s">
        <v>24</v>
      </c>
      <c r="K72" s="3" t="s">
        <v>25</v>
      </c>
      <c r="L72" s="3" t="n">
        <v>822306</v>
      </c>
      <c r="M72" s="3" t="s">
        <v>26</v>
      </c>
      <c r="N72" s="3" t="s">
        <v>48</v>
      </c>
      <c r="O72" s="3" t="s">
        <v>28</v>
      </c>
      <c r="P72" s="3" t="s">
        <v>86</v>
      </c>
      <c r="Q72" s="3" t="s">
        <v>25</v>
      </c>
      <c r="R72" s="3" t="str">
        <f aca="false">"20250625092940"</f>
        <v>20250625092940</v>
      </c>
      <c r="S72" s="4" t="str">
        <f aca="false">"1100000042376881"</f>
        <v>1100000042376881</v>
      </c>
      <c r="T72" s="3" t="n">
        <v>0</v>
      </c>
    </row>
    <row r="73" customFormat="false" ht="12.8" hidden="true" customHeight="false" outlineLevel="0" collapsed="false">
      <c r="A73" s="5" t="s">
        <v>88</v>
      </c>
      <c r="B73" s="6" t="s">
        <v>21</v>
      </c>
      <c r="C73" s="6" t="s">
        <v>47</v>
      </c>
      <c r="D73" s="6" t="s">
        <v>39</v>
      </c>
      <c r="E73" s="6" t="n">
        <v>50</v>
      </c>
      <c r="F73" s="6" t="n">
        <v>0</v>
      </c>
      <c r="G73" s="6" t="n">
        <v>50</v>
      </c>
      <c r="H73" s="6" t="n">
        <v>917.9</v>
      </c>
      <c r="I73" s="6" t="n">
        <v>0</v>
      </c>
      <c r="J73" s="6" t="s">
        <v>24</v>
      </c>
      <c r="K73" s="6" t="s">
        <v>25</v>
      </c>
      <c r="L73" s="6" t="n">
        <v>822306</v>
      </c>
      <c r="M73" s="6" t="s">
        <v>26</v>
      </c>
      <c r="N73" s="6" t="s">
        <v>48</v>
      </c>
      <c r="O73" s="6" t="s">
        <v>28</v>
      </c>
      <c r="P73" s="6" t="s">
        <v>86</v>
      </c>
      <c r="Q73" s="6" t="s">
        <v>25</v>
      </c>
      <c r="R73" s="6" t="str">
        <f aca="false">"20250625058311"</f>
        <v>20250625058311</v>
      </c>
      <c r="S73" s="7" t="str">
        <f aca="false">"1100000022878697"</f>
        <v>1100000022878697</v>
      </c>
      <c r="T73" s="6" t="n">
        <v>0</v>
      </c>
    </row>
    <row r="74" customFormat="false" ht="12.8" hidden="true" customHeight="false" outlineLevel="0" collapsed="false">
      <c r="A74" s="2" t="s">
        <v>89</v>
      </c>
      <c r="B74" s="3" t="s">
        <v>21</v>
      </c>
      <c r="C74" s="3" t="s">
        <v>22</v>
      </c>
      <c r="D74" s="3" t="s">
        <v>39</v>
      </c>
      <c r="E74" s="3" t="n">
        <v>10</v>
      </c>
      <c r="F74" s="3" t="n">
        <v>0</v>
      </c>
      <c r="G74" s="3" t="n">
        <v>10</v>
      </c>
      <c r="H74" s="3" t="n">
        <v>1810</v>
      </c>
      <c r="I74" s="3" t="n">
        <v>0</v>
      </c>
      <c r="J74" s="3" t="s">
        <v>24</v>
      </c>
      <c r="K74" s="3" t="s">
        <v>25</v>
      </c>
      <c r="L74" s="3" t="n">
        <v>822306</v>
      </c>
      <c r="M74" s="3" t="s">
        <v>26</v>
      </c>
      <c r="N74" s="3" t="s">
        <v>48</v>
      </c>
      <c r="O74" s="3" t="s">
        <v>28</v>
      </c>
      <c r="P74" s="3" t="s">
        <v>86</v>
      </c>
      <c r="Q74" s="3" t="s">
        <v>25</v>
      </c>
      <c r="R74" s="3" t="str">
        <f aca="false">"20250625028165"</f>
        <v>20250625028165</v>
      </c>
      <c r="S74" s="4" t="str">
        <f aca="false">"1000000005500402"</f>
        <v>1000000005500402</v>
      </c>
      <c r="T74" s="3" t="n">
        <v>0</v>
      </c>
    </row>
    <row r="75" customFormat="false" ht="12.8" hidden="true" customHeight="false" outlineLevel="0" collapsed="false">
      <c r="A75" s="5" t="s">
        <v>90</v>
      </c>
      <c r="B75" s="6" t="s">
        <v>21</v>
      </c>
      <c r="C75" s="6" t="s">
        <v>67</v>
      </c>
      <c r="D75" s="6" t="s">
        <v>23</v>
      </c>
      <c r="E75" s="6" t="n">
        <v>10</v>
      </c>
      <c r="F75" s="6" t="n">
        <v>0</v>
      </c>
      <c r="G75" s="6" t="n">
        <v>10</v>
      </c>
      <c r="H75" s="6" t="n">
        <v>1384</v>
      </c>
      <c r="I75" s="6" t="n">
        <v>0</v>
      </c>
      <c r="J75" s="6" t="s">
        <v>24</v>
      </c>
      <c r="K75" s="6" t="s">
        <v>25</v>
      </c>
      <c r="L75" s="6" t="n">
        <v>822306</v>
      </c>
      <c r="M75" s="6" t="s">
        <v>26</v>
      </c>
      <c r="N75" s="6" t="s">
        <v>48</v>
      </c>
      <c r="O75" s="6" t="s">
        <v>28</v>
      </c>
      <c r="P75" s="6" t="s">
        <v>86</v>
      </c>
      <c r="Q75" s="6" t="s">
        <v>25</v>
      </c>
      <c r="R75" s="6" t="str">
        <f aca="false">"20250625024914"</f>
        <v>20250625024914</v>
      </c>
      <c r="S75" s="7" t="str">
        <f aca="false">"1200000004870857"</f>
        <v>1200000004870857</v>
      </c>
      <c r="T75" s="6" t="n">
        <v>0</v>
      </c>
    </row>
    <row r="76" customFormat="false" ht="12.8" hidden="true" customHeight="false" outlineLevel="0" collapsed="false">
      <c r="A76" s="2" t="s">
        <v>91</v>
      </c>
      <c r="B76" s="3" t="s">
        <v>21</v>
      </c>
      <c r="C76" s="3" t="s">
        <v>64</v>
      </c>
      <c r="D76" s="3" t="s">
        <v>39</v>
      </c>
      <c r="E76" s="3" t="n">
        <v>10</v>
      </c>
      <c r="F76" s="3" t="n">
        <v>0</v>
      </c>
      <c r="G76" s="3" t="n">
        <v>10</v>
      </c>
      <c r="H76" s="3" t="n">
        <v>1880</v>
      </c>
      <c r="I76" s="3" t="n">
        <v>0</v>
      </c>
      <c r="J76" s="3" t="s">
        <v>24</v>
      </c>
      <c r="K76" s="3" t="s">
        <v>25</v>
      </c>
      <c r="L76" s="3" t="n">
        <v>822306</v>
      </c>
      <c r="M76" s="3" t="s">
        <v>26</v>
      </c>
      <c r="N76" s="3" t="s">
        <v>48</v>
      </c>
      <c r="O76" s="3" t="s">
        <v>28</v>
      </c>
      <c r="P76" s="3" t="s">
        <v>86</v>
      </c>
      <c r="Q76" s="3" t="s">
        <v>25</v>
      </c>
      <c r="R76" s="3" t="str">
        <f aca="false">"20250625010321"</f>
        <v>20250625010321</v>
      </c>
      <c r="S76" s="4" t="str">
        <f aca="false">"1300000000754337"</f>
        <v>1300000000754337</v>
      </c>
      <c r="T76" s="3" t="n">
        <v>0</v>
      </c>
    </row>
    <row r="77" customFormat="false" ht="12.8" hidden="true" customHeight="false" outlineLevel="0" collapsed="false">
      <c r="A77" s="5" t="s">
        <v>92</v>
      </c>
      <c r="B77" s="6" t="s">
        <v>21</v>
      </c>
      <c r="C77" s="6" t="s">
        <v>69</v>
      </c>
      <c r="D77" s="6" t="s">
        <v>39</v>
      </c>
      <c r="E77" s="6" t="n">
        <v>3</v>
      </c>
      <c r="F77" s="6" t="n">
        <v>0</v>
      </c>
      <c r="G77" s="6" t="n">
        <v>3</v>
      </c>
      <c r="H77" s="6" t="n">
        <v>4860</v>
      </c>
      <c r="I77" s="6" t="n">
        <v>0</v>
      </c>
      <c r="J77" s="6" t="s">
        <v>24</v>
      </c>
      <c r="K77" s="6" t="s">
        <v>25</v>
      </c>
      <c r="L77" s="6" t="n">
        <v>822306</v>
      </c>
      <c r="M77" s="6" t="s">
        <v>26</v>
      </c>
      <c r="N77" s="6" t="s">
        <v>48</v>
      </c>
      <c r="O77" s="6" t="s">
        <v>28</v>
      </c>
      <c r="P77" s="6" t="s">
        <v>86</v>
      </c>
      <c r="Q77" s="6" t="s">
        <v>25</v>
      </c>
      <c r="R77" s="6" t="str">
        <f aca="false">"20250625009403"</f>
        <v>20250625009403</v>
      </c>
      <c r="S77" s="7" t="str">
        <f aca="false">"1100000000598869"</f>
        <v>1100000000598869</v>
      </c>
      <c r="T77" s="6" t="n">
        <v>0</v>
      </c>
    </row>
    <row r="78" customFormat="false" ht="12.8" hidden="true" customHeight="false" outlineLevel="0" collapsed="false">
      <c r="A78" s="2" t="s">
        <v>93</v>
      </c>
      <c r="B78" s="3" t="s">
        <v>21</v>
      </c>
      <c r="C78" s="3" t="s">
        <v>80</v>
      </c>
      <c r="D78" s="3" t="s">
        <v>39</v>
      </c>
      <c r="E78" s="3" t="n">
        <v>100</v>
      </c>
      <c r="F78" s="3" t="n">
        <v>0</v>
      </c>
      <c r="G78" s="3" t="n">
        <v>100</v>
      </c>
      <c r="H78" s="3" t="n">
        <v>412</v>
      </c>
      <c r="I78" s="3" t="n">
        <v>0</v>
      </c>
      <c r="J78" s="3" t="s">
        <v>24</v>
      </c>
      <c r="K78" s="3" t="s">
        <v>25</v>
      </c>
      <c r="L78" s="3" t="n">
        <v>822306</v>
      </c>
      <c r="M78" s="3" t="s">
        <v>26</v>
      </c>
      <c r="N78" s="3" t="s">
        <v>48</v>
      </c>
      <c r="O78" s="3" t="s">
        <v>28</v>
      </c>
      <c r="P78" s="3" t="s">
        <v>86</v>
      </c>
      <c r="Q78" s="3" t="s">
        <v>25</v>
      </c>
      <c r="R78" s="3" t="str">
        <f aca="false">"20250625009208"</f>
        <v>20250625009208</v>
      </c>
      <c r="S78" s="4" t="str">
        <f aca="false">"1000000000427497"</f>
        <v>1000000000427497</v>
      </c>
      <c r="T78" s="3" t="n">
        <v>0</v>
      </c>
    </row>
    <row r="79" customFormat="false" ht="12.8" hidden="true" customHeight="false" outlineLevel="0" collapsed="false">
      <c r="A79" s="5" t="s">
        <v>93</v>
      </c>
      <c r="B79" s="6" t="s">
        <v>21</v>
      </c>
      <c r="C79" s="6" t="s">
        <v>63</v>
      </c>
      <c r="D79" s="6" t="s">
        <v>39</v>
      </c>
      <c r="E79" s="6" t="n">
        <v>10</v>
      </c>
      <c r="F79" s="6" t="n">
        <v>0</v>
      </c>
      <c r="G79" s="6" t="n">
        <v>10</v>
      </c>
      <c r="H79" s="6" t="n">
        <v>3080</v>
      </c>
      <c r="I79" s="6" t="n">
        <v>0</v>
      </c>
      <c r="J79" s="6" t="s">
        <v>24</v>
      </c>
      <c r="K79" s="6" t="s">
        <v>25</v>
      </c>
      <c r="L79" s="6" t="n">
        <v>822306</v>
      </c>
      <c r="M79" s="6" t="s">
        <v>26</v>
      </c>
      <c r="N79" s="6" t="s">
        <v>48</v>
      </c>
      <c r="O79" s="6" t="s">
        <v>28</v>
      </c>
      <c r="P79" s="6" t="s">
        <v>86</v>
      </c>
      <c r="Q79" s="6" t="s">
        <v>25</v>
      </c>
      <c r="R79" s="6" t="str">
        <f aca="false">"20250625009254"</f>
        <v>20250625009254</v>
      </c>
      <c r="S79" s="7" t="str">
        <f aca="false">"1100000000590419"</f>
        <v>1100000000590419</v>
      </c>
      <c r="T79" s="6" t="n">
        <v>0</v>
      </c>
    </row>
    <row r="80" customFormat="false" ht="12.8" hidden="true" customHeight="false" outlineLevel="0" collapsed="false">
      <c r="A80" s="2" t="s">
        <v>94</v>
      </c>
      <c r="B80" s="3" t="s">
        <v>21</v>
      </c>
      <c r="C80" s="3" t="s">
        <v>47</v>
      </c>
      <c r="D80" s="3" t="s">
        <v>23</v>
      </c>
      <c r="E80" s="3" t="n">
        <v>60</v>
      </c>
      <c r="F80" s="3" t="n">
        <v>0</v>
      </c>
      <c r="G80" s="3" t="n">
        <v>60</v>
      </c>
      <c r="H80" s="3" t="n">
        <v>935</v>
      </c>
      <c r="I80" s="3" t="n">
        <v>0</v>
      </c>
      <c r="J80" s="3" t="s">
        <v>24</v>
      </c>
      <c r="K80" s="3" t="s">
        <v>25</v>
      </c>
      <c r="L80" s="3" t="n">
        <v>822306</v>
      </c>
      <c r="M80" s="3" t="s">
        <v>26</v>
      </c>
      <c r="N80" s="3" t="s">
        <v>45</v>
      </c>
      <c r="O80" s="3" t="s">
        <v>28</v>
      </c>
      <c r="P80" s="3" t="s">
        <v>86</v>
      </c>
      <c r="Q80" s="3" t="s">
        <v>25</v>
      </c>
      <c r="R80" s="3" t="str">
        <f aca="false">"20250625001951"</f>
        <v>20250625001951</v>
      </c>
      <c r="S80" s="4" t="str">
        <f aca="false">"1100000000148034"</f>
        <v>1100000000148034</v>
      </c>
      <c r="T80" s="3" t="n">
        <v>0</v>
      </c>
    </row>
    <row r="81" customFormat="false" ht="12.8" hidden="true" customHeight="false" outlineLevel="0" collapsed="false">
      <c r="A81" s="5" t="s">
        <v>94</v>
      </c>
      <c r="B81" s="6" t="s">
        <v>21</v>
      </c>
      <c r="C81" s="6" t="s">
        <v>47</v>
      </c>
      <c r="D81" s="6" t="s">
        <v>23</v>
      </c>
      <c r="E81" s="6" t="n">
        <v>40</v>
      </c>
      <c r="F81" s="6" t="n">
        <v>0</v>
      </c>
      <c r="G81" s="6" t="n">
        <v>40</v>
      </c>
      <c r="H81" s="6" t="n">
        <v>914</v>
      </c>
      <c r="I81" s="6" t="n">
        <v>0</v>
      </c>
      <c r="J81" s="6" t="s">
        <v>24</v>
      </c>
      <c r="K81" s="6" t="s">
        <v>25</v>
      </c>
      <c r="L81" s="6" t="n">
        <v>822306</v>
      </c>
      <c r="M81" s="6" t="s">
        <v>26</v>
      </c>
      <c r="N81" s="6" t="s">
        <v>45</v>
      </c>
      <c r="O81" s="6" t="s">
        <v>28</v>
      </c>
      <c r="P81" s="6" t="s">
        <v>86</v>
      </c>
      <c r="Q81" s="6" t="s">
        <v>25</v>
      </c>
      <c r="R81" s="6" t="str">
        <f aca="false">"20250625001947"</f>
        <v>20250625001947</v>
      </c>
      <c r="S81" s="7" t="str">
        <f aca="false">"1100000000148002"</f>
        <v>1100000000148002</v>
      </c>
      <c r="T81" s="6" t="n">
        <v>0</v>
      </c>
    </row>
    <row r="82" customFormat="false" ht="12.8" hidden="true" customHeight="false" outlineLevel="0" collapsed="false">
      <c r="A82" s="2" t="s">
        <v>94</v>
      </c>
      <c r="B82" s="3" t="s">
        <v>21</v>
      </c>
      <c r="C82" s="3" t="s">
        <v>78</v>
      </c>
      <c r="D82" s="3" t="s">
        <v>23</v>
      </c>
      <c r="E82" s="3" t="n">
        <v>50</v>
      </c>
      <c r="F82" s="3" t="n">
        <v>0</v>
      </c>
      <c r="G82" s="3" t="n">
        <v>50</v>
      </c>
      <c r="H82" s="3" t="n">
        <v>433</v>
      </c>
      <c r="I82" s="3" t="n">
        <v>0</v>
      </c>
      <c r="J82" s="3" t="s">
        <v>24</v>
      </c>
      <c r="K82" s="3" t="s">
        <v>25</v>
      </c>
      <c r="L82" s="3" t="n">
        <v>822306</v>
      </c>
      <c r="M82" s="3" t="s">
        <v>26</v>
      </c>
      <c r="N82" s="3" t="s">
        <v>45</v>
      </c>
      <c r="O82" s="3" t="s">
        <v>28</v>
      </c>
      <c r="P82" s="3" t="s">
        <v>86</v>
      </c>
      <c r="Q82" s="3" t="s">
        <v>25</v>
      </c>
      <c r="R82" s="3" t="str">
        <f aca="false">"20250625001957"</f>
        <v>20250625001957</v>
      </c>
      <c r="S82" s="4" t="str">
        <f aca="false">"1300000000156068"</f>
        <v>1300000000156068</v>
      </c>
      <c r="T82" s="3" t="n">
        <v>0</v>
      </c>
    </row>
    <row r="83" customFormat="false" ht="12.8" hidden="true" customHeight="false" outlineLevel="0" collapsed="false">
      <c r="A83" s="5" t="s">
        <v>95</v>
      </c>
      <c r="B83" s="6" t="s">
        <v>21</v>
      </c>
      <c r="C83" s="6" t="s">
        <v>74</v>
      </c>
      <c r="D83" s="6" t="s">
        <v>23</v>
      </c>
      <c r="E83" s="6" t="n">
        <v>100</v>
      </c>
      <c r="F83" s="6" t="n">
        <v>0</v>
      </c>
      <c r="G83" s="6" t="n">
        <v>100</v>
      </c>
      <c r="H83" s="6" t="n">
        <v>783</v>
      </c>
      <c r="I83" s="6" t="n">
        <v>0</v>
      </c>
      <c r="J83" s="6" t="s">
        <v>24</v>
      </c>
      <c r="K83" s="6" t="s">
        <v>25</v>
      </c>
      <c r="L83" s="6" t="n">
        <v>822306</v>
      </c>
      <c r="M83" s="6" t="s">
        <v>26</v>
      </c>
      <c r="N83" s="6" t="s">
        <v>45</v>
      </c>
      <c r="O83" s="6" t="s">
        <v>28</v>
      </c>
      <c r="P83" s="6" t="s">
        <v>86</v>
      </c>
      <c r="Q83" s="6" t="s">
        <v>25</v>
      </c>
      <c r="R83" s="6" t="str">
        <f aca="false">"20250625001946"</f>
        <v>20250625001946</v>
      </c>
      <c r="S83" s="7" t="str">
        <f aca="false">"1100000000146173"</f>
        <v>1100000000146173</v>
      </c>
      <c r="T83" s="6" t="n">
        <v>0</v>
      </c>
    </row>
    <row r="84" customFormat="false" ht="12.8" hidden="true" customHeight="false" outlineLevel="0" collapsed="false">
      <c r="A84" s="2" t="s">
        <v>95</v>
      </c>
      <c r="B84" s="3" t="s">
        <v>21</v>
      </c>
      <c r="C84" s="3" t="s">
        <v>47</v>
      </c>
      <c r="D84" s="3" t="s">
        <v>23</v>
      </c>
      <c r="E84" s="3" t="n">
        <v>50</v>
      </c>
      <c r="F84" s="3" t="n">
        <v>0</v>
      </c>
      <c r="G84" s="3" t="n">
        <v>50</v>
      </c>
      <c r="H84" s="3" t="n">
        <v>926</v>
      </c>
      <c r="I84" s="3" t="n">
        <v>0</v>
      </c>
      <c r="J84" s="3" t="s">
        <v>24</v>
      </c>
      <c r="K84" s="3" t="s">
        <v>25</v>
      </c>
      <c r="L84" s="3" t="n">
        <v>822306</v>
      </c>
      <c r="M84" s="3" t="s">
        <v>26</v>
      </c>
      <c r="N84" s="3" t="s">
        <v>45</v>
      </c>
      <c r="O84" s="3" t="s">
        <v>28</v>
      </c>
      <c r="P84" s="3" t="s">
        <v>86</v>
      </c>
      <c r="Q84" s="3" t="s">
        <v>25</v>
      </c>
      <c r="R84" s="3" t="str">
        <f aca="false">"20250625001948"</f>
        <v>20250625001948</v>
      </c>
      <c r="S84" s="4" t="str">
        <f aca="false">"1100000000146197"</f>
        <v>1100000000146197</v>
      </c>
      <c r="T84" s="3" t="n">
        <v>0</v>
      </c>
    </row>
    <row r="85" customFormat="false" ht="12.8" hidden="false" customHeight="false" outlineLevel="0" collapsed="false">
      <c r="A85" s="5" t="s">
        <v>96</v>
      </c>
      <c r="B85" s="6" t="s">
        <v>21</v>
      </c>
      <c r="C85" s="6" t="s">
        <v>32</v>
      </c>
      <c r="D85" s="6" t="s">
        <v>23</v>
      </c>
      <c r="E85" s="6" t="n">
        <v>30</v>
      </c>
      <c r="F85" s="6" t="n">
        <v>0</v>
      </c>
      <c r="G85" s="6" t="n">
        <v>0</v>
      </c>
      <c r="H85" s="6" t="n">
        <v>408</v>
      </c>
      <c r="I85" s="6" t="n">
        <v>0</v>
      </c>
      <c r="J85" s="6" t="s">
        <v>24</v>
      </c>
      <c r="K85" s="6" t="s">
        <v>25</v>
      </c>
      <c r="L85" s="6" t="n">
        <v>822306</v>
      </c>
      <c r="M85" s="6" t="s">
        <v>26</v>
      </c>
      <c r="N85" s="6" t="s">
        <v>45</v>
      </c>
      <c r="O85" s="6" t="s">
        <v>28</v>
      </c>
      <c r="P85" s="6" t="s">
        <v>29</v>
      </c>
      <c r="Q85" s="6" t="s">
        <v>25</v>
      </c>
      <c r="R85" s="6" t="str">
        <f aca="false">"20250625001936"</f>
        <v>20250625001936</v>
      </c>
      <c r="S85" s="7" t="str">
        <f aca="false">"1100000000146078"</f>
        <v>1100000000146078</v>
      </c>
      <c r="T85" s="6" t="n">
        <v>0</v>
      </c>
    </row>
    <row r="86" customFormat="false" ht="12.8" hidden="true" customHeight="false" outlineLevel="0" collapsed="false">
      <c r="A86" s="2" t="s">
        <v>97</v>
      </c>
      <c r="B86" s="3" t="s">
        <v>21</v>
      </c>
      <c r="C86" s="3" t="s">
        <v>76</v>
      </c>
      <c r="D86" s="3" t="s">
        <v>23</v>
      </c>
      <c r="E86" s="3" t="n">
        <v>5</v>
      </c>
      <c r="F86" s="3" t="n">
        <v>0</v>
      </c>
      <c r="G86" s="3" t="n">
        <v>5</v>
      </c>
      <c r="H86" s="3" t="n">
        <v>6850</v>
      </c>
      <c r="I86" s="3" t="n">
        <v>0</v>
      </c>
      <c r="J86" s="3" t="s">
        <v>24</v>
      </c>
      <c r="K86" s="3" t="s">
        <v>25</v>
      </c>
      <c r="L86" s="3" t="n">
        <v>5280413</v>
      </c>
      <c r="M86" s="3" t="s">
        <v>26</v>
      </c>
      <c r="N86" s="3" t="s">
        <v>27</v>
      </c>
      <c r="O86" s="3" t="s">
        <v>28</v>
      </c>
      <c r="P86" s="3" t="s">
        <v>86</v>
      </c>
      <c r="Q86" s="3" t="s">
        <v>30</v>
      </c>
      <c r="R86" s="3" t="str">
        <f aca="false">"20250521102096"</f>
        <v>20250521102096</v>
      </c>
      <c r="S86" s="4" t="str">
        <f aca="false">"1000000000089144"</f>
        <v>1000000000089144</v>
      </c>
      <c r="T86" s="3" t="n">
        <v>20250624</v>
      </c>
    </row>
  </sheetData>
  <autoFilter ref="A2:T86">
    <filterColumn colId="3" hiddenButton="1">
      <filters>
        <filter val="SELL"/>
      </filters>
    </filterColumn>
    <filterColumn colId="16" hiddenButton="1">
      <customFilters and="true">
        <customFilter operator="notEqual" val="GTDt oRDER"/>
      </customFilters>
    </filterColumn>
    <filterColumn colId="15" hiddenButton="1">
      <customFilters and="true">
        <customFilter operator="notEqual" val="CONFIRMED tRADE"/>
      </customFilters>
    </filterColumn>
    <filterColumn colId="0" hiddenButton="1"/>
    <filterColumn colId="1" hiddenButton="1"/>
    <filterColumn colId="2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7" hiddenButton="1"/>
    <filterColumn colId="18" hiddenButton="1"/>
    <filterColumn colId="19" hiddenButton="1"/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LibreOffice/25.2.4.1$Windows_X86_64 LibreOffice_project/09303ce8b49f86f106fccd32b1324662053027cc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2025-06-26T02:43:47Z</dcterms:modified>
  <cp:revision>10</cp:revision>
  <dc:subject/>
  <dc:title/>
</cp:coreProperties>
</file>