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730" windowHeight="99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7" i="1"/>
  <c r="L9"/>
  <c r="D5" s="1"/>
  <c r="M11"/>
  <c r="C18"/>
  <c r="D18" s="1"/>
  <c r="C17"/>
  <c r="C16"/>
  <c r="D16" s="1"/>
  <c r="E3" i="3"/>
  <c r="E4"/>
  <c r="E2"/>
  <c r="F4"/>
  <c r="G4" s="1"/>
  <c r="F3"/>
  <c r="G3" s="1"/>
  <c r="H8" i="1"/>
  <c r="H7"/>
  <c r="D17"/>
  <c r="D5" i="2"/>
  <c r="D4"/>
  <c r="D3"/>
  <c r="C19" i="1"/>
  <c r="G7"/>
  <c r="G8" s="1"/>
  <c r="L8" l="1"/>
  <c r="D4" s="1"/>
  <c r="L10"/>
  <c r="D6" s="1"/>
  <c r="C4"/>
  <c r="C5"/>
  <c r="E5" l="1"/>
  <c r="F5" s="1"/>
  <c r="I5" s="1"/>
  <c r="D7"/>
  <c r="D8" s="1"/>
  <c r="E4"/>
  <c r="F4" s="1"/>
  <c r="I4" s="1"/>
  <c r="C6"/>
  <c r="E6" s="1"/>
  <c r="E7" l="1"/>
  <c r="E8" s="1"/>
  <c r="F6"/>
  <c r="F7" s="1"/>
  <c r="F8" s="1"/>
  <c r="I6" l="1"/>
  <c r="I7" l="1"/>
  <c r="I8" s="1"/>
</calcChain>
</file>

<file path=xl/sharedStrings.xml><?xml version="1.0" encoding="utf-8"?>
<sst xmlns="http://schemas.openxmlformats.org/spreadsheetml/2006/main" count="41" uniqueCount="29">
  <si>
    <t>PLANO</t>
  </si>
  <si>
    <t>VALOR</t>
  </si>
  <si>
    <t>TRIMESTRAL</t>
  </si>
  <si>
    <t>SEMESTRAL</t>
  </si>
  <si>
    <t>ANUAL</t>
  </si>
  <si>
    <t>USUÁRIOS</t>
  </si>
  <si>
    <t>TOTAL BRUTO</t>
  </si>
  <si>
    <t>PAG SEGURO</t>
  </si>
  <si>
    <t>TOTAIS</t>
  </si>
  <si>
    <t>SALDO LIQUIDO</t>
  </si>
  <si>
    <t>MÉDIAS (MÊS)</t>
  </si>
  <si>
    <t>HOSPEDAGEM</t>
  </si>
  <si>
    <t>TABELA DE RENDIMENTOS NEWFINANCES - REF.: 1 ANO</t>
  </si>
  <si>
    <t>META DE RECEITA LÍQUIDA</t>
  </si>
  <si>
    <t>MÊS</t>
  </si>
  <si>
    <t>MENSAL</t>
  </si>
  <si>
    <t>MEUS PLANOS</t>
  </si>
  <si>
    <t>BIANUAL</t>
  </si>
  <si>
    <t>LOCALWEB</t>
  </si>
  <si>
    <t>KINGHOST</t>
  </si>
  <si>
    <t>UOL HOST</t>
  </si>
  <si>
    <t>SERVIDOR</t>
  </si>
  <si>
    <t>POR MÊS</t>
  </si>
  <si>
    <t>ECONOMIA (%)</t>
  </si>
  <si>
    <t>ANÚNCIOS/PROP.</t>
  </si>
  <si>
    <t>ANÚNCIOS</t>
  </si>
  <si>
    <t xml:space="preserve">PÚBLICO </t>
  </si>
  <si>
    <t>% ALVO</t>
  </si>
  <si>
    <t>TOTAL PÚBLICO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</si>
</sst>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3" fillId="4" borderId="1" xfId="2" applyFont="1" applyFill="1" applyBorder="1"/>
    <xf numFmtId="44" fontId="3" fillId="4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6" xfId="0" applyFont="1" applyFill="1" applyBorder="1"/>
    <xf numFmtId="44" fontId="3" fillId="4" borderId="7" xfId="2" applyFont="1" applyFill="1" applyBorder="1"/>
    <xf numFmtId="44" fontId="3" fillId="4" borderId="7" xfId="0" applyNumberFormat="1" applyFont="1" applyFill="1" applyBorder="1"/>
    <xf numFmtId="44" fontId="3" fillId="4" borderId="9" xfId="0" applyNumberFormat="1" applyFont="1" applyFill="1" applyBorder="1"/>
    <xf numFmtId="0" fontId="3" fillId="4" borderId="10" xfId="0" applyFont="1" applyFill="1" applyBorder="1"/>
    <xf numFmtId="44" fontId="3" fillId="4" borderId="11" xfId="0" applyNumberFormat="1" applyFont="1" applyFill="1" applyBorder="1"/>
    <xf numFmtId="0" fontId="3" fillId="4" borderId="12" xfId="0" applyFont="1" applyFill="1" applyBorder="1"/>
    <xf numFmtId="44" fontId="3" fillId="4" borderId="13" xfId="2" applyFont="1" applyFill="1" applyBorder="1"/>
    <xf numFmtId="44" fontId="3" fillId="4" borderId="13" xfId="0" applyNumberFormat="1" applyFont="1" applyFill="1" applyBorder="1"/>
    <xf numFmtId="44" fontId="3" fillId="4" borderId="15" xfId="0" applyNumberFormat="1" applyFont="1" applyFill="1" applyBorder="1"/>
    <xf numFmtId="44" fontId="2" fillId="3" borderId="14" xfId="2" applyFont="1" applyFill="1" applyBorder="1"/>
    <xf numFmtId="44" fontId="2" fillId="3" borderId="17" xfId="2" applyFont="1" applyFill="1" applyBorder="1"/>
    <xf numFmtId="44" fontId="2" fillId="3" borderId="4" xfId="2" applyFont="1" applyFill="1" applyBorder="1"/>
    <xf numFmtId="44" fontId="2" fillId="3" borderId="5" xfId="2" applyFont="1" applyFill="1" applyBorder="1"/>
    <xf numFmtId="164" fontId="2" fillId="3" borderId="14" xfId="0" applyNumberFormat="1" applyFont="1" applyFill="1" applyBorder="1" applyAlignment="1">
      <alignment horizontal="center"/>
    </xf>
    <xf numFmtId="3" fontId="2" fillId="3" borderId="4" xfId="1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horizontal="center" vertical="center"/>
    </xf>
    <xf numFmtId="0" fontId="0" fillId="0" borderId="1" xfId="0" applyBorder="1"/>
    <xf numFmtId="44" fontId="0" fillId="0" borderId="1" xfId="2" applyFont="1" applyBorder="1"/>
    <xf numFmtId="44" fontId="0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44" fontId="2" fillId="3" borderId="22" xfId="2" applyFont="1" applyFill="1" applyBorder="1"/>
    <xf numFmtId="44" fontId="2" fillId="3" borderId="23" xfId="2" applyFont="1" applyFill="1" applyBorder="1"/>
    <xf numFmtId="1" fontId="0" fillId="0" borderId="0" xfId="0" applyNumberFormat="1"/>
    <xf numFmtId="3" fontId="0" fillId="0" borderId="0" xfId="0" applyNumberFormat="1"/>
    <xf numFmtId="3" fontId="3" fillId="4" borderId="7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4" fontId="4" fillId="0" borderId="20" xfId="2" applyFont="1" applyBorder="1" applyAlignment="1">
      <alignment horizontal="center" vertical="center"/>
    </xf>
    <xf numFmtId="44" fontId="4" fillId="0" borderId="21" xfId="2" applyFont="1" applyBorder="1" applyAlignment="1">
      <alignment horizontal="center" vertical="center"/>
    </xf>
    <xf numFmtId="44" fontId="3" fillId="4" borderId="8" xfId="2" applyFont="1" applyFill="1" applyBorder="1" applyAlignment="1">
      <alignment horizontal="center" vertical="center"/>
    </xf>
    <xf numFmtId="44" fontId="3" fillId="4" borderId="2" xfId="2" applyFont="1" applyFill="1" applyBorder="1" applyAlignment="1">
      <alignment horizontal="center" vertical="center"/>
    </xf>
    <xf numFmtId="44" fontId="3" fillId="4" borderId="14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Separador de milhares" xfId="1" builtinId="3"/>
  </cellStyles>
  <dxfs count="1">
    <dxf>
      <font>
        <b/>
        <i val="0"/>
        <color rgb="FFFF0000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9"/>
  <sheetViews>
    <sheetView tabSelected="1" workbookViewId="0">
      <selection activeCell="K13" sqref="K13"/>
    </sheetView>
  </sheetViews>
  <sheetFormatPr defaultRowHeight="15"/>
  <cols>
    <col min="1" max="1" width="4.42578125" customWidth="1"/>
    <col min="2" max="2" width="16.7109375" customWidth="1"/>
    <col min="3" max="3" width="11.42578125" customWidth="1"/>
    <col min="4" max="4" width="13" style="1" customWidth="1"/>
    <col min="5" max="5" width="20" bestFit="1" customWidth="1"/>
    <col min="6" max="6" width="18.85546875" bestFit="1" customWidth="1"/>
    <col min="7" max="7" width="16.42578125" customWidth="1"/>
    <col min="8" max="8" width="19" customWidth="1"/>
    <col min="9" max="9" width="20" bestFit="1" customWidth="1"/>
    <col min="10" max="10" width="3.28515625" customWidth="1"/>
    <col min="11" max="11" width="17.5703125" customWidth="1"/>
    <col min="12" max="12" width="14.42578125" customWidth="1"/>
  </cols>
  <sheetData>
    <row r="1" spans="2:13" ht="15.75" thickBot="1"/>
    <row r="2" spans="2:13" ht="24" customHeight="1" thickBot="1">
      <c r="B2" s="43" t="s">
        <v>12</v>
      </c>
      <c r="C2" s="44"/>
      <c r="D2" s="44"/>
      <c r="E2" s="44"/>
      <c r="F2" s="44"/>
      <c r="G2" s="44"/>
      <c r="H2" s="44"/>
      <c r="I2" s="45"/>
    </row>
    <row r="3" spans="2:13" ht="16.5" thickBot="1">
      <c r="B3" s="5" t="s">
        <v>0</v>
      </c>
      <c r="C3" s="6" t="s">
        <v>1</v>
      </c>
      <c r="D3" s="6" t="s">
        <v>5</v>
      </c>
      <c r="E3" s="6" t="s">
        <v>6</v>
      </c>
      <c r="F3" s="6" t="s">
        <v>7</v>
      </c>
      <c r="G3" s="6" t="s">
        <v>11</v>
      </c>
      <c r="H3" s="35" t="s">
        <v>24</v>
      </c>
      <c r="I3" s="7" t="s">
        <v>9</v>
      </c>
    </row>
    <row r="4" spans="2:13">
      <c r="B4" s="8" t="s">
        <v>2</v>
      </c>
      <c r="C4" s="9">
        <f>C16</f>
        <v>5.9</v>
      </c>
      <c r="D4" s="40">
        <f>L8</f>
        <v>1460</v>
      </c>
      <c r="E4" s="10">
        <f>C4*D4</f>
        <v>8614</v>
      </c>
      <c r="F4" s="9">
        <f>(E4*4.99%)+0.4*D4</f>
        <v>1013.8386</v>
      </c>
      <c r="G4" s="48">
        <v>293.27</v>
      </c>
      <c r="H4" s="48">
        <v>60</v>
      </c>
      <c r="I4" s="11">
        <f>E4-F4</f>
        <v>7600.1614</v>
      </c>
      <c r="K4" s="55" t="s">
        <v>25</v>
      </c>
      <c r="L4" s="55"/>
    </row>
    <row r="5" spans="2:13">
      <c r="B5" s="12" t="s">
        <v>3</v>
      </c>
      <c r="C5" s="3">
        <f>C17</f>
        <v>8.3000000000000007</v>
      </c>
      <c r="D5" s="41">
        <f>L9</f>
        <v>2190</v>
      </c>
      <c r="E5" s="4">
        <f t="shared" ref="E5:E6" si="0">C5*D5</f>
        <v>18177</v>
      </c>
      <c r="F5" s="3">
        <f t="shared" ref="F5:F6" si="1">(E5*4.99%)+0.4*D5</f>
        <v>1783.0322999999999</v>
      </c>
      <c r="G5" s="49"/>
      <c r="H5" s="49"/>
      <c r="I5" s="13">
        <f t="shared" ref="I5:I6" si="2">E5-F5</f>
        <v>16393.967700000001</v>
      </c>
      <c r="K5" t="s">
        <v>26</v>
      </c>
      <c r="L5" s="39">
        <v>14600000</v>
      </c>
    </row>
    <row r="6" spans="2:13" ht="15.75" thickBot="1">
      <c r="B6" s="14" t="s">
        <v>4</v>
      </c>
      <c r="C6" s="15">
        <f>C18</f>
        <v>11.9</v>
      </c>
      <c r="D6" s="42">
        <f>L10</f>
        <v>3650</v>
      </c>
      <c r="E6" s="16">
        <f t="shared" si="0"/>
        <v>43435</v>
      </c>
      <c r="F6" s="15">
        <f t="shared" si="1"/>
        <v>3627.4065000000001</v>
      </c>
      <c r="G6" s="50"/>
      <c r="H6" s="50"/>
      <c r="I6" s="17">
        <f t="shared" si="2"/>
        <v>39807.593500000003</v>
      </c>
      <c r="K6" t="s">
        <v>27</v>
      </c>
      <c r="L6">
        <v>0.5</v>
      </c>
    </row>
    <row r="7" spans="2:13" ht="16.5" thickBot="1">
      <c r="B7" s="56" t="s">
        <v>8</v>
      </c>
      <c r="C7" s="57"/>
      <c r="D7" s="23">
        <f>SUM(D4:D6)</f>
        <v>7300</v>
      </c>
      <c r="E7" s="20">
        <f t="shared" ref="E7:F7" si="3">SUM(E4:E6)</f>
        <v>70226</v>
      </c>
      <c r="F7" s="20">
        <f t="shared" si="3"/>
        <v>6424.2773999999999</v>
      </c>
      <c r="G7" s="20">
        <f>G4</f>
        <v>293.27</v>
      </c>
      <c r="H7" s="36">
        <f>H4</f>
        <v>60</v>
      </c>
      <c r="I7" s="21">
        <f>SUM(I4:I6)-(G4+H7)</f>
        <v>63448.452600000011</v>
      </c>
      <c r="J7" s="2"/>
      <c r="K7" t="s">
        <v>28</v>
      </c>
      <c r="L7" s="39">
        <f>L5*L6%/10</f>
        <v>7300</v>
      </c>
    </row>
    <row r="8" spans="2:13" ht="16.5" thickBot="1">
      <c r="B8" s="58" t="s">
        <v>10</v>
      </c>
      <c r="C8" s="59"/>
      <c r="D8" s="22">
        <f>D7/12</f>
        <v>608.33333333333337</v>
      </c>
      <c r="E8" s="18">
        <f t="shared" ref="E8:I8" si="4">E7/12</f>
        <v>5852.166666666667</v>
      </c>
      <c r="F8" s="18">
        <f t="shared" si="4"/>
        <v>535.35645</v>
      </c>
      <c r="G8" s="18">
        <f>G7/12</f>
        <v>24.439166666666665</v>
      </c>
      <c r="H8" s="37">
        <f>H4/12</f>
        <v>5</v>
      </c>
      <c r="I8" s="19">
        <f t="shared" si="4"/>
        <v>5287.3710500000007</v>
      </c>
      <c r="K8" t="s">
        <v>2</v>
      </c>
      <c r="L8" s="39">
        <f>L7*M8%</f>
        <v>1460</v>
      </c>
      <c r="M8">
        <v>20</v>
      </c>
    </row>
    <row r="9" spans="2:13">
      <c r="K9" t="s">
        <v>3</v>
      </c>
      <c r="L9" s="39">
        <f>L7*M9%</f>
        <v>2190</v>
      </c>
      <c r="M9">
        <v>30</v>
      </c>
    </row>
    <row r="10" spans="2:13" ht="15.75" thickBot="1">
      <c r="K10" t="s">
        <v>4</v>
      </c>
      <c r="L10" s="39">
        <f>L7*M10%</f>
        <v>3650</v>
      </c>
      <c r="M10">
        <v>50</v>
      </c>
    </row>
    <row r="11" spans="2:13" ht="30.75" thickBot="1">
      <c r="B11" s="24" t="s">
        <v>13</v>
      </c>
      <c r="C11" s="46">
        <v>3000</v>
      </c>
      <c r="D11" s="47"/>
      <c r="E11" s="25" t="s">
        <v>14</v>
      </c>
      <c r="F11" s="52"/>
      <c r="G11" s="53"/>
      <c r="H11" s="53"/>
      <c r="I11" s="54"/>
      <c r="M11">
        <f>SUM(M8:M10)</f>
        <v>100</v>
      </c>
    </row>
    <row r="14" spans="2:13">
      <c r="B14" s="51" t="s">
        <v>16</v>
      </c>
      <c r="C14" s="51"/>
      <c r="D14" s="51"/>
      <c r="E14" s="51"/>
      <c r="F14" s="51"/>
      <c r="G14" s="51"/>
      <c r="H14" s="51"/>
      <c r="I14" s="51"/>
    </row>
    <row r="15" spans="2:13">
      <c r="B15" s="29" t="s">
        <v>0</v>
      </c>
      <c r="C15" s="29" t="s">
        <v>1</v>
      </c>
      <c r="D15" s="29" t="s">
        <v>22</v>
      </c>
      <c r="E15" s="29" t="s">
        <v>23</v>
      </c>
      <c r="F15" s="29"/>
      <c r="G15" s="29"/>
      <c r="H15" s="34"/>
      <c r="I15" s="29"/>
    </row>
    <row r="16" spans="2:13">
      <c r="B16" s="26" t="s">
        <v>2</v>
      </c>
      <c r="C16" s="27">
        <f>Plan3!D2</f>
        <v>5.9</v>
      </c>
      <c r="D16" s="28">
        <f>C16/3</f>
        <v>1.9666666666666668</v>
      </c>
      <c r="E16" s="32"/>
      <c r="F16" s="27"/>
      <c r="G16" s="31"/>
      <c r="H16" s="31"/>
      <c r="I16" s="26"/>
    </row>
    <row r="17" spans="2:9">
      <c r="B17" s="26" t="s">
        <v>3</v>
      </c>
      <c r="C17" s="27">
        <f>Plan3!D3</f>
        <v>8.3000000000000007</v>
      </c>
      <c r="D17" s="28">
        <f>C17/6</f>
        <v>1.3833333333333335</v>
      </c>
      <c r="E17" s="33"/>
      <c r="F17" s="27"/>
      <c r="G17" s="26"/>
      <c r="H17" s="26"/>
      <c r="I17" s="26"/>
    </row>
    <row r="18" spans="2:9">
      <c r="B18" s="26" t="s">
        <v>4</v>
      </c>
      <c r="C18" s="27">
        <f>Plan3!D4</f>
        <v>11.9</v>
      </c>
      <c r="D18" s="28">
        <f>C18/12</f>
        <v>0.9916666666666667</v>
      </c>
      <c r="E18" s="33"/>
      <c r="F18" s="27"/>
      <c r="G18" s="26"/>
      <c r="H18" s="26"/>
      <c r="I18" s="26"/>
    </row>
    <row r="19" spans="2:9">
      <c r="B19" s="26" t="s">
        <v>17</v>
      </c>
      <c r="C19" s="27">
        <f>D19*24</f>
        <v>0</v>
      </c>
      <c r="D19" s="28">
        <v>0</v>
      </c>
      <c r="E19" s="32"/>
      <c r="F19" s="27"/>
      <c r="G19" s="26"/>
      <c r="H19" s="26"/>
      <c r="I19" s="26"/>
    </row>
  </sheetData>
  <mergeCells count="9">
    <mergeCell ref="K4:L4"/>
    <mergeCell ref="B7:C7"/>
    <mergeCell ref="B8:C8"/>
    <mergeCell ref="G4:G6"/>
    <mergeCell ref="B2:I2"/>
    <mergeCell ref="C11:D11"/>
    <mergeCell ref="H4:H6"/>
    <mergeCell ref="B14:I14"/>
    <mergeCell ref="F11:I11"/>
  </mergeCells>
  <conditionalFormatting sqref="I7:I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 H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3" sqref="D3"/>
    </sheetView>
  </sheetViews>
  <sheetFormatPr defaultRowHeight="15"/>
  <cols>
    <col min="2" max="2" width="15.5703125" customWidth="1"/>
    <col min="3" max="3" width="10.7109375" customWidth="1"/>
    <col min="4" max="4" width="12.5703125" customWidth="1"/>
  </cols>
  <sheetData>
    <row r="2" spans="2:4" ht="15.75">
      <c r="B2" s="30" t="s">
        <v>21</v>
      </c>
      <c r="C2" s="30" t="s">
        <v>15</v>
      </c>
      <c r="D2" s="30" t="s">
        <v>4</v>
      </c>
    </row>
    <row r="3" spans="2:4">
      <c r="B3" s="26" t="s">
        <v>18</v>
      </c>
      <c r="C3" s="27">
        <v>49.9</v>
      </c>
      <c r="D3" s="27">
        <f>C3*12</f>
        <v>598.79999999999995</v>
      </c>
    </row>
    <row r="4" spans="2:4">
      <c r="B4" s="26" t="s">
        <v>19</v>
      </c>
      <c r="C4" s="27">
        <v>20.3</v>
      </c>
      <c r="D4" s="27">
        <f>C4*12</f>
        <v>243.60000000000002</v>
      </c>
    </row>
    <row r="5" spans="2:4">
      <c r="B5" s="26" t="s">
        <v>20</v>
      </c>
      <c r="C5" s="27">
        <v>27.9</v>
      </c>
      <c r="D5" s="27">
        <f>C5*12</f>
        <v>334.79999999999995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"/>
  <sheetViews>
    <sheetView workbookViewId="0">
      <selection activeCell="D5" sqref="D5"/>
    </sheetView>
  </sheetViews>
  <sheetFormatPr defaultRowHeight="15"/>
  <cols>
    <col min="2" max="3" width="12.42578125" customWidth="1"/>
  </cols>
  <sheetData>
    <row r="2" spans="2:7">
      <c r="B2" t="s">
        <v>2</v>
      </c>
      <c r="C2">
        <v>3</v>
      </c>
      <c r="D2">
        <v>5.9</v>
      </c>
      <c r="E2" s="2">
        <f>D2/C2</f>
        <v>1.9666666666666668</v>
      </c>
    </row>
    <row r="3" spans="2:7">
      <c r="B3" t="s">
        <v>3</v>
      </c>
      <c r="C3">
        <v>6</v>
      </c>
      <c r="D3">
        <v>8.3000000000000007</v>
      </c>
      <c r="E3" s="2">
        <f t="shared" ref="E3:E4" si="0">D3/C3</f>
        <v>1.3833333333333335</v>
      </c>
      <c r="F3">
        <f>(D2*C3)/C2</f>
        <v>11.800000000000002</v>
      </c>
      <c r="G3" s="38">
        <f>100-(D3*100)/F3</f>
        <v>29.661016949152554</v>
      </c>
    </row>
    <row r="4" spans="2:7">
      <c r="B4" t="s">
        <v>4</v>
      </c>
      <c r="C4">
        <v>12</v>
      </c>
      <c r="D4">
        <v>11.9</v>
      </c>
      <c r="E4" s="2">
        <f t="shared" si="0"/>
        <v>0.9916666666666667</v>
      </c>
      <c r="F4">
        <f>(D2*C4)/C2</f>
        <v>23.600000000000005</v>
      </c>
      <c r="G4" s="38">
        <f>100-(D4*100)/F4</f>
        <v>49.576271186440685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Fernando Rodrigues</cp:lastModifiedBy>
  <dcterms:created xsi:type="dcterms:W3CDTF">2013-11-18T17:12:11Z</dcterms:created>
  <dcterms:modified xsi:type="dcterms:W3CDTF">2014-02-14T15:10:37Z</dcterms:modified>
</cp:coreProperties>
</file>