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naven\OneDrive - ABB\Personal\Study\VBA\3. Capstone\5. Monte Carlo Simulation\"/>
    </mc:Choice>
  </mc:AlternateContent>
  <xr:revisionPtr revIDLastSave="7" documentId="11_305D82E74B073388E02832DA73ECF3DF7DDE6F8E" xr6:coauthVersionLast="45" xr6:coauthVersionMax="45" xr10:uidLastSave="{7A17DD6F-6876-406A-B13B-DB808442A49D}"/>
  <bookViews>
    <workbookView xWindow="108" yWindow="0" windowWidth="10200" windowHeight="8964" xr2:uid="{00000000-000D-0000-FFFF-FFFF00000000}"/>
  </bookViews>
  <sheets>
    <sheet name="Main" sheetId="1" r:id="rId1"/>
    <sheet name="Histogram" sheetId="50" r:id="rId2"/>
    <sheet name="Histogram Data" sheetId="2" r:id="rId3"/>
  </sheets>
  <definedNames>
    <definedName name="Cland">Main!$B$3</definedName>
    <definedName name="COS">Main!$H$3</definedName>
    <definedName name="Croyal">Main!$B$4</definedName>
    <definedName name="Cstart">Main!$B$7</definedName>
    <definedName name="CTDC">Main!$B$5</definedName>
    <definedName name="i">Main!$H$4</definedName>
    <definedName name="S">Main!$E$3</definedName>
    <definedName name="tax">Main!$E$4</definedName>
    <definedName name="WC">Main!$B$6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N24" i="1"/>
  <c r="J24" i="1" l="1"/>
  <c r="I24" i="1"/>
  <c r="E24" i="1"/>
  <c r="C24" i="1"/>
  <c r="J23" i="1"/>
  <c r="I23" i="1"/>
  <c r="E23" i="1"/>
  <c r="J22" i="1"/>
  <c r="I22" i="1"/>
  <c r="E22" i="1"/>
  <c r="J21" i="1"/>
  <c r="I21" i="1"/>
  <c r="E21" i="1"/>
  <c r="J20" i="1"/>
  <c r="I20" i="1"/>
  <c r="E20" i="1"/>
  <c r="J19" i="1"/>
  <c r="I19" i="1"/>
  <c r="H19" i="1"/>
  <c r="E19" i="1"/>
  <c r="J18" i="1"/>
  <c r="I18" i="1"/>
  <c r="H18" i="1"/>
  <c r="E18" i="1"/>
  <c r="J17" i="1"/>
  <c r="I17" i="1"/>
  <c r="H17" i="1"/>
  <c r="E17" i="1"/>
  <c r="J16" i="1"/>
  <c r="I16" i="1"/>
  <c r="H16" i="1"/>
  <c r="E16" i="1"/>
  <c r="J15" i="1"/>
  <c r="I15" i="1"/>
  <c r="H15" i="1"/>
  <c r="E15" i="1"/>
  <c r="J14" i="1"/>
  <c r="I14" i="1"/>
  <c r="H14" i="1"/>
  <c r="E14" i="1"/>
  <c r="J13" i="1"/>
  <c r="I13" i="1"/>
  <c r="H13" i="1"/>
  <c r="E13" i="1"/>
  <c r="J12" i="1"/>
  <c r="I12" i="1"/>
  <c r="H12" i="1"/>
  <c r="E12" i="1"/>
  <c r="F11" i="1"/>
  <c r="C11" i="1"/>
  <c r="B11" i="1"/>
  <c r="D10" i="1"/>
  <c r="B10" i="1"/>
  <c r="K12" i="1" l="1"/>
  <c r="L12" i="1" s="1"/>
  <c r="M12" i="1" s="1"/>
  <c r="K22" i="1"/>
  <c r="L22" i="1" s="1"/>
  <c r="M22" i="1" s="1"/>
  <c r="K21" i="1"/>
  <c r="L21" i="1" s="1"/>
  <c r="M21" i="1" s="1"/>
  <c r="K23" i="1"/>
  <c r="L23" i="1" s="1"/>
  <c r="M23" i="1" s="1"/>
  <c r="K24" i="1"/>
  <c r="L24" i="1" s="1"/>
  <c r="M24" i="1" s="1"/>
  <c r="K20" i="1"/>
  <c r="L20" i="1" s="1"/>
  <c r="M20" i="1" s="1"/>
  <c r="L11" i="1"/>
  <c r="M11" i="1" s="1"/>
  <c r="K13" i="1"/>
  <c r="L13" i="1" s="1"/>
  <c r="M13" i="1" s="1"/>
  <c r="K15" i="1"/>
  <c r="L15" i="1" s="1"/>
  <c r="M15" i="1" s="1"/>
  <c r="K16" i="1"/>
  <c r="L16" i="1" s="1"/>
  <c r="M16" i="1" s="1"/>
  <c r="K18" i="1"/>
  <c r="L18" i="1" s="1"/>
  <c r="M18" i="1" s="1"/>
  <c r="K19" i="1"/>
  <c r="L19" i="1" s="1"/>
  <c r="M19" i="1" s="1"/>
  <c r="K14" i="1"/>
  <c r="L14" i="1" s="1"/>
  <c r="M14" i="1" s="1"/>
  <c r="K17" i="1"/>
  <c r="L17" i="1" s="1"/>
  <c r="M17" i="1" s="1"/>
  <c r="M10" i="1"/>
  <c r="N10" i="1" s="1"/>
  <c r="N11" i="1" l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</calcChain>
</file>

<file path=xl/sharedStrings.xml><?xml version="1.0" encoding="utf-8"?>
<sst xmlns="http://schemas.openxmlformats.org/spreadsheetml/2006/main" count="28" uniqueCount="23">
  <si>
    <t>PROFITABILITY ANALYSIS - MONTE CARLO SIMULATION</t>
  </si>
  <si>
    <t>C_land</t>
  </si>
  <si>
    <t>S</t>
  </si>
  <si>
    <t>C</t>
  </si>
  <si>
    <t>C_royalties</t>
  </si>
  <si>
    <t>Tax:</t>
  </si>
  <si>
    <t>i</t>
  </si>
  <si>
    <t>TDC</t>
  </si>
  <si>
    <t>WC</t>
  </si>
  <si>
    <t>*IMPORTANT: DON'T CHANGE ANYTHING ON THIS SHEET ACCEPT</t>
  </si>
  <si>
    <t>C_start</t>
  </si>
  <si>
    <t>FOR INPUTS HIGHLIGHTED IN GREEN!</t>
  </si>
  <si>
    <t>(PV)</t>
  </si>
  <si>
    <t>Year</t>
  </si>
  <si>
    <t>C_royalty</t>
  </si>
  <si>
    <t>C_startup</t>
  </si>
  <si>
    <t>V_S</t>
  </si>
  <si>
    <t>D</t>
  </si>
  <si>
    <t>ATE</t>
  </si>
  <si>
    <t>Cash Flow</t>
  </si>
  <si>
    <t>Disc. CF</t>
  </si>
  <si>
    <t>NPV</t>
  </si>
  <si>
    <t>MACRS-7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</si>
</sst>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quotePrefix="1"/>
    <xf numFmtId="44" fontId="0" fillId="0" borderId="0" xfId="1" applyNumberFormat="1" applyFont="1"/>
    <xf numFmtId="2" fontId="0" fillId="2" borderId="2" xfId="0" applyNumberFormat="1" applyFill="1" applyBorder="1"/>
    <xf numFmtId="2" fontId="0" fillId="2" borderId="3" xfId="0" applyNumberFormat="1" applyFill="1" applyBorder="1"/>
    <xf numFmtId="0" fontId="0" fillId="2" borderId="4" xfId="0" applyFill="1" applyBorder="1"/>
    <xf numFmtId="164" fontId="0" fillId="2" borderId="4" xfId="2" applyNumberFormat="1" applyFont="1" applyFill="1" applyBorder="1"/>
    <xf numFmtId="165" fontId="0" fillId="2" borderId="3" xfId="0" applyNumberFormat="1" applyFill="1" applyBorder="1"/>
    <xf numFmtId="0" fontId="0" fillId="0" borderId="0" xfId="0" applyFill="1"/>
    <xf numFmtId="2" fontId="0" fillId="0" borderId="0" xfId="0" applyNumberFormat="1"/>
    <xf numFmtId="10" fontId="0" fillId="0" borderId="0" xfId="2" applyNumberFormat="1" applyFont="1"/>
    <xf numFmtId="2" fontId="0" fillId="3" borderId="1" xfId="0" applyNumberFormat="1" applyFill="1" applyBorder="1"/>
    <xf numFmtId="165" fontId="0" fillId="2" borderId="4" xfId="0" applyNumberFormat="1" applyFill="1" applyBorder="1"/>
    <xf numFmtId="165" fontId="0" fillId="2" borderId="2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Data'!$A$1:$A$38</c:f>
              <c:numCache>
                <c:formatCode>General</c:formatCode>
                <c:ptCount val="38"/>
                <c:pt idx="0">
                  <c:v>-37.5</c:v>
                </c:pt>
                <c:pt idx="1">
                  <c:v>-32.5</c:v>
                </c:pt>
                <c:pt idx="2">
                  <c:v>-27.5</c:v>
                </c:pt>
                <c:pt idx="3">
                  <c:v>-22.5</c:v>
                </c:pt>
                <c:pt idx="4">
                  <c:v>-17.5</c:v>
                </c:pt>
                <c:pt idx="5">
                  <c:v>-12.5</c:v>
                </c:pt>
                <c:pt idx="6">
                  <c:v>-7.5</c:v>
                </c:pt>
                <c:pt idx="7">
                  <c:v>-2.5</c:v>
                </c:pt>
                <c:pt idx="8">
                  <c:v>2.5</c:v>
                </c:pt>
                <c:pt idx="9">
                  <c:v>7.5</c:v>
                </c:pt>
                <c:pt idx="10">
                  <c:v>12.5</c:v>
                </c:pt>
                <c:pt idx="11">
                  <c:v>17.5</c:v>
                </c:pt>
                <c:pt idx="12">
                  <c:v>22.5</c:v>
                </c:pt>
                <c:pt idx="13">
                  <c:v>27.5</c:v>
                </c:pt>
                <c:pt idx="14">
                  <c:v>32.5</c:v>
                </c:pt>
                <c:pt idx="15">
                  <c:v>37.5</c:v>
                </c:pt>
                <c:pt idx="16">
                  <c:v>42.5</c:v>
                </c:pt>
                <c:pt idx="17">
                  <c:v>47.5</c:v>
                </c:pt>
                <c:pt idx="18">
                  <c:v>52.5</c:v>
                </c:pt>
                <c:pt idx="19">
                  <c:v>57.5</c:v>
                </c:pt>
                <c:pt idx="20">
                  <c:v>62.5</c:v>
                </c:pt>
                <c:pt idx="21">
                  <c:v>67.5</c:v>
                </c:pt>
                <c:pt idx="22">
                  <c:v>72.5</c:v>
                </c:pt>
                <c:pt idx="23">
                  <c:v>77.5</c:v>
                </c:pt>
                <c:pt idx="24">
                  <c:v>82.5</c:v>
                </c:pt>
                <c:pt idx="25">
                  <c:v>87.5</c:v>
                </c:pt>
                <c:pt idx="26">
                  <c:v>92.5</c:v>
                </c:pt>
                <c:pt idx="27">
                  <c:v>97.5</c:v>
                </c:pt>
                <c:pt idx="28">
                  <c:v>102.5</c:v>
                </c:pt>
                <c:pt idx="29">
                  <c:v>107.5</c:v>
                </c:pt>
                <c:pt idx="30">
                  <c:v>112.5</c:v>
                </c:pt>
                <c:pt idx="31">
                  <c:v>117.5</c:v>
                </c:pt>
                <c:pt idx="32">
                  <c:v>122.5</c:v>
                </c:pt>
                <c:pt idx="33">
                  <c:v>127.5</c:v>
                </c:pt>
                <c:pt idx="34">
                  <c:v>132.5</c:v>
                </c:pt>
                <c:pt idx="35">
                  <c:v>137.5</c:v>
                </c:pt>
                <c:pt idx="36">
                  <c:v>142.5</c:v>
                </c:pt>
                <c:pt idx="37">
                  <c:v>147.5</c:v>
                </c:pt>
              </c:numCache>
            </c:numRef>
          </c:cat>
          <c:val>
            <c:numRef>
              <c:f>'Histogram Data'!$B$1:$B$38</c:f>
              <c:numCache>
                <c:formatCode>General</c:formatCode>
                <c:ptCount val="38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32</c:v>
                </c:pt>
                <c:pt idx="5">
                  <c:v>45</c:v>
                </c:pt>
                <c:pt idx="6">
                  <c:v>71</c:v>
                </c:pt>
                <c:pt idx="7">
                  <c:v>100</c:v>
                </c:pt>
                <c:pt idx="8">
                  <c:v>114</c:v>
                </c:pt>
                <c:pt idx="9">
                  <c:v>137</c:v>
                </c:pt>
                <c:pt idx="10">
                  <c:v>193</c:v>
                </c:pt>
                <c:pt idx="11">
                  <c:v>210</c:v>
                </c:pt>
                <c:pt idx="12">
                  <c:v>273</c:v>
                </c:pt>
                <c:pt idx="13">
                  <c:v>300</c:v>
                </c:pt>
                <c:pt idx="14">
                  <c:v>322</c:v>
                </c:pt>
                <c:pt idx="15">
                  <c:v>304</c:v>
                </c:pt>
                <c:pt idx="16">
                  <c:v>319</c:v>
                </c:pt>
                <c:pt idx="17">
                  <c:v>325</c:v>
                </c:pt>
                <c:pt idx="18">
                  <c:v>286</c:v>
                </c:pt>
                <c:pt idx="19">
                  <c:v>270</c:v>
                </c:pt>
                <c:pt idx="20">
                  <c:v>278</c:v>
                </c:pt>
                <c:pt idx="21">
                  <c:v>259</c:v>
                </c:pt>
                <c:pt idx="22">
                  <c:v>232</c:v>
                </c:pt>
                <c:pt idx="23">
                  <c:v>203</c:v>
                </c:pt>
                <c:pt idx="24">
                  <c:v>163</c:v>
                </c:pt>
                <c:pt idx="25">
                  <c:v>136</c:v>
                </c:pt>
                <c:pt idx="26">
                  <c:v>92</c:v>
                </c:pt>
                <c:pt idx="27">
                  <c:v>85</c:v>
                </c:pt>
                <c:pt idx="28">
                  <c:v>64</c:v>
                </c:pt>
                <c:pt idx="29">
                  <c:v>46</c:v>
                </c:pt>
                <c:pt idx="30">
                  <c:v>34</c:v>
                </c:pt>
                <c:pt idx="31">
                  <c:v>25</c:v>
                </c:pt>
                <c:pt idx="32">
                  <c:v>18</c:v>
                </c:pt>
                <c:pt idx="33">
                  <c:v>14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4-4CAE-B5D6-66A38DD87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201216"/>
        <c:axId val="824560752"/>
      </c:barChart>
      <c:catAx>
        <c:axId val="116620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60752"/>
        <c:crosses val="autoZero"/>
        <c:auto val="1"/>
        <c:lblAlgn val="ctr"/>
        <c:lblOffset val="100"/>
        <c:noMultiLvlLbl val="0"/>
      </c:catAx>
      <c:valAx>
        <c:axId val="8245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9"/>
  <sheetViews>
    <sheetView zoomScale="91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891540</xdr:colOff>
          <xdr:row>25</xdr:row>
          <xdr:rowOff>83820</xdr:rowOff>
        </xdr:from>
        <xdr:to>
          <xdr:col>4</xdr:col>
          <xdr:colOff>403860</xdr:colOff>
          <xdr:row>27</xdr:row>
          <xdr:rowOff>144780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Run Simulation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tabSelected="1" topLeftCell="A4" zoomScaleNormal="100" workbookViewId="0">
      <selection activeCell="B3" sqref="B3"/>
    </sheetView>
  </sheetViews>
  <sheetFormatPr defaultRowHeight="14.4" x14ac:dyDescent="0.3"/>
  <cols>
    <col min="1" max="1" width="19.109375" bestFit="1" customWidth="1"/>
    <col min="2" max="2" width="11.77734375" bestFit="1" customWidth="1"/>
    <col min="3" max="3" width="13.109375" customWidth="1"/>
    <col min="4" max="4" width="9.77734375" bestFit="1" customWidth="1"/>
    <col min="5" max="5" width="10.44140625" bestFit="1" customWidth="1"/>
    <col min="6" max="6" width="10.77734375" customWidth="1"/>
    <col min="7" max="7" width="11.88671875" bestFit="1" customWidth="1"/>
    <col min="8" max="8" width="11" customWidth="1"/>
    <col min="9" max="9" width="9.21875" bestFit="1" customWidth="1"/>
    <col min="10" max="10" width="9.109375" bestFit="1" customWidth="1"/>
  </cols>
  <sheetData>
    <row r="1" spans="1:16" x14ac:dyDescent="0.3">
      <c r="A1" t="s">
        <v>0</v>
      </c>
    </row>
    <row r="2" spans="1:16" ht="15" thickBot="1" x14ac:dyDescent="0.35"/>
    <row r="3" spans="1:16" x14ac:dyDescent="0.3">
      <c r="A3" t="s">
        <v>1</v>
      </c>
      <c r="B3" s="5">
        <v>-3</v>
      </c>
      <c r="D3" t="s">
        <v>2</v>
      </c>
      <c r="E3" s="15">
        <v>40.257877959204492</v>
      </c>
      <c r="G3" t="s">
        <v>3</v>
      </c>
      <c r="H3" s="5">
        <v>-5.6617071229527962</v>
      </c>
    </row>
    <row r="4" spans="1:16" ht="15" thickBot="1" x14ac:dyDescent="0.35">
      <c r="A4" t="s">
        <v>4</v>
      </c>
      <c r="B4" s="6">
        <v>-3.4588087190074326</v>
      </c>
      <c r="D4" t="s">
        <v>5</v>
      </c>
      <c r="E4" s="7">
        <v>0.4</v>
      </c>
      <c r="G4" t="s">
        <v>6</v>
      </c>
      <c r="H4" s="8">
        <v>0.10500414848327637</v>
      </c>
    </row>
    <row r="5" spans="1:16" x14ac:dyDescent="0.3">
      <c r="A5" t="s">
        <v>7</v>
      </c>
      <c r="B5" s="9">
        <v>-47.350857837510048</v>
      </c>
      <c r="H5" s="10"/>
    </row>
    <row r="6" spans="1:16" x14ac:dyDescent="0.3">
      <c r="A6" t="s">
        <v>8</v>
      </c>
      <c r="B6" s="9">
        <v>-26.271997690200806</v>
      </c>
      <c r="E6" t="s">
        <v>9</v>
      </c>
      <c r="H6" s="10"/>
    </row>
    <row r="7" spans="1:16" ht="15" thickBot="1" x14ac:dyDescent="0.35">
      <c r="A7" t="s">
        <v>10</v>
      </c>
      <c r="B7" s="14">
        <v>-10.71536671052981</v>
      </c>
      <c r="E7" t="s">
        <v>11</v>
      </c>
      <c r="H7" s="10"/>
    </row>
    <row r="8" spans="1:16" x14ac:dyDescent="0.3">
      <c r="M8" t="s">
        <v>12</v>
      </c>
    </row>
    <row r="9" spans="1:16" x14ac:dyDescent="0.3">
      <c r="A9" t="s">
        <v>13</v>
      </c>
      <c r="B9" t="s">
        <v>7</v>
      </c>
      <c r="C9" t="s">
        <v>8</v>
      </c>
      <c r="D9" t="s">
        <v>1</v>
      </c>
      <c r="E9" t="s">
        <v>14</v>
      </c>
      <c r="F9" t="s">
        <v>15</v>
      </c>
      <c r="G9" t="s">
        <v>16</v>
      </c>
      <c r="H9" t="s">
        <v>17</v>
      </c>
      <c r="I9" t="s">
        <v>2</v>
      </c>
      <c r="J9" t="s">
        <v>3</v>
      </c>
      <c r="K9" t="s">
        <v>18</v>
      </c>
      <c r="L9" t="s">
        <v>19</v>
      </c>
      <c r="M9" t="s">
        <v>20</v>
      </c>
      <c r="N9" t="s">
        <v>21</v>
      </c>
      <c r="P9" t="s">
        <v>22</v>
      </c>
    </row>
    <row r="10" spans="1:16" x14ac:dyDescent="0.3">
      <c r="A10">
        <v>1</v>
      </c>
      <c r="B10" s="11">
        <f>0.5*CTDC</f>
        <v>-23.675428918755024</v>
      </c>
      <c r="C10" s="11"/>
      <c r="D10" s="11">
        <f>Cland</f>
        <v>-3</v>
      </c>
      <c r="E10" s="11"/>
      <c r="F10" s="11"/>
      <c r="G10" s="11"/>
      <c r="H10" s="11"/>
      <c r="I10" s="11"/>
      <c r="J10" s="11"/>
      <c r="L10" s="11">
        <f>B10+D10</f>
        <v>-26.675428918755024</v>
      </c>
      <c r="M10" s="11">
        <f t="shared" ref="M10:M24" si="0">L10/(1+i)^(A10-1)</f>
        <v>-26.675428918755024</v>
      </c>
      <c r="N10" s="11">
        <f>M10</f>
        <v>-26.675428918755024</v>
      </c>
    </row>
    <row r="11" spans="1:16" x14ac:dyDescent="0.3">
      <c r="A11">
        <v>2</v>
      </c>
      <c r="B11" s="11">
        <f>0.5*CTDC</f>
        <v>-23.675428918755024</v>
      </c>
      <c r="C11" s="11">
        <f>WC</f>
        <v>-26.271997690200806</v>
      </c>
      <c r="D11" s="11"/>
      <c r="E11" s="11"/>
      <c r="F11" s="11">
        <f>Cstart</f>
        <v>-10.71536671052981</v>
      </c>
      <c r="G11" s="11"/>
      <c r="H11" s="11"/>
      <c r="I11" s="11"/>
      <c r="J11" s="11"/>
      <c r="L11">
        <f>B11+C11+F11</f>
        <v>-60.662793319485644</v>
      </c>
      <c r="M11" s="11">
        <f t="shared" si="0"/>
        <v>-54.898249389154884</v>
      </c>
      <c r="N11" s="11">
        <f>N10+M11</f>
        <v>-81.573678307909915</v>
      </c>
    </row>
    <row r="12" spans="1:16" x14ac:dyDescent="0.3">
      <c r="A12">
        <v>3</v>
      </c>
      <c r="B12" s="11"/>
      <c r="C12" s="11"/>
      <c r="D12" s="11"/>
      <c r="E12" s="11">
        <f t="shared" ref="E12:E24" si="1">Croyal</f>
        <v>-3.4588087190074326</v>
      </c>
      <c r="F12" s="11"/>
      <c r="G12" s="11"/>
      <c r="H12" s="11">
        <f>P12*-CTDC</f>
        <v>6.7664375849801859</v>
      </c>
      <c r="I12" s="11">
        <f>0.5*S</f>
        <v>20.128938979602246</v>
      </c>
      <c r="J12" s="11">
        <f>0.5*COS</f>
        <v>-2.8308535614763981</v>
      </c>
      <c r="K12" s="11">
        <f>(1-tax)*(I12-J12-H12)</f>
        <v>9.7160129736590761</v>
      </c>
      <c r="L12" s="11">
        <f t="shared" ref="L12:L23" si="2">K12+H12+E12</f>
        <v>13.023641839631829</v>
      </c>
      <c r="M12" s="11">
        <f t="shared" si="0"/>
        <v>10.666074856202755</v>
      </c>
      <c r="N12" s="11">
        <f t="shared" ref="N12:N23" si="3">N11+M12</f>
        <v>-70.907603451707161</v>
      </c>
      <c r="P12" s="12">
        <v>0.1429</v>
      </c>
    </row>
    <row r="13" spans="1:16" x14ac:dyDescent="0.3">
      <c r="A13">
        <v>4</v>
      </c>
      <c r="B13" s="11"/>
      <c r="C13" s="11"/>
      <c r="D13" s="11"/>
      <c r="E13" s="11">
        <f t="shared" si="1"/>
        <v>-3.4588087190074326</v>
      </c>
      <c r="F13" s="11"/>
      <c r="G13" s="11"/>
      <c r="H13" s="11">
        <f t="shared" ref="H13:H19" si="4">P13*-CTDC</f>
        <v>11.59622508440621</v>
      </c>
      <c r="I13" s="11">
        <f>0.8*S</f>
        <v>32.206302367363598</v>
      </c>
      <c r="J13" s="11">
        <f>0.8*COS</f>
        <v>-4.5293656983622368</v>
      </c>
      <c r="K13" s="11">
        <f t="shared" ref="K13:K24" si="5">(1-tax)*(I13-J13-H13)</f>
        <v>15.083665788791773</v>
      </c>
      <c r="L13" s="11">
        <f t="shared" si="2"/>
        <v>23.221082154190551</v>
      </c>
      <c r="M13" s="11">
        <f t="shared" si="0"/>
        <v>17.210390699362893</v>
      </c>
      <c r="N13" s="11">
        <f t="shared" si="3"/>
        <v>-53.697212752344271</v>
      </c>
      <c r="P13" s="12">
        <v>0.24490000000000001</v>
      </c>
    </row>
    <row r="14" spans="1:16" x14ac:dyDescent="0.3">
      <c r="A14">
        <v>5</v>
      </c>
      <c r="B14" s="11"/>
      <c r="C14" s="11"/>
      <c r="D14" s="11"/>
      <c r="E14" s="11">
        <f t="shared" si="1"/>
        <v>-3.4588087190074326</v>
      </c>
      <c r="F14" s="11"/>
      <c r="G14" s="11"/>
      <c r="H14" s="11">
        <f t="shared" si="4"/>
        <v>8.2816650357805077</v>
      </c>
      <c r="I14" s="11">
        <f t="shared" ref="I14:I24" si="6">S</f>
        <v>40.257877959204492</v>
      </c>
      <c r="J14" s="11">
        <f t="shared" ref="J14:J24" si="7">COS</f>
        <v>-5.6617071229527962</v>
      </c>
      <c r="K14" s="11">
        <f t="shared" si="5"/>
        <v>22.582752027826071</v>
      </c>
      <c r="L14" s="11">
        <f t="shared" si="2"/>
        <v>27.405608344599148</v>
      </c>
      <c r="M14" s="11">
        <f t="shared" si="0"/>
        <v>18.381621236136596</v>
      </c>
      <c r="N14" s="11">
        <f t="shared" si="3"/>
        <v>-35.315591516207675</v>
      </c>
      <c r="P14" s="12">
        <v>0.1749</v>
      </c>
    </row>
    <row r="15" spans="1:16" x14ac:dyDescent="0.3">
      <c r="A15">
        <v>6</v>
      </c>
      <c r="B15" s="11"/>
      <c r="C15" s="11"/>
      <c r="D15" s="11"/>
      <c r="E15" s="11">
        <f t="shared" si="1"/>
        <v>-3.4588087190074326</v>
      </c>
      <c r="F15" s="11"/>
      <c r="G15" s="11"/>
      <c r="H15" s="11">
        <f t="shared" si="4"/>
        <v>5.9141221439050051</v>
      </c>
      <c r="I15" s="11">
        <f t="shared" si="6"/>
        <v>40.257877959204492</v>
      </c>
      <c r="J15" s="11">
        <f t="shared" si="7"/>
        <v>-5.6617071229527962</v>
      </c>
      <c r="K15" s="11">
        <f t="shared" si="5"/>
        <v>24.00327776295137</v>
      </c>
      <c r="L15" s="11">
        <f t="shared" si="2"/>
        <v>26.458591187848942</v>
      </c>
      <c r="M15" s="11">
        <f t="shared" si="0"/>
        <v>16.060060376563094</v>
      </c>
      <c r="N15" s="11">
        <f t="shared" si="3"/>
        <v>-19.255531139644582</v>
      </c>
      <c r="P15" s="12">
        <v>0.1249</v>
      </c>
    </row>
    <row r="16" spans="1:16" x14ac:dyDescent="0.3">
      <c r="A16">
        <v>7</v>
      </c>
      <c r="B16" s="11"/>
      <c r="C16" s="11"/>
      <c r="D16" s="11"/>
      <c r="E16" s="11">
        <f t="shared" si="1"/>
        <v>-3.4588087190074326</v>
      </c>
      <c r="F16" s="11"/>
      <c r="G16" s="11"/>
      <c r="H16" s="11">
        <f t="shared" si="4"/>
        <v>4.2284316048896473</v>
      </c>
      <c r="I16" s="11">
        <f t="shared" si="6"/>
        <v>40.257877959204492</v>
      </c>
      <c r="J16" s="11">
        <f t="shared" si="7"/>
        <v>-5.6617071229527962</v>
      </c>
      <c r="K16" s="11">
        <f t="shared" si="5"/>
        <v>25.014692086360583</v>
      </c>
      <c r="L16" s="11">
        <f t="shared" si="2"/>
        <v>25.784314972242797</v>
      </c>
      <c r="M16" s="11">
        <f t="shared" si="0"/>
        <v>14.163550873960572</v>
      </c>
      <c r="N16" s="11">
        <f t="shared" si="3"/>
        <v>-5.0919802656840094</v>
      </c>
      <c r="P16" s="12">
        <v>8.9300000000000004E-2</v>
      </c>
    </row>
    <row r="17" spans="1:16" x14ac:dyDescent="0.3">
      <c r="A17">
        <v>8</v>
      </c>
      <c r="B17" s="11"/>
      <c r="C17" s="11"/>
      <c r="D17" s="11"/>
      <c r="E17" s="11">
        <f t="shared" si="1"/>
        <v>-3.4588087190074326</v>
      </c>
      <c r="F17" s="11"/>
      <c r="G17" s="11"/>
      <c r="H17" s="11">
        <f t="shared" si="4"/>
        <v>4.2236965191058964</v>
      </c>
      <c r="I17" s="11">
        <f t="shared" si="6"/>
        <v>40.257877959204492</v>
      </c>
      <c r="J17" s="11">
        <f t="shared" si="7"/>
        <v>-5.6617071229527962</v>
      </c>
      <c r="K17" s="11">
        <f t="shared" si="5"/>
        <v>25.017533137830839</v>
      </c>
      <c r="L17" s="11">
        <f t="shared" si="2"/>
        <v>25.782420937929302</v>
      </c>
      <c r="M17" s="11">
        <f t="shared" si="0"/>
        <v>12.816703433830417</v>
      </c>
      <c r="N17" s="11">
        <f t="shared" si="3"/>
        <v>7.7247231681464079</v>
      </c>
      <c r="P17" s="12">
        <v>8.9200000000000002E-2</v>
      </c>
    </row>
    <row r="18" spans="1:16" x14ac:dyDescent="0.3">
      <c r="A18">
        <v>9</v>
      </c>
      <c r="B18" s="11"/>
      <c r="C18" s="11"/>
      <c r="D18" s="11"/>
      <c r="E18" s="11">
        <f t="shared" si="1"/>
        <v>-3.4588087190074326</v>
      </c>
      <c r="F18" s="11"/>
      <c r="G18" s="11"/>
      <c r="H18" s="11">
        <f t="shared" si="4"/>
        <v>4.2284316048896473</v>
      </c>
      <c r="I18" s="11">
        <f t="shared" si="6"/>
        <v>40.257877959204492</v>
      </c>
      <c r="J18" s="11">
        <f t="shared" si="7"/>
        <v>-5.6617071229527962</v>
      </c>
      <c r="K18" s="11">
        <f t="shared" si="5"/>
        <v>25.014692086360583</v>
      </c>
      <c r="L18" s="11">
        <f t="shared" si="2"/>
        <v>25.784314972242797</v>
      </c>
      <c r="M18" s="11">
        <f t="shared" si="0"/>
        <v>11.599635164381185</v>
      </c>
      <c r="N18" s="11">
        <f t="shared" si="3"/>
        <v>19.324358332527595</v>
      </c>
      <c r="P18" s="12">
        <v>8.9300000000000004E-2</v>
      </c>
    </row>
    <row r="19" spans="1:16" x14ac:dyDescent="0.3">
      <c r="A19">
        <v>10</v>
      </c>
      <c r="B19" s="11"/>
      <c r="C19" s="11"/>
      <c r="D19" s="11"/>
      <c r="E19" s="11">
        <f t="shared" si="1"/>
        <v>-3.4588087190074326</v>
      </c>
      <c r="F19" s="11"/>
      <c r="G19" s="11"/>
      <c r="H19" s="11">
        <f t="shared" si="4"/>
        <v>2.1118482595529482</v>
      </c>
      <c r="I19" s="11">
        <f t="shared" si="6"/>
        <v>40.257877959204492</v>
      </c>
      <c r="J19" s="11">
        <f t="shared" si="7"/>
        <v>-5.6617071229527962</v>
      </c>
      <c r="K19" s="11">
        <f t="shared" si="5"/>
        <v>26.284642093562603</v>
      </c>
      <c r="L19" s="11">
        <f t="shared" si="2"/>
        <v>24.93768163410812</v>
      </c>
      <c r="M19" s="11">
        <f t="shared" si="0"/>
        <v>10.152684720355948</v>
      </c>
      <c r="N19" s="11">
        <f t="shared" si="3"/>
        <v>29.477043052883545</v>
      </c>
      <c r="P19" s="12">
        <v>4.4600000000000001E-2</v>
      </c>
    </row>
    <row r="20" spans="1:16" x14ac:dyDescent="0.3">
      <c r="A20">
        <v>11</v>
      </c>
      <c r="B20" s="11"/>
      <c r="C20" s="11"/>
      <c r="D20" s="11"/>
      <c r="E20" s="11">
        <f t="shared" si="1"/>
        <v>-3.4588087190074326</v>
      </c>
      <c r="F20" s="11"/>
      <c r="G20" s="11"/>
      <c r="H20" s="11"/>
      <c r="I20" s="11">
        <f t="shared" si="6"/>
        <v>40.257877959204492</v>
      </c>
      <c r="J20" s="11">
        <f t="shared" si="7"/>
        <v>-5.6617071229527962</v>
      </c>
      <c r="K20" s="11">
        <f t="shared" si="5"/>
        <v>27.551751049294374</v>
      </c>
      <c r="L20" s="11">
        <f t="shared" si="2"/>
        <v>24.092942330286942</v>
      </c>
      <c r="M20" s="11">
        <f t="shared" si="0"/>
        <v>8.8766839284507117</v>
      </c>
      <c r="N20" s="11">
        <f t="shared" si="3"/>
        <v>38.353726981334255</v>
      </c>
    </row>
    <row r="21" spans="1:16" x14ac:dyDescent="0.3">
      <c r="A21">
        <v>12</v>
      </c>
      <c r="B21" s="11"/>
      <c r="C21" s="11"/>
      <c r="D21" s="11"/>
      <c r="E21" s="11">
        <f t="shared" si="1"/>
        <v>-3.4588087190074326</v>
      </c>
      <c r="F21" s="11"/>
      <c r="G21" s="11"/>
      <c r="H21" s="11"/>
      <c r="I21" s="11">
        <f t="shared" si="6"/>
        <v>40.257877959204492</v>
      </c>
      <c r="J21" s="11">
        <f t="shared" si="7"/>
        <v>-5.6617071229527962</v>
      </c>
      <c r="K21" s="11">
        <f t="shared" si="5"/>
        <v>27.551751049294374</v>
      </c>
      <c r="L21" s="11">
        <f t="shared" si="2"/>
        <v>24.092942330286942</v>
      </c>
      <c r="M21" s="11">
        <f t="shared" si="0"/>
        <v>8.0331679665047471</v>
      </c>
      <c r="N21" s="11">
        <f t="shared" si="3"/>
        <v>46.386894947839004</v>
      </c>
    </row>
    <row r="22" spans="1:16" x14ac:dyDescent="0.3">
      <c r="A22">
        <v>13</v>
      </c>
      <c r="B22" s="11"/>
      <c r="C22" s="11"/>
      <c r="D22" s="11"/>
      <c r="E22" s="11">
        <f t="shared" si="1"/>
        <v>-3.4588087190074326</v>
      </c>
      <c r="F22" s="11"/>
      <c r="G22" s="11"/>
      <c r="H22" s="11"/>
      <c r="I22" s="11">
        <f t="shared" si="6"/>
        <v>40.257877959204492</v>
      </c>
      <c r="J22" s="11">
        <f t="shared" si="7"/>
        <v>-5.6617071229527962</v>
      </c>
      <c r="K22" s="11">
        <f t="shared" si="5"/>
        <v>27.551751049294374</v>
      </c>
      <c r="L22" s="11">
        <f t="shared" si="2"/>
        <v>24.092942330286942</v>
      </c>
      <c r="M22" s="11">
        <f t="shared" si="0"/>
        <v>7.2698079708850303</v>
      </c>
      <c r="N22" s="11">
        <f t="shared" si="3"/>
        <v>53.656702918724037</v>
      </c>
    </row>
    <row r="23" spans="1:16" ht="15" thickBot="1" x14ac:dyDescent="0.35">
      <c r="A23">
        <v>14</v>
      </c>
      <c r="B23" s="11"/>
      <c r="C23" s="11"/>
      <c r="D23" s="11"/>
      <c r="E23" s="11">
        <f t="shared" si="1"/>
        <v>-3.4588087190074326</v>
      </c>
      <c r="F23" s="11"/>
      <c r="G23" s="11"/>
      <c r="H23" s="11"/>
      <c r="I23" s="11">
        <f t="shared" si="6"/>
        <v>40.257877959204492</v>
      </c>
      <c r="J23" s="11">
        <f t="shared" si="7"/>
        <v>-5.6617071229527962</v>
      </c>
      <c r="K23" s="11">
        <f t="shared" si="5"/>
        <v>27.551751049294374</v>
      </c>
      <c r="L23" s="11">
        <f t="shared" si="2"/>
        <v>24.092942330286942</v>
      </c>
      <c r="M23" s="11">
        <f t="shared" si="0"/>
        <v>6.5789870389749527</v>
      </c>
      <c r="N23" s="11">
        <f t="shared" si="3"/>
        <v>60.235689957698987</v>
      </c>
    </row>
    <row r="24" spans="1:16" ht="15" thickBot="1" x14ac:dyDescent="0.35">
      <c r="A24">
        <v>15</v>
      </c>
      <c r="B24" s="11"/>
      <c r="C24" s="11">
        <f>-WC</f>
        <v>26.271997690200806</v>
      </c>
      <c r="D24" s="11"/>
      <c r="E24" s="11">
        <f t="shared" si="1"/>
        <v>-3.4588087190074326</v>
      </c>
      <c r="F24" s="11"/>
      <c r="G24" s="11"/>
      <c r="H24" s="11"/>
      <c r="I24" s="11">
        <f t="shared" si="6"/>
        <v>40.257877959204492</v>
      </c>
      <c r="J24" s="11">
        <f t="shared" si="7"/>
        <v>-5.6617071229527962</v>
      </c>
      <c r="K24" s="11">
        <f t="shared" si="5"/>
        <v>27.551751049294374</v>
      </c>
      <c r="L24" s="11">
        <f>C24+K24+G24+E24</f>
        <v>50.364940020487751</v>
      </c>
      <c r="M24" s="11">
        <f t="shared" si="0"/>
        <v>12.446109063577724</v>
      </c>
      <c r="N24" s="13">
        <f>N23+M24</f>
        <v>72.681799021276717</v>
      </c>
    </row>
    <row r="25" spans="1:16" x14ac:dyDescent="0.3">
      <c r="C25" s="3"/>
      <c r="D25" s="2"/>
      <c r="E25" s="4"/>
      <c r="F25" s="2"/>
      <c r="G25" s="1"/>
      <c r="H25" s="1"/>
    </row>
    <row r="26" spans="1:16" x14ac:dyDescent="0.3">
      <c r="C26" s="3"/>
      <c r="D26" s="2"/>
      <c r="E26" s="4"/>
      <c r="F26" s="2"/>
      <c r="G26" s="1"/>
      <c r="H26" s="1"/>
    </row>
    <row r="27" spans="1:16" x14ac:dyDescent="0.3">
      <c r="C27" s="3"/>
      <c r="D27" s="2"/>
      <c r="E27" s="4"/>
      <c r="F27" s="2"/>
      <c r="G27" s="1"/>
      <c r="H27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RunForm">
                <anchor moveWithCells="1" sizeWithCells="1">
                  <from>
                    <xdr:col>2</xdr:col>
                    <xdr:colOff>891540</xdr:colOff>
                    <xdr:row>25</xdr:row>
                    <xdr:rowOff>83820</xdr:rowOff>
                  </from>
                  <to>
                    <xdr:col>4</xdr:col>
                    <xdr:colOff>403860</xdr:colOff>
                    <xdr:row>27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38"/>
  <sheetViews>
    <sheetView workbookViewId="0">
      <selection sqref="A1:B38"/>
    </sheetView>
  </sheetViews>
  <sheetFormatPr defaultRowHeight="14.4" x14ac:dyDescent="0.3"/>
  <sheetData>
    <row r="1" spans="1:2" x14ac:dyDescent="0.3">
      <c r="A1">
        <v>-37.5</v>
      </c>
      <c r="B1">
        <v>3</v>
      </c>
    </row>
    <row r="2" spans="1:2" x14ac:dyDescent="0.3">
      <c r="A2">
        <v>-32.5</v>
      </c>
      <c r="B2">
        <v>7</v>
      </c>
    </row>
    <row r="3" spans="1:2" x14ac:dyDescent="0.3">
      <c r="A3">
        <v>-27.5</v>
      </c>
      <c r="B3">
        <v>10</v>
      </c>
    </row>
    <row r="4" spans="1:2" x14ac:dyDescent="0.3">
      <c r="A4">
        <v>-22.5</v>
      </c>
      <c r="B4">
        <v>14</v>
      </c>
    </row>
    <row r="5" spans="1:2" x14ac:dyDescent="0.3">
      <c r="A5">
        <v>-17.5</v>
      </c>
      <c r="B5">
        <v>32</v>
      </c>
    </row>
    <row r="6" spans="1:2" x14ac:dyDescent="0.3">
      <c r="A6">
        <v>-12.5</v>
      </c>
      <c r="B6">
        <v>45</v>
      </c>
    </row>
    <row r="7" spans="1:2" x14ac:dyDescent="0.3">
      <c r="A7">
        <v>-7.5</v>
      </c>
      <c r="B7">
        <v>71</v>
      </c>
    </row>
    <row r="8" spans="1:2" x14ac:dyDescent="0.3">
      <c r="A8">
        <v>-2.5</v>
      </c>
      <c r="B8">
        <v>100</v>
      </c>
    </row>
    <row r="9" spans="1:2" x14ac:dyDescent="0.3">
      <c r="A9">
        <v>2.5</v>
      </c>
      <c r="B9">
        <v>114</v>
      </c>
    </row>
    <row r="10" spans="1:2" x14ac:dyDescent="0.3">
      <c r="A10">
        <v>7.5</v>
      </c>
      <c r="B10">
        <v>137</v>
      </c>
    </row>
    <row r="11" spans="1:2" x14ac:dyDescent="0.3">
      <c r="A11">
        <v>12.5</v>
      </c>
      <c r="B11">
        <v>193</v>
      </c>
    </row>
    <row r="12" spans="1:2" x14ac:dyDescent="0.3">
      <c r="A12">
        <v>17.5</v>
      </c>
      <c r="B12">
        <v>210</v>
      </c>
    </row>
    <row r="13" spans="1:2" x14ac:dyDescent="0.3">
      <c r="A13">
        <v>22.5</v>
      </c>
      <c r="B13">
        <v>273</v>
      </c>
    </row>
    <row r="14" spans="1:2" x14ac:dyDescent="0.3">
      <c r="A14">
        <v>27.5</v>
      </c>
      <c r="B14">
        <v>300</v>
      </c>
    </row>
    <row r="15" spans="1:2" x14ac:dyDescent="0.3">
      <c r="A15">
        <v>32.5</v>
      </c>
      <c r="B15">
        <v>322</v>
      </c>
    </row>
    <row r="16" spans="1:2" x14ac:dyDescent="0.3">
      <c r="A16">
        <v>37.5</v>
      </c>
      <c r="B16">
        <v>304</v>
      </c>
    </row>
    <row r="17" spans="1:2" x14ac:dyDescent="0.3">
      <c r="A17">
        <v>42.5</v>
      </c>
      <c r="B17">
        <v>319</v>
      </c>
    </row>
    <row r="18" spans="1:2" x14ac:dyDescent="0.3">
      <c r="A18">
        <v>47.5</v>
      </c>
      <c r="B18">
        <v>325</v>
      </c>
    </row>
    <row r="19" spans="1:2" x14ac:dyDescent="0.3">
      <c r="A19">
        <v>52.5</v>
      </c>
      <c r="B19">
        <v>286</v>
      </c>
    </row>
    <row r="20" spans="1:2" x14ac:dyDescent="0.3">
      <c r="A20">
        <v>57.5</v>
      </c>
      <c r="B20">
        <v>270</v>
      </c>
    </row>
    <row r="21" spans="1:2" x14ac:dyDescent="0.3">
      <c r="A21">
        <v>62.5</v>
      </c>
      <c r="B21">
        <v>278</v>
      </c>
    </row>
    <row r="22" spans="1:2" x14ac:dyDescent="0.3">
      <c r="A22">
        <v>67.5</v>
      </c>
      <c r="B22">
        <v>259</v>
      </c>
    </row>
    <row r="23" spans="1:2" x14ac:dyDescent="0.3">
      <c r="A23">
        <v>72.5</v>
      </c>
      <c r="B23">
        <v>232</v>
      </c>
    </row>
    <row r="24" spans="1:2" x14ac:dyDescent="0.3">
      <c r="A24">
        <v>77.5</v>
      </c>
      <c r="B24">
        <v>203</v>
      </c>
    </row>
    <row r="25" spans="1:2" x14ac:dyDescent="0.3">
      <c r="A25">
        <v>82.5</v>
      </c>
      <c r="B25">
        <v>163</v>
      </c>
    </row>
    <row r="26" spans="1:2" x14ac:dyDescent="0.3">
      <c r="A26">
        <v>87.5</v>
      </c>
      <c r="B26">
        <v>136</v>
      </c>
    </row>
    <row r="27" spans="1:2" x14ac:dyDescent="0.3">
      <c r="A27">
        <v>92.5</v>
      </c>
      <c r="B27">
        <v>92</v>
      </c>
    </row>
    <row r="28" spans="1:2" x14ac:dyDescent="0.3">
      <c r="A28">
        <v>97.5</v>
      </c>
      <c r="B28">
        <v>85</v>
      </c>
    </row>
    <row r="29" spans="1:2" x14ac:dyDescent="0.3">
      <c r="A29">
        <v>102.5</v>
      </c>
      <c r="B29">
        <v>64</v>
      </c>
    </row>
    <row r="30" spans="1:2" x14ac:dyDescent="0.3">
      <c r="A30">
        <v>107.5</v>
      </c>
      <c r="B30">
        <v>46</v>
      </c>
    </row>
    <row r="31" spans="1:2" x14ac:dyDescent="0.3">
      <c r="A31">
        <v>112.5</v>
      </c>
      <c r="B31">
        <v>34</v>
      </c>
    </row>
    <row r="32" spans="1:2" x14ac:dyDescent="0.3">
      <c r="A32">
        <v>117.5</v>
      </c>
      <c r="B32">
        <v>25</v>
      </c>
    </row>
    <row r="33" spans="1:2" x14ac:dyDescent="0.3">
      <c r="A33">
        <v>122.5</v>
      </c>
      <c r="B33">
        <v>18</v>
      </c>
    </row>
    <row r="34" spans="1:2" x14ac:dyDescent="0.3">
      <c r="A34">
        <v>127.5</v>
      </c>
      <c r="B34">
        <v>14</v>
      </c>
    </row>
    <row r="35" spans="1:2" x14ac:dyDescent="0.3">
      <c r="A35">
        <v>132.5</v>
      </c>
      <c r="B35">
        <v>7</v>
      </c>
    </row>
    <row r="36" spans="1:2" x14ac:dyDescent="0.3">
      <c r="A36">
        <v>137.5</v>
      </c>
      <c r="B36">
        <v>4</v>
      </c>
    </row>
    <row r="37" spans="1:2" x14ac:dyDescent="0.3">
      <c r="A37">
        <v>142.5</v>
      </c>
      <c r="B37">
        <v>0</v>
      </c>
    </row>
    <row r="38" spans="1:2" x14ac:dyDescent="0.3">
      <c r="A38">
        <v>147.5</v>
      </c>
      <c r="B3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Main</vt:lpstr>
      <vt:lpstr>Histogram Data</vt:lpstr>
      <vt:lpstr>Histogram</vt:lpstr>
      <vt:lpstr>Cland</vt:lpstr>
      <vt:lpstr>COS</vt:lpstr>
      <vt:lpstr>Croyal</vt:lpstr>
      <vt:lpstr>Cstart</vt:lpstr>
      <vt:lpstr>CTDC</vt:lpstr>
      <vt:lpstr>i</vt:lpstr>
      <vt:lpstr>S</vt:lpstr>
      <vt:lpstr>tax</vt:lpstr>
      <vt:lpstr>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Nandu Venu</cp:lastModifiedBy>
  <dcterms:created xsi:type="dcterms:W3CDTF">2013-10-29T18:00:12Z</dcterms:created>
  <dcterms:modified xsi:type="dcterms:W3CDTF">2021-01-17T05:51:03Z</dcterms:modified>
</cp:coreProperties>
</file>