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PAjobcan\conf\"/>
    </mc:Choice>
  </mc:AlternateContent>
  <xr:revisionPtr revIDLastSave="0" documentId="13_ncr:1_{C6D55AB3-CDAF-417E-ADAC-F42F80FDBDC9}" xr6:coauthVersionLast="45" xr6:coauthVersionMax="45" xr10:uidLastSave="{00000000-0000-0000-0000-000000000000}"/>
  <bookViews>
    <workbookView xWindow="10395" yWindow="8745" windowWidth="11295" windowHeight="6855" firstSheet="5" activeTab="5" xr2:uid="{00000000-000D-0000-FFFF-FFFF00000000}"/>
  </bookViews>
  <sheets>
    <sheet name="休暇管理　2016年" sheetId="1" r:id="rId1"/>
    <sheet name="休暇管理　2017年" sheetId="2" r:id="rId2"/>
    <sheet name="休暇管理　2018年 " sheetId="5" r:id="rId3"/>
    <sheet name="Danh sach nhan vien" sheetId="6" r:id="rId4"/>
    <sheet name="休暇管理　2019年 " sheetId="7" r:id="rId5"/>
    <sheet name="休暇管理　2020年 " sheetId="9" r:id="rId6"/>
  </sheets>
  <definedNames>
    <definedName name="_xlnm._FilterDatabase" localSheetId="3" hidden="1">'Danh sach nhan vien'!$A$1:$H$31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1" i="9" l="1"/>
  <c r="DQ21" i="9"/>
  <c r="DO21" i="9" l="1"/>
  <c r="DM20" i="9"/>
  <c r="DM21" i="9" s="1"/>
  <c r="DK21" i="9"/>
  <c r="DI21" i="9"/>
  <c r="DG20" i="9" l="1"/>
  <c r="DG21" i="9" s="1"/>
  <c r="DE20" i="9"/>
  <c r="DE21" i="9" s="1"/>
  <c r="DC20" i="9"/>
  <c r="DC21" i="9" s="1"/>
  <c r="DA20" i="9"/>
  <c r="DA21" i="9" s="1"/>
  <c r="CY20" i="9"/>
  <c r="CY21" i="9" s="1"/>
  <c r="CW20" i="9"/>
  <c r="CW21" i="9" s="1"/>
  <c r="CU20" i="9"/>
  <c r="CU21" i="9" s="1"/>
  <c r="CS20" i="9"/>
  <c r="CS21" i="9" s="1"/>
  <c r="CQ20" i="9"/>
  <c r="CQ21" i="9" s="1"/>
  <c r="CM20" i="9"/>
  <c r="CK20" i="9"/>
  <c r="CK21" i="9" s="1"/>
  <c r="CI20" i="9"/>
  <c r="CI21" i="9" s="1"/>
  <c r="CG20" i="9"/>
  <c r="CE20" i="9"/>
  <c r="CE21" i="9" s="1"/>
  <c r="CC20" i="9"/>
  <c r="CC21" i="9" s="1"/>
  <c r="CA20" i="9"/>
  <c r="CA21" i="9" s="1"/>
  <c r="BY20" i="9"/>
  <c r="BY21" i="9" s="1"/>
  <c r="BW20" i="9"/>
  <c r="BW21" i="9" s="1"/>
  <c r="BU20" i="9"/>
  <c r="BU21" i="9" s="1"/>
  <c r="BS20" i="9"/>
  <c r="BS21" i="9" s="1"/>
  <c r="BQ20" i="9"/>
  <c r="BQ21" i="9" s="1"/>
  <c r="BC19" i="9" l="1"/>
  <c r="BC20" i="9" s="1"/>
  <c r="BC21" i="9" s="1"/>
  <c r="AS20" i="9"/>
  <c r="AS21" i="9" s="1"/>
  <c r="BO20" i="9"/>
  <c r="BO21" i="9" s="1"/>
  <c r="BM20" i="9"/>
  <c r="BM21" i="9" s="1"/>
  <c r="BK20" i="9"/>
  <c r="BK21" i="9" s="1"/>
  <c r="BI20" i="9"/>
  <c r="BI21" i="9" s="1"/>
  <c r="BG20" i="9"/>
  <c r="BE20" i="9"/>
  <c r="BE21" i="9" s="1"/>
  <c r="BA19" i="9"/>
  <c r="BA20" i="9" s="1"/>
  <c r="AW19" i="9"/>
  <c r="AW20" i="9" s="1"/>
  <c r="AW21" i="9" s="1"/>
  <c r="AY19" i="9"/>
  <c r="AY20" i="9" s="1"/>
  <c r="AY21" i="9" s="1"/>
  <c r="AQ19" i="9"/>
  <c r="AQ20" i="9" s="1"/>
  <c r="AQ21" i="9" s="1"/>
  <c r="AK19" i="9"/>
  <c r="AK20" i="9" s="1"/>
  <c r="AK21" i="9" s="1"/>
  <c r="AI20" i="9"/>
  <c r="AI21" i="9" s="1"/>
  <c r="AM19" i="9" l="1"/>
  <c r="AM20" i="9" s="1"/>
  <c r="AM21" i="9" s="1"/>
  <c r="AG19" i="9"/>
  <c r="AG20" i="9" s="1"/>
  <c r="AG21" i="9" s="1"/>
  <c r="AE19" i="9"/>
  <c r="AE20" i="9" s="1"/>
  <c r="AE21" i="9" s="1"/>
  <c r="AA19" i="9"/>
  <c r="AA20" i="9" s="1"/>
  <c r="AA21" i="9" s="1"/>
  <c r="AC19" i="9"/>
  <c r="AC20" i="9" s="1"/>
  <c r="AC21" i="9" s="1"/>
  <c r="Y19" i="9"/>
  <c r="Y20" i="9" s="1"/>
  <c r="Y21" i="9" s="1"/>
  <c r="W19" i="9" l="1"/>
  <c r="W20" i="9" s="1"/>
  <c r="W21" i="9" s="1"/>
  <c r="U19" i="9"/>
  <c r="U20" i="9" s="1"/>
  <c r="U21" i="9" s="1"/>
  <c r="S19" i="9"/>
  <c r="S20" i="9" s="1"/>
  <c r="S21" i="9" s="1"/>
  <c r="Q19" i="9"/>
  <c r="Q20" i="9" s="1"/>
  <c r="Q21" i="9" s="1"/>
  <c r="M19" i="9"/>
  <c r="M20" i="9" s="1"/>
  <c r="M21" i="9" s="1"/>
  <c r="O19" i="9"/>
  <c r="O20" i="9" s="1"/>
  <c r="O21" i="9" s="1"/>
  <c r="I19" i="9"/>
  <c r="I20" i="9" s="1"/>
  <c r="I21" i="9" s="1"/>
  <c r="K19" i="9"/>
  <c r="K20" i="9" s="1"/>
  <c r="K21" i="9" s="1"/>
  <c r="C19" i="9"/>
  <c r="C20" i="9" s="1"/>
  <c r="C21" i="9" s="1"/>
  <c r="G19" i="9"/>
  <c r="G20" i="9" s="1"/>
  <c r="G21" i="9" s="1"/>
  <c r="E19" i="9"/>
  <c r="E20" i="9" s="1"/>
  <c r="E21" i="9" s="1"/>
  <c r="DA31" i="7" l="1"/>
  <c r="CY31" i="7"/>
  <c r="AT35" i="9" l="1"/>
  <c r="X34" i="9"/>
  <c r="R34" i="9"/>
  <c r="P34" i="9"/>
  <c r="H34" i="9"/>
  <c r="Y18" i="9"/>
  <c r="AQ17" i="9"/>
  <c r="AO17" i="9"/>
  <c r="AM17" i="9"/>
  <c r="AK17" i="9"/>
  <c r="AI17" i="9"/>
  <c r="AG17" i="9"/>
  <c r="AE17" i="9"/>
  <c r="U17" i="9"/>
  <c r="U18" i="9" s="1"/>
  <c r="S16" i="9"/>
  <c r="S17" i="9" s="1"/>
  <c r="S18" i="9" s="1"/>
  <c r="Q16" i="9"/>
  <c r="Q17" i="9" s="1"/>
  <c r="Q18" i="9" s="1"/>
  <c r="O12" i="9"/>
  <c r="O13" i="9" s="1"/>
  <c r="O14" i="9" s="1"/>
  <c r="O15" i="9" s="1"/>
  <c r="O16" i="9" s="1"/>
  <c r="O17" i="9" s="1"/>
  <c r="O18" i="9" s="1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G7" i="9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C7" i="9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W30" i="7" l="1"/>
  <c r="CW31" i="7" s="1"/>
  <c r="CU30" i="7"/>
  <c r="CU31" i="7" s="1"/>
  <c r="CS30" i="7"/>
  <c r="CS31" i="7" s="1"/>
  <c r="CQ30" i="7"/>
  <c r="CQ31" i="7" s="1"/>
  <c r="CM30" i="7"/>
  <c r="CM31" i="7" s="1"/>
  <c r="CK30" i="7"/>
  <c r="CK31" i="7" s="1"/>
  <c r="I20" i="7" l="1"/>
  <c r="U19" i="7"/>
  <c r="W20" i="7"/>
  <c r="W21" i="7" s="1"/>
  <c r="W22" i="7" s="1"/>
  <c r="W23" i="7" s="1"/>
  <c r="W24" i="7" s="1"/>
  <c r="W25" i="7" s="1"/>
  <c r="W26" i="7" s="1"/>
  <c r="W27" i="7" s="1"/>
  <c r="AQ29" i="5"/>
  <c r="AQ30" i="5" s="1"/>
  <c r="CI29" i="7" l="1"/>
  <c r="CI30" i="7" s="1"/>
  <c r="CI31" i="7" s="1"/>
  <c r="C22" i="7" l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I28" i="7" l="1"/>
  <c r="CG27" i="7"/>
  <c r="CG28" i="7" s="1"/>
  <c r="CG29" i="7" s="1"/>
  <c r="CG30" i="7" s="1"/>
  <c r="CG31" i="7" s="1"/>
  <c r="CE27" i="7"/>
  <c r="CE28" i="7" s="1"/>
  <c r="CE29" i="7" s="1"/>
  <c r="CE30" i="7" s="1"/>
  <c r="CE31" i="7" s="1"/>
  <c r="CC27" i="7"/>
  <c r="CC28" i="7" s="1"/>
  <c r="CC29" i="7" s="1"/>
  <c r="CC30" i="7" s="1"/>
  <c r="CC31" i="7" s="1"/>
  <c r="CA27" i="7"/>
  <c r="CA28" i="7" s="1"/>
  <c r="CA29" i="7" s="1"/>
  <c r="CA30" i="7" s="1"/>
  <c r="CA31" i="7" s="1"/>
  <c r="BY27" i="7"/>
  <c r="BY28" i="7" s="1"/>
  <c r="BY29" i="7" s="1"/>
  <c r="BY30" i="7" s="1"/>
  <c r="BY31" i="7" s="1"/>
  <c r="BW27" i="7"/>
  <c r="BW28" i="7" s="1"/>
  <c r="BW29" i="7" s="1"/>
  <c r="BW30" i="7" s="1"/>
  <c r="BW31" i="7" s="1"/>
  <c r="BU27" i="7"/>
  <c r="BU28" i="7" s="1"/>
  <c r="BU29" i="7" s="1"/>
  <c r="BU30" i="7" s="1"/>
  <c r="BU31" i="7" s="1"/>
  <c r="G23" i="7"/>
  <c r="E23" i="7"/>
  <c r="E24" i="7" s="1"/>
  <c r="E25" i="7" s="1"/>
  <c r="E26" i="7" s="1"/>
  <c r="E27" i="7" s="1"/>
  <c r="E28" i="7" s="1"/>
  <c r="E29" i="7" s="1"/>
  <c r="E30" i="7" s="1"/>
  <c r="E31" i="7" s="1"/>
  <c r="E32" i="7" s="1"/>
  <c r="S21" i="5" l="1"/>
  <c r="T20" i="1" l="1"/>
  <c r="T20" i="2"/>
  <c r="R34" i="5"/>
  <c r="H34" i="7"/>
  <c r="Q20" i="7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S19" i="7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AK30" i="5"/>
  <c r="AK29" i="5"/>
  <c r="Y20" i="7" l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AS29" i="5"/>
  <c r="AS30" i="5" s="1"/>
  <c r="X34" i="7"/>
  <c r="T33" i="5" l="1"/>
  <c r="V19" i="2"/>
  <c r="V20" i="1"/>
  <c r="BS26" i="7" l="1"/>
  <c r="BS27" i="7" s="1"/>
  <c r="BS28" i="7" s="1"/>
  <c r="BS29" i="7" s="1"/>
  <c r="BS30" i="7" s="1"/>
  <c r="BS31" i="7" s="1"/>
  <c r="BO25" i="7"/>
  <c r="O19" i="7"/>
  <c r="U20" i="7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I21" i="7" l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S22" i="5"/>
  <c r="S23" i="5" s="1"/>
  <c r="S24" i="5" s="1"/>
  <c r="S25" i="5" s="1"/>
  <c r="S26" i="5" s="1"/>
  <c r="S27" i="5" s="1"/>
  <c r="S28" i="5" s="1"/>
  <c r="S29" i="5" s="1"/>
  <c r="S30" i="5" s="1"/>
  <c r="K19" i="7"/>
  <c r="K20" i="7" s="1"/>
  <c r="K21" i="7" s="1"/>
  <c r="BQ26" i="7"/>
  <c r="BQ27" i="7" s="1"/>
  <c r="BQ28" i="7" s="1"/>
  <c r="BQ29" i="7" s="1"/>
  <c r="BQ30" i="7" s="1"/>
  <c r="BQ31" i="7" s="1"/>
  <c r="BO26" i="7"/>
  <c r="BO27" i="7" s="1"/>
  <c r="BO28" i="7" s="1"/>
  <c r="BO29" i="7" s="1"/>
  <c r="BO30" i="7" s="1"/>
  <c r="BO31" i="7" s="1"/>
  <c r="BM25" i="7"/>
  <c r="BM26" i="7" s="1"/>
  <c r="BM27" i="7" s="1"/>
  <c r="BM28" i="7" s="1"/>
  <c r="BM29" i="7" s="1"/>
  <c r="BM30" i="7" s="1"/>
  <c r="BM31" i="7" s="1"/>
  <c r="BK25" i="7"/>
  <c r="BK26" i="7" s="1"/>
  <c r="BK27" i="7" s="1"/>
  <c r="BK28" i="7" s="1"/>
  <c r="BK29" i="7" s="1"/>
  <c r="BK30" i="7" s="1"/>
  <c r="BK31" i="7" s="1"/>
  <c r="BG25" i="7"/>
  <c r="BG26" i="7" s="1"/>
  <c r="BG27" i="7" s="1"/>
  <c r="BG28" i="7" s="1"/>
  <c r="BG29" i="7" s="1"/>
  <c r="BG30" i="7" s="1"/>
  <c r="BG31" i="7" s="1"/>
  <c r="BE25" i="7"/>
  <c r="BE26" i="7" s="1"/>
  <c r="BE27" i="7" s="1"/>
  <c r="BE28" i="7" s="1"/>
  <c r="BE29" i="7" s="1"/>
  <c r="BE30" i="7" s="1"/>
  <c r="BE31" i="7" s="1"/>
  <c r="BI25" i="7"/>
  <c r="BI26" i="7" s="1"/>
  <c r="BI27" i="7" s="1"/>
  <c r="BI28" i="7" s="1"/>
  <c r="BI29" i="7" s="1"/>
  <c r="BI30" i="7" s="1"/>
  <c r="BI31" i="7" s="1"/>
  <c r="BC25" i="7"/>
  <c r="BC26" i="7" s="1"/>
  <c r="BC27" i="7" s="1"/>
  <c r="BC28" i="7" s="1"/>
  <c r="BC29" i="7" s="1"/>
  <c r="BC30" i="7" s="1"/>
  <c r="BC31" i="7" s="1"/>
  <c r="BA22" i="7"/>
  <c r="BA23" i="7" s="1"/>
  <c r="BA24" i="7" s="1"/>
  <c r="BA25" i="7" s="1"/>
  <c r="BA26" i="7" s="1"/>
  <c r="BA27" i="7" s="1"/>
  <c r="BA28" i="7" s="1"/>
  <c r="BA29" i="7" s="1"/>
  <c r="BA30" i="7" s="1"/>
  <c r="BA31" i="7" s="1"/>
  <c r="AU21" i="7"/>
  <c r="AU22" i="7" s="1"/>
  <c r="AU23" i="7" s="1"/>
  <c r="AU24" i="7" s="1"/>
  <c r="AU25" i="7" s="1"/>
  <c r="AU26" i="7" s="1"/>
  <c r="AU27" i="7" s="1"/>
  <c r="AU28" i="7" s="1"/>
  <c r="AS21" i="7"/>
  <c r="AS22" i="7" s="1"/>
  <c r="AS23" i="7" s="1"/>
  <c r="AS24" i="7" s="1"/>
  <c r="AS25" i="7" s="1"/>
  <c r="AS26" i="7" s="1"/>
  <c r="AS27" i="7" s="1"/>
  <c r="AS28" i="7" s="1"/>
  <c r="AS29" i="7" s="1"/>
  <c r="AS30" i="7" s="1"/>
  <c r="AS31" i="7" s="1"/>
  <c r="AW21" i="7"/>
  <c r="AW22" i="7" s="1"/>
  <c r="AW23" i="7" s="1"/>
  <c r="AW24" i="7" s="1"/>
  <c r="AW25" i="7" s="1"/>
  <c r="AW26" i="7" s="1"/>
  <c r="AW27" i="7" s="1"/>
  <c r="AW28" i="7" s="1"/>
  <c r="AW29" i="7" s="1"/>
  <c r="AW30" i="7" s="1"/>
  <c r="AW31" i="7" s="1"/>
  <c r="AY21" i="7"/>
  <c r="AY22" i="7" s="1"/>
  <c r="AY23" i="7" s="1"/>
  <c r="AY24" i="7" s="1"/>
  <c r="AY25" i="7" s="1"/>
  <c r="AY26" i="7" s="1"/>
  <c r="AY27" i="7" s="1"/>
  <c r="AY28" i="7" s="1"/>
  <c r="AY29" i="7" s="1"/>
  <c r="AY30" i="7" s="1"/>
  <c r="AY31" i="7" s="1"/>
  <c r="AQ20" i="7"/>
  <c r="AQ21" i="7" s="1"/>
  <c r="AQ22" i="7" s="1"/>
  <c r="AQ23" i="7" s="1"/>
  <c r="AQ24" i="7" s="1"/>
  <c r="AQ25" i="7" s="1"/>
  <c r="AQ26" i="7" s="1"/>
  <c r="AQ27" i="7" s="1"/>
  <c r="AQ28" i="7" s="1"/>
  <c r="AQ29" i="7" s="1"/>
  <c r="AQ30" i="7" s="1"/>
  <c r="AQ31" i="7" s="1"/>
  <c r="BQ30" i="5"/>
  <c r="AK20" i="7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BK28" i="5"/>
  <c r="BK29" i="5" s="1"/>
  <c r="BK30" i="5" s="1"/>
  <c r="AI20" i="7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AI31" i="7" s="1"/>
  <c r="BI28" i="5"/>
  <c r="BI29" i="5" s="1"/>
  <c r="BI30" i="5" s="1"/>
  <c r="AM20" i="7"/>
  <c r="AM21" i="7" s="1"/>
  <c r="AM22" i="7" s="1"/>
  <c r="AM23" i="7" s="1"/>
  <c r="AM24" i="7" s="1"/>
  <c r="AM25" i="7" s="1"/>
  <c r="AM26" i="7" s="1"/>
  <c r="AM27" i="7" s="1"/>
  <c r="AM28" i="7" s="1"/>
  <c r="AM29" i="7" s="1"/>
  <c r="AM30" i="7" s="1"/>
  <c r="AM31" i="7" s="1"/>
  <c r="BM29" i="5"/>
  <c r="BM30" i="5" s="1"/>
  <c r="K22" i="7" l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AA20" i="7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C20" i="7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W28" i="7"/>
  <c r="W29" i="7" s="1"/>
  <c r="W30" i="7" s="1"/>
  <c r="W31" i="7" s="1"/>
  <c r="W32" i="7" s="1"/>
  <c r="R34" i="7" l="1"/>
  <c r="P34" i="7"/>
  <c r="O20" i="7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G24" i="7"/>
  <c r="G25" i="7" s="1"/>
  <c r="G26" i="7" s="1"/>
  <c r="G27" i="7" s="1"/>
  <c r="G28" i="7" s="1"/>
  <c r="G29" i="7" s="1"/>
  <c r="G30" i="7" s="1"/>
  <c r="G31" i="7" s="1"/>
  <c r="G32" i="7" s="1"/>
  <c r="AT35" i="7" l="1"/>
  <c r="C20" i="7" l="1"/>
  <c r="C21" i="7" s="1"/>
  <c r="G20" i="7"/>
  <c r="E20" i="7"/>
  <c r="E21" i="7" s="1"/>
  <c r="M20" i="7" l="1"/>
  <c r="G21" i="7"/>
  <c r="AQ17" i="7"/>
  <c r="AO17" i="7"/>
  <c r="AM17" i="7"/>
  <c r="AK17" i="7"/>
  <c r="AI17" i="7"/>
  <c r="AG17" i="7"/>
  <c r="AE17" i="7"/>
  <c r="Y18" i="7"/>
  <c r="U17" i="7"/>
  <c r="U18" i="7" s="1"/>
  <c r="S16" i="7"/>
  <c r="S17" i="7" s="1"/>
  <c r="S18" i="7" s="1"/>
  <c r="Q16" i="7"/>
  <c r="Q17" i="7" s="1"/>
  <c r="Q18" i="7" s="1"/>
  <c r="O12" i="7"/>
  <c r="O13" i="7" s="1"/>
  <c r="O14" i="7" s="1"/>
  <c r="O15" i="7" s="1"/>
  <c r="O16" i="7" s="1"/>
  <c r="O17" i="7" s="1"/>
  <c r="O18" i="7" s="1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M21" i="7" l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BO29" i="5" l="1"/>
  <c r="BO30" i="5" s="1"/>
  <c r="K9" i="6" l="1"/>
  <c r="BG28" i="5" l="1"/>
  <c r="BG29" i="5" s="1"/>
  <c r="BG30" i="5" s="1"/>
  <c r="BE28" i="5"/>
  <c r="BE29" i="5" s="1"/>
  <c r="BE30" i="5" s="1"/>
  <c r="AG21" i="5"/>
  <c r="AG22" i="5" s="1"/>
  <c r="AG23" i="5" s="1"/>
  <c r="AG20" i="5"/>
  <c r="G31" i="6" l="1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Q17" i="5" l="1"/>
  <c r="BO17" i="5"/>
  <c r="BM17" i="5"/>
  <c r="BK17" i="5"/>
  <c r="BI17" i="5"/>
  <c r="BG17" i="5"/>
  <c r="BE17" i="5"/>
  <c r="AE20" i="7" l="1"/>
  <c r="BC25" i="5"/>
  <c r="BC26" i="5" s="1"/>
  <c r="BC27" i="5" s="1"/>
  <c r="BC28" i="5" s="1"/>
  <c r="BC29" i="5" s="1"/>
  <c r="AG20" i="7" l="1"/>
  <c r="AE21" i="7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BC17" i="5"/>
  <c r="E24" i="5"/>
  <c r="E25" i="5" s="1"/>
  <c r="E26" i="5" s="1"/>
  <c r="E27" i="5" s="1"/>
  <c r="E28" i="5" s="1"/>
  <c r="E29" i="5" s="1"/>
  <c r="E30" i="5" s="1"/>
  <c r="AG21" i="7" l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O23" i="5" l="1"/>
  <c r="O24" i="5" s="1"/>
  <c r="M23" i="5"/>
  <c r="M24" i="5" s="1"/>
  <c r="M25" i="5" s="1"/>
  <c r="M26" i="5" s="1"/>
  <c r="M27" i="5" s="1"/>
  <c r="M28" i="5" s="1"/>
  <c r="M29" i="5" s="1"/>
  <c r="M30" i="5" s="1"/>
  <c r="AG24" i="5" l="1"/>
  <c r="AG25" i="5" s="1"/>
  <c r="AG26" i="5" s="1"/>
  <c r="AG27" i="5" s="1"/>
  <c r="AG28" i="5" s="1"/>
  <c r="AG29" i="5" s="1"/>
  <c r="AG30" i="5" s="1"/>
  <c r="Q20" i="5"/>
  <c r="Q21" i="5" s="1"/>
  <c r="Q22" i="5" s="1"/>
  <c r="Q23" i="5" s="1"/>
  <c r="Q24" i="5" s="1"/>
  <c r="Q25" i="5" s="1"/>
  <c r="AO20" i="7" l="1"/>
  <c r="AU19" i="5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W19" i="5"/>
  <c r="AW20" i="5" s="1"/>
  <c r="AW21" i="5" s="1"/>
  <c r="AW22" i="5" s="1"/>
  <c r="AW23" i="5" s="1"/>
  <c r="AW24" i="5" s="1"/>
  <c r="AW25" i="5" s="1"/>
  <c r="AW26" i="5" s="1"/>
  <c r="AW27" i="5" s="1"/>
  <c r="AW28" i="5" s="1"/>
  <c r="AW29" i="5" s="1"/>
  <c r="AQ19" i="5"/>
  <c r="AQ20" i="5" s="1"/>
  <c r="AQ21" i="5" s="1"/>
  <c r="AQ22" i="5" s="1"/>
  <c r="AQ23" i="5" s="1"/>
  <c r="AQ24" i="5" s="1"/>
  <c r="AQ25" i="5" s="1"/>
  <c r="AQ26" i="5" s="1"/>
  <c r="AQ27" i="5" s="1"/>
  <c r="AM19" i="5"/>
  <c r="AM20" i="5" s="1"/>
  <c r="AM21" i="5" s="1"/>
  <c r="AM22" i="5" s="1"/>
  <c r="AM23" i="5" s="1"/>
  <c r="AM24" i="5" s="1"/>
  <c r="AM25" i="5" s="1"/>
  <c r="AM26" i="5" s="1"/>
  <c r="AM27" i="5" s="1"/>
  <c r="AM28" i="5" s="1"/>
  <c r="AM29" i="5" s="1"/>
  <c r="AM30" i="5" s="1"/>
  <c r="AS18" i="5"/>
  <c r="AS19" i="5" s="1"/>
  <c r="AS20" i="5" s="1"/>
  <c r="AS21" i="5" s="1"/>
  <c r="AS22" i="5" s="1"/>
  <c r="AS23" i="5" s="1"/>
  <c r="AS24" i="5" s="1"/>
  <c r="AS25" i="5" s="1"/>
  <c r="AS26" i="5" s="1"/>
  <c r="AS27" i="5" s="1"/>
  <c r="BA17" i="5"/>
  <c r="BA18" i="5" s="1"/>
  <c r="BA19" i="5" s="1"/>
  <c r="BA20" i="5" s="1"/>
  <c r="BA21" i="5" s="1"/>
  <c r="BA22" i="5" s="1"/>
  <c r="BA23" i="5" s="1"/>
  <c r="BA24" i="5" s="1"/>
  <c r="BA25" i="5" s="1"/>
  <c r="AY17" i="5"/>
  <c r="AY18" i="5" s="1"/>
  <c r="AY19" i="5" s="1"/>
  <c r="AY20" i="5" s="1"/>
  <c r="AY21" i="5" s="1"/>
  <c r="AY22" i="5" s="1"/>
  <c r="AY23" i="5" s="1"/>
  <c r="AY24" i="5" s="1"/>
  <c r="AY25" i="5" s="1"/>
  <c r="AO17" i="5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M17" i="5"/>
  <c r="AM18" i="5" s="1"/>
  <c r="AK16" i="5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I16" i="5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G12" i="5"/>
  <c r="AG13" i="5" s="1"/>
  <c r="AG14" i="5" s="1"/>
  <c r="AG15" i="5" s="1"/>
  <c r="AG16" i="5" s="1"/>
  <c r="AG17" i="5" s="1"/>
  <c r="AG18" i="5" s="1"/>
  <c r="C10" i="5"/>
  <c r="C11" i="5" s="1"/>
  <c r="C12" i="5" s="1"/>
  <c r="C13" i="5" s="1"/>
  <c r="C14" i="5" s="1"/>
  <c r="C15" i="5" s="1"/>
  <c r="C16" i="5" s="1"/>
  <c r="C9" i="5"/>
  <c r="AC8" i="5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C8" i="5"/>
  <c r="AE7" i="5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A7" i="5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Y7" i="5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U7" i="5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S7" i="5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C7" i="5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W20" i="5"/>
  <c r="W21" i="5" s="1"/>
  <c r="W22" i="5" s="1"/>
  <c r="W23" i="5" s="1"/>
  <c r="W24" i="5" s="1"/>
  <c r="W25" i="5" s="1"/>
  <c r="W26" i="5" s="1"/>
  <c r="W27" i="5" s="1"/>
  <c r="W28" i="5" s="1"/>
  <c r="AO21" i="7"/>
  <c r="AO22" i="7" s="1"/>
  <c r="AO23" i="7" s="1"/>
  <c r="AO24" i="7" s="1"/>
  <c r="AO25" i="7" s="1"/>
  <c r="AO26" i="7" s="1"/>
  <c r="AU18" i="2"/>
  <c r="BA17" i="2" l="1"/>
  <c r="BA18" i="2" s="1"/>
  <c r="BC17" i="2"/>
  <c r="BC18" i="2" s="1"/>
  <c r="AQ17" i="2"/>
  <c r="AQ18" i="2" s="1"/>
  <c r="AO17" i="2"/>
  <c r="AO18" i="2" s="1"/>
  <c r="AM16" i="2" l="1"/>
  <c r="AM17" i="2" s="1"/>
  <c r="AM18" i="2" s="1"/>
  <c r="AK16" i="2"/>
  <c r="AK17" i="2" s="1"/>
  <c r="AK18" i="2" s="1"/>
  <c r="AI12" i="2" l="1"/>
  <c r="AI13" i="2" s="1"/>
  <c r="AI14" i="2" s="1"/>
  <c r="AI15" i="2" s="1"/>
  <c r="AI16" i="2" s="1"/>
  <c r="AI17" i="2" s="1"/>
  <c r="AI18" i="2" s="1"/>
  <c r="C10" i="2" l="1"/>
  <c r="C11" i="2" s="1"/>
  <c r="C12" i="2" s="1"/>
  <c r="C13" i="2" s="1"/>
  <c r="C14" i="2" s="1"/>
  <c r="C15" i="2" s="1"/>
  <c r="C16" i="2" s="1"/>
  <c r="C9" i="2" l="1"/>
  <c r="AE8" i="2" l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C8" i="2"/>
  <c r="AG7" i="2" l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C7" i="2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A7" i="2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Y7" i="2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W7" i="2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U7" i="2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O7" i="2"/>
  <c r="O8" i="2" s="1"/>
  <c r="O9" i="2" s="1"/>
  <c r="O10" i="2" s="1"/>
  <c r="O11" i="2" s="1"/>
  <c r="O12" i="2" s="1"/>
  <c r="O13" i="2" s="1"/>
  <c r="O14" i="2" s="1"/>
  <c r="O15" i="2" s="1"/>
  <c r="O16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C7" i="2"/>
  <c r="AE11" i="1" l="1"/>
  <c r="AE12" i="1" s="1"/>
  <c r="AE13" i="1" s="1"/>
  <c r="AE14" i="1" s="1"/>
  <c r="AE15" i="1" s="1"/>
  <c r="AE16" i="1" s="1"/>
  <c r="AA11" i="1" l="1"/>
  <c r="AA12" i="1" s="1"/>
  <c r="AA13" i="1" s="1"/>
  <c r="AA14" i="1" s="1"/>
  <c r="AA15" i="1" s="1"/>
  <c r="AA16" i="1" s="1"/>
  <c r="AB5" i="1"/>
  <c r="AB6" i="1" l="1"/>
  <c r="AC6" i="1" s="1"/>
  <c r="AC11" i="1"/>
  <c r="AC12" i="1" s="1"/>
  <c r="AC13" i="1" s="1"/>
  <c r="AC14" i="1" s="1"/>
  <c r="AC15" i="1" s="1"/>
  <c r="AC16" i="1" s="1"/>
  <c r="Y8" i="1" l="1"/>
  <c r="Y9" i="1" s="1"/>
  <c r="Y10" i="1" s="1"/>
  <c r="Y11" i="1" s="1"/>
  <c r="Y12" i="1" s="1"/>
  <c r="Y13" i="1" s="1"/>
  <c r="Y14" i="1" s="1"/>
  <c r="Y15" i="1" s="1"/>
  <c r="Y16" i="1" s="1"/>
  <c r="W8" i="1"/>
  <c r="W9" i="1" s="1"/>
  <c r="W10" i="1" s="1"/>
  <c r="W11" i="1" s="1"/>
  <c r="W12" i="1" s="1"/>
  <c r="W13" i="1" s="1"/>
  <c r="W14" i="1" s="1"/>
  <c r="W15" i="1" s="1"/>
  <c r="W16" i="1" s="1"/>
  <c r="U8" i="1"/>
  <c r="U9" i="1" s="1"/>
  <c r="U10" i="1" s="1"/>
  <c r="U11" i="1" s="1"/>
  <c r="U12" i="1" s="1"/>
  <c r="U13" i="1" s="1"/>
  <c r="U14" i="1" s="1"/>
  <c r="U15" i="1" s="1"/>
  <c r="U16" i="1" s="1"/>
  <c r="S8" i="1"/>
  <c r="S9" i="1" s="1"/>
  <c r="S10" i="1" s="1"/>
  <c r="S11" i="1" s="1"/>
  <c r="S12" i="1" s="1"/>
  <c r="S13" i="1" s="1"/>
  <c r="S14" i="1" s="1"/>
  <c r="S15" i="1" s="1"/>
  <c r="S16" i="1" s="1"/>
  <c r="Q8" i="1"/>
  <c r="Q9" i="1" s="1"/>
  <c r="Q10" i="1" s="1"/>
  <c r="Q11" i="1" s="1"/>
  <c r="Q12" i="1" s="1"/>
  <c r="Q13" i="1" s="1"/>
  <c r="Q14" i="1" s="1"/>
  <c r="Q15" i="1" s="1"/>
  <c r="Q16" i="1" s="1"/>
  <c r="O8" i="1"/>
  <c r="O9" i="1" s="1"/>
  <c r="O10" i="1" s="1"/>
  <c r="O11" i="1" s="1"/>
  <c r="O12" i="1" s="1"/>
  <c r="O13" i="1" s="1"/>
  <c r="O14" i="1" s="1"/>
  <c r="O15" i="1" s="1"/>
  <c r="O16" i="1" s="1"/>
  <c r="M8" i="1"/>
  <c r="M9" i="1" s="1"/>
  <c r="M10" i="1" s="1"/>
  <c r="M11" i="1" s="1"/>
  <c r="M12" i="1" s="1"/>
  <c r="M13" i="1" s="1"/>
  <c r="M14" i="1" s="1"/>
  <c r="M15" i="1" s="1"/>
  <c r="M16" i="1" s="1"/>
  <c r="K8" i="1"/>
  <c r="K9" i="1" s="1"/>
  <c r="K10" i="1" s="1"/>
  <c r="K11" i="1" s="1"/>
  <c r="K12" i="1" s="1"/>
  <c r="K13" i="1" s="1"/>
  <c r="K14" i="1" s="1"/>
  <c r="K15" i="1" s="1"/>
  <c r="K16" i="1" s="1"/>
  <c r="I8" i="1"/>
  <c r="I9" i="1" s="1"/>
  <c r="I10" i="1" s="1"/>
  <c r="I11" i="1" s="1"/>
  <c r="I12" i="1" s="1"/>
  <c r="I13" i="1" s="1"/>
  <c r="I14" i="1" s="1"/>
  <c r="I15" i="1" s="1"/>
  <c r="I16" i="1" s="1"/>
  <c r="G8" i="1"/>
  <c r="G9" i="1" s="1"/>
  <c r="G10" i="1" s="1"/>
  <c r="E8" i="1"/>
  <c r="E9" i="1" s="1"/>
  <c r="E10" i="1" s="1"/>
  <c r="E11" i="1" s="1"/>
  <c r="E12" i="1" s="1"/>
  <c r="E13" i="1" s="1"/>
  <c r="E14" i="1" s="1"/>
  <c r="E15" i="1" s="1"/>
  <c r="E16" i="1" s="1"/>
  <c r="C8" i="1"/>
  <c r="C9" i="1" s="1"/>
  <c r="C10" i="1" s="1"/>
  <c r="C11" i="1" s="1"/>
  <c r="C12" i="1" s="1"/>
  <c r="C13" i="1" s="1"/>
  <c r="C14" i="1" s="1"/>
  <c r="C15" i="1" s="1"/>
  <c r="G11" i="1" l="1"/>
  <c r="G12" i="1" s="1"/>
  <c r="G13" i="1" s="1"/>
  <c r="G14" i="1" s="1"/>
  <c r="G15" i="1" s="1"/>
  <c r="G16" i="1" s="1"/>
  <c r="Y5" i="1"/>
  <c r="Y6" i="1" s="1"/>
  <c r="W5" i="1"/>
  <c r="W6" i="1" s="1"/>
  <c r="U5" i="1" l="1"/>
  <c r="S5" i="1"/>
  <c r="Q5" i="1"/>
  <c r="Q6" i="1" s="1"/>
  <c r="O5" i="1"/>
  <c r="O6" i="1" s="1"/>
  <c r="M5" i="1"/>
  <c r="M6" i="1" s="1"/>
  <c r="K5" i="1"/>
  <c r="K6" i="1" s="1"/>
  <c r="I5" i="1"/>
  <c r="I6" i="1" s="1"/>
  <c r="G5" i="1"/>
  <c r="G6" i="1" s="1"/>
  <c r="E5" i="1"/>
  <c r="E6" i="1" s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M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nghi thai san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cong them 3 ngay nghi ket hon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Cong them 3 ngay nghi dam cuoi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I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yuukyu moi 12 ngay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C10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yuukyu moi :12 ngay phep nam
</t>
        </r>
      </text>
    </comment>
    <comment ref="AA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C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M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User</author>
    <author>phuong</author>
    <author>ngo thanh</author>
  </authors>
  <commentList>
    <comment ref="N2" authorId="0" shapeId="0" xr:uid="{00000000-0006-0000-0200-000001000000}">
      <text>
        <r>
          <rPr>
            <b/>
            <sz val="18"/>
            <color indexed="81"/>
            <rFont val="ＭＳ Ｐゴシック"/>
            <family val="3"/>
            <charset val="128"/>
          </rPr>
          <t>産休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yuukyu moi 12 ngay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C10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yuukyu moi :12 ngay phep nam
</t>
        </r>
      </text>
    </comment>
    <comment ref="Y1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A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K1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cộng phép ngày 1/3
cộng phép theo từng tháng</t>
        </r>
      </text>
    </comment>
    <comment ref="U2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1/3</t>
        </r>
      </text>
    </comment>
    <comment ref="S24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nghi thai sản
</t>
        </r>
      </text>
    </comment>
    <comment ref="AA24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Tháng 7 có yuu kyuu moi nhung cuoi thang 9 nghi nen duoc 3 ngay phep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5" authorId="2" shapeId="0" xr:uid="{00000000-0006-0000-0200-00000D000000}">
      <text>
        <r>
          <rPr>
            <b/>
            <sz val="9"/>
            <color indexed="81"/>
            <rFont val="Tahoma"/>
            <family val="2"/>
          </rPr>
          <t>nghi thai san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5" authorId="2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Dương nghỉ từ ngày  8/8 nghỉ hơn 1 ngày yukyu cho phep bù trừ qua tháng 8 ko cần tra lương </t>
        </r>
      </text>
    </comment>
    <comment ref="BK25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tháng cộng phép mới
</t>
        </r>
      </text>
    </comment>
    <comment ref="G26" authorId="3" shapeId="0" xr:uid="{00000000-0006-0000-0200-000010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Nghi lam tu ngay 06.09.2018 (7 ngay phep la cua tu thang 09.2018~03.2019) se ko co</t>
        </r>
      </text>
    </comment>
    <comment ref="BE27" authorId="3" shapeId="0" xr:uid="{00000000-0006-0000-0200-000011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BG27" authorId="3" shapeId="0" xr:uid="{00000000-0006-0000-0200-000012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BI27" authorId="3" shapeId="0" xr:uid="{00000000-0006-0000-0200-000013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BK27" authorId="3" shapeId="0" xr:uid="{00000000-0006-0000-0200-000014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AG28" authorId="3" shapeId="0" xr:uid="{00000000-0006-0000-0200-000015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do qua thang 06/2018 co them 12 ngay phep moi, nhung da quen cong, nen phai cong vao</t>
        </r>
      </text>
    </comment>
    <comment ref="AI28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AK28" authorId="3" shapeId="0" xr:uid="{00000000-0006-0000-0200-000017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AM28" authorId="3" shapeId="0" xr:uid="{00000000-0006-0000-0200-000018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
tinh phep theo tháng
</t>
        </r>
      </text>
    </comment>
    <comment ref="AO28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AQ28" authorId="3" shapeId="0" xr:uid="{00000000-0006-0000-0200-00001A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
</t>
        </r>
      </text>
    </comment>
    <comment ref="AS28" authorId="3" shapeId="0" xr:uid="{00000000-0006-0000-0200-00001B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BM28" authorId="3" shapeId="0" xr:uid="{00000000-0006-0000-0200-00001C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08.10.2018</t>
        </r>
      </text>
    </comment>
    <comment ref="BO28" authorId="3" shapeId="0" xr:uid="{00000000-0006-0000-0200-00001D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27.10.2018</t>
        </r>
      </text>
    </comment>
    <comment ref="AU30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them ngày phép ngày 25/12
</t>
        </r>
      </text>
    </comment>
    <comment ref="AW30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them ngày phép ngày 16/12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User</author>
    <author>ngo thanh</author>
  </authors>
  <commentList>
    <comment ref="E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Q1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S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User:Tranh
cong phép ngày 1/1 mỗi tháng 1 ngày,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 (1.5)</t>
        </r>
      </text>
    </comment>
    <comment ref="AS20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cong phep ngay 3/2
</t>
        </r>
      </text>
    </comment>
    <comment ref="AU20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3/2
</t>
        </r>
      </text>
    </comment>
    <comment ref="AW20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11/2
</t>
        </r>
      </text>
    </comment>
    <comment ref="AY20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11/2</t>
        </r>
      </text>
    </comment>
    <comment ref="I2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ngay phep ngay 1/3
</t>
        </r>
      </text>
    </comment>
    <comment ref="K21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User:Tranh</t>
        </r>
        <r>
          <rPr>
            <sz val="9"/>
            <color indexed="81"/>
            <rFont val="Tahoma"/>
            <family val="2"/>
          </rPr>
          <t xml:space="preserve">
cộng phép ngày 1/3
</t>
        </r>
      </text>
    </comment>
    <comment ref="BA21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14 thang 3
</t>
        </r>
      </text>
    </comment>
    <comment ref="C2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ngày 1/4</t>
        </r>
      </text>
    </comment>
    <comment ref="E2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1/4</t>
        </r>
      </text>
    </comment>
    <comment ref="G22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1/4</t>
        </r>
      </text>
    </comment>
    <comment ref="U23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nghi thai san, nua ngay phep nay chua duoc tinh trong bang luong thang 5</t>
        </r>
      </text>
    </comment>
    <comment ref="M24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thay dổi công phep theo tung tháng</t>
        </r>
      </text>
    </comment>
    <comment ref="BC24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E24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G24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I24" authorId="1" shapeId="0" xr:uid="{00000000-0006-0000-04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K24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16 thang 6
</t>
        </r>
      </text>
    </comment>
    <comment ref="BM24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22 thang 6
</t>
        </r>
      </text>
    </comment>
    <comment ref="BO25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công phep ngay 6/7</t>
        </r>
      </text>
    </comment>
    <comment ref="BQ25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6/7
</t>
        </r>
      </text>
    </comment>
    <comment ref="BS26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3/8
</t>
        </r>
      </text>
    </comment>
    <comment ref="I27" authorId="1" shapeId="0" xr:uid="{00000000-0006-0000-04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K27" authorId="1" shapeId="0" xr:uid="{00000000-0006-0000-04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M27" authorId="1" shapeId="0" xr:uid="{00000000-0006-0000-04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O27" authorId="1" shapeId="0" xr:uid="{00000000-0006-0000-04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Q27" authorId="1" shapeId="0" xr:uid="{00000000-0006-0000-04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phép cho 2 tháng thử việc
thay dổi cộng phép theo tháng từ tháng 10/2018(cả nhóm)</t>
        </r>
      </text>
    </comment>
    <comment ref="S27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phép cho 2 tháng thử việc</t>
        </r>
      </text>
    </comment>
    <comment ref="W27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cộng thêm 2 ngày của tháng thử việc
bat đầu tính phép theo tung thnag</t>
        </r>
      </text>
    </comment>
    <comment ref="Y27" authorId="1" shapeId="0" xr:uid="{00000000-0006-0000-04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cộng 1.5 ngày phép tháng thử việc</t>
        </r>
      </text>
    </comment>
    <comment ref="AA27" authorId="1" shapeId="0" xr:uid="{00000000-0006-0000-04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AC27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AE27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G27" authorId="1" shapeId="0" xr:uid="{00000000-0006-0000-0400-000026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I27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K27" authorId="1" shapeId="0" xr:uid="{00000000-0006-0000-0400-000028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M27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Q27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S27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U27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W27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User:
thêm 1.5 ngày cho tháng thử việc</t>
        </r>
      </text>
    </comment>
    <comment ref="AY27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User:
thêm 1.5 ngày cho tháng thử việc</t>
        </r>
      </text>
    </comment>
    <comment ref="BA27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C27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E27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G27" authorId="1" shapeId="0" xr:uid="{00000000-0006-0000-0400-000032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I27" authorId="1" shapeId="0" xr:uid="{00000000-0006-0000-0400-000033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K27" authorId="1" shapeId="0" xr:uid="{00000000-0006-0000-0400-000034000000}">
      <text>
        <r>
          <rPr>
            <b/>
            <sz val="9"/>
            <color indexed="81"/>
            <rFont val="Tahoma"/>
            <family val="2"/>
          </rPr>
          <t>User:
thêm 1.5 ngày cho tháng thử việc</t>
        </r>
      </text>
    </comment>
    <comment ref="BM27" authorId="1" shapeId="0" xr:uid="{00000000-0006-0000-0400-000035000000}">
      <text>
        <r>
          <rPr>
            <b/>
            <sz val="9"/>
            <color indexed="81"/>
            <rFont val="Tahoma"/>
            <family val="2"/>
          </rPr>
          <t>User:
thêm 1 ngày cho tháng thử việc</t>
        </r>
      </text>
    </comment>
    <comment ref="BO27" authorId="1" shapeId="0" xr:uid="{00000000-0006-0000-0400-000036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Q27" authorId="1" shapeId="0" xr:uid="{00000000-0006-0000-0400-000037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S27" authorId="1" shapeId="0" xr:uid="{00000000-0006-0000-0400-000038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U27" authorId="1" shapeId="0" xr:uid="{00000000-0006-0000-04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BW27" authorId="1" shapeId="0" xr:uid="{00000000-0006-0000-04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BY27" authorId="1" shapeId="0" xr:uid="{00000000-0006-0000-04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A27" authorId="1" shapeId="0" xr:uid="{00000000-0006-0000-04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C27" authorId="1" shapeId="0" xr:uid="{00000000-0006-0000-04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E27" authorId="1" shapeId="0" xr:uid="{00000000-0006-0000-04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G27" authorId="1" shapeId="0" xr:uid="{00000000-0006-0000-04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AO28" authorId="2" shapeId="0" xr:uid="{00000000-0006-0000-0400-000040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27.10.2018</t>
        </r>
      </text>
    </comment>
    <comment ref="AC30" authorId="1" shapeId="0" xr:uid="{00000000-0006-0000-0400-00004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them ngày phép ngày 16/12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User</author>
    <author>ngo thanh</author>
  </authors>
  <commentList>
    <comment ref="E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Q1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S1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7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O28" authorId="2" shapeId="0" xr:uid="{00000000-0006-0000-0500-000005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27.10.2018</t>
        </r>
      </text>
    </comment>
  </commentList>
</comments>
</file>

<file path=xl/sharedStrings.xml><?xml version="1.0" encoding="utf-8"?>
<sst xmlns="http://schemas.openxmlformats.org/spreadsheetml/2006/main" count="1112" uniqueCount="428">
  <si>
    <t>ビン</t>
    <phoneticPr fontId="3"/>
  </si>
  <si>
    <t>アン</t>
    <phoneticPr fontId="3"/>
  </si>
  <si>
    <t>トウ</t>
    <phoneticPr fontId="3"/>
  </si>
  <si>
    <t>ヂエム</t>
    <phoneticPr fontId="3"/>
  </si>
  <si>
    <t>ビッチ</t>
    <phoneticPr fontId="3"/>
  </si>
  <si>
    <t>クイ</t>
    <phoneticPr fontId="3"/>
  </si>
  <si>
    <t>キエウ</t>
    <phoneticPr fontId="3"/>
  </si>
  <si>
    <t>ソン</t>
    <phoneticPr fontId="3"/>
  </si>
  <si>
    <t>トウン</t>
    <phoneticPr fontId="3"/>
  </si>
  <si>
    <t>リン</t>
    <phoneticPr fontId="3"/>
  </si>
  <si>
    <t>チャン</t>
    <phoneticPr fontId="3"/>
  </si>
  <si>
    <t>ニュンー</t>
    <phoneticPr fontId="3"/>
  </si>
  <si>
    <t>休</t>
    <rPh sb="0" eb="1">
      <t>キュウ</t>
    </rPh>
    <phoneticPr fontId="3"/>
  </si>
  <si>
    <t>残</t>
    <rPh sb="0" eb="1">
      <t>ノコ</t>
    </rPh>
    <phoneticPr fontId="3"/>
  </si>
  <si>
    <t>休暇管理　2016年</t>
    <rPh sb="0" eb="2">
      <t>キュウカ</t>
    </rPh>
    <rPh sb="2" eb="4">
      <t>カンリ</t>
    </rPh>
    <rPh sb="9" eb="10">
      <t>ネン</t>
    </rPh>
    <phoneticPr fontId="3"/>
  </si>
  <si>
    <t>4/2016</t>
    <phoneticPr fontId="3"/>
  </si>
  <si>
    <t>5/2016</t>
    <phoneticPr fontId="3"/>
  </si>
  <si>
    <t>6/2016</t>
    <phoneticPr fontId="3"/>
  </si>
  <si>
    <t>7/2016</t>
    <phoneticPr fontId="3"/>
  </si>
  <si>
    <t>8/2016</t>
    <phoneticPr fontId="3"/>
  </si>
  <si>
    <t>9/2016</t>
    <phoneticPr fontId="3"/>
  </si>
  <si>
    <t>10/2016</t>
    <phoneticPr fontId="3"/>
  </si>
  <si>
    <t>11/2016</t>
    <phoneticPr fontId="3"/>
  </si>
  <si>
    <t>12/2016</t>
    <phoneticPr fontId="3"/>
  </si>
  <si>
    <t>3/2016</t>
    <phoneticPr fontId="2"/>
  </si>
  <si>
    <t>1/2017</t>
    <phoneticPr fontId="3"/>
  </si>
  <si>
    <t>2/2017</t>
    <phoneticPr fontId="3"/>
  </si>
  <si>
    <t>3/2017</t>
    <phoneticPr fontId="3"/>
  </si>
  <si>
    <t>2/2016</t>
    <phoneticPr fontId="2"/>
  </si>
  <si>
    <t>有休2016</t>
    <rPh sb="0" eb="2">
      <t>ユウキュウ</t>
    </rPh>
    <phoneticPr fontId="2"/>
  </si>
  <si>
    <t>バオーチャン</t>
    <phoneticPr fontId="3"/>
  </si>
  <si>
    <t>チュック</t>
    <phoneticPr fontId="3"/>
  </si>
  <si>
    <t>ドゥイ　チャン</t>
    <phoneticPr fontId="3"/>
  </si>
  <si>
    <t>ウエン</t>
    <phoneticPr fontId="3"/>
  </si>
  <si>
    <t>タオ</t>
    <phoneticPr fontId="3"/>
  </si>
  <si>
    <t>フェ</t>
    <phoneticPr fontId="3"/>
  </si>
  <si>
    <t>休暇管理　2017年</t>
    <rPh sb="0" eb="2">
      <t>キュウカ</t>
    </rPh>
    <rPh sb="2" eb="4">
      <t>カンリ</t>
    </rPh>
    <rPh sb="9" eb="10">
      <t>ネン</t>
    </rPh>
    <phoneticPr fontId="3"/>
  </si>
  <si>
    <t>12/2016</t>
    <phoneticPr fontId="2"/>
  </si>
  <si>
    <t>4/2017</t>
    <phoneticPr fontId="2"/>
  </si>
  <si>
    <t>5/2017</t>
    <phoneticPr fontId="2"/>
  </si>
  <si>
    <t>6/2017</t>
    <phoneticPr fontId="2"/>
  </si>
  <si>
    <t>7/2017</t>
    <phoneticPr fontId="2"/>
  </si>
  <si>
    <t>8/2017</t>
    <phoneticPr fontId="2"/>
  </si>
  <si>
    <t>9/2017</t>
    <phoneticPr fontId="2"/>
  </si>
  <si>
    <t>10/2017</t>
    <phoneticPr fontId="2"/>
  </si>
  <si>
    <t>11/2017</t>
    <phoneticPr fontId="2"/>
  </si>
  <si>
    <t>12/2017</t>
    <phoneticPr fontId="2"/>
  </si>
  <si>
    <t>新有休</t>
    <phoneticPr fontId="2"/>
  </si>
  <si>
    <t>Note:</t>
    <phoneticPr fontId="2"/>
  </si>
  <si>
    <t>ビン
（1/04）</t>
    <phoneticPr fontId="3"/>
  </si>
  <si>
    <t>Hien :0(12)</t>
    <phoneticPr fontId="2"/>
  </si>
  <si>
    <t>Uyen:0 ( 3.5 )</t>
    <phoneticPr fontId="2"/>
  </si>
  <si>
    <t>Hien</t>
    <phoneticPr fontId="2"/>
  </si>
  <si>
    <t xml:space="preserve">Ngoc Truc </t>
    <phoneticPr fontId="2"/>
  </si>
  <si>
    <t>Tranh:0( 11  )</t>
    <phoneticPr fontId="2"/>
  </si>
  <si>
    <t>Thanh Truc: 0 ( 13.5 )</t>
    <phoneticPr fontId="2"/>
  </si>
  <si>
    <t xml:space="preserve">Dung </t>
    <phoneticPr fontId="2"/>
  </si>
  <si>
    <t xml:space="preserve">Duong </t>
    <phoneticPr fontId="2"/>
  </si>
  <si>
    <t>Anh
（1/04）</t>
    <phoneticPr fontId="3"/>
  </si>
  <si>
    <t>Tu
（1/04）</t>
    <phoneticPr fontId="3"/>
  </si>
  <si>
    <t>Diem
（1/04）</t>
    <phoneticPr fontId="3"/>
  </si>
  <si>
    <t>Bich
（1/04）</t>
    <phoneticPr fontId="3"/>
  </si>
  <si>
    <t>Qui
（1/04）</t>
    <phoneticPr fontId="3"/>
  </si>
  <si>
    <t>Kieu
（1/01）</t>
    <phoneticPr fontId="3"/>
  </si>
  <si>
    <t>Son
（1/01）</t>
    <phoneticPr fontId="3"/>
  </si>
  <si>
    <t>Thuong 
（1/03）</t>
    <phoneticPr fontId="3"/>
  </si>
  <si>
    <t>Linh
（1/03）</t>
    <phoneticPr fontId="3"/>
  </si>
  <si>
    <t>Tranh
（1/03）</t>
    <phoneticPr fontId="3"/>
  </si>
  <si>
    <t>Nhung
（1/03）</t>
    <phoneticPr fontId="3"/>
  </si>
  <si>
    <t>Dang Truc 
（1/07）</t>
    <phoneticPr fontId="3"/>
  </si>
  <si>
    <t>Thuy Trang
（07/23）</t>
    <phoneticPr fontId="3"/>
  </si>
  <si>
    <t>Uyen
（14/01）</t>
    <phoneticPr fontId="3"/>
  </si>
  <si>
    <t>Da Thao
（14/01）</t>
    <phoneticPr fontId="3"/>
  </si>
  <si>
    <t>Hieu</t>
    <phoneticPr fontId="2"/>
  </si>
  <si>
    <t>Ut Thao
（14/10）</t>
    <phoneticPr fontId="3"/>
  </si>
  <si>
    <t>Thuan
（07/23）</t>
    <phoneticPr fontId="3"/>
  </si>
  <si>
    <t>Thai Nhung 
（14/01）</t>
    <phoneticPr fontId="3"/>
  </si>
  <si>
    <t>Duyen
（14/01）</t>
    <phoneticPr fontId="3"/>
  </si>
  <si>
    <t>Diem :0(  8.5)</t>
    <phoneticPr fontId="2"/>
  </si>
  <si>
    <t>C.Bich:1(  8 )</t>
    <phoneticPr fontId="2"/>
  </si>
  <si>
    <t>C.Anh:1( 0)</t>
    <phoneticPr fontId="2"/>
  </si>
  <si>
    <t>C.Qui :　0(0)</t>
    <phoneticPr fontId="2"/>
  </si>
  <si>
    <t>Son：1（ 0）</t>
    <phoneticPr fontId="2"/>
  </si>
  <si>
    <t>Thuong：5.5(0 )</t>
    <phoneticPr fontId="2"/>
  </si>
  <si>
    <t>Linh:2(4.5 ）</t>
    <phoneticPr fontId="2"/>
  </si>
  <si>
    <t>Nhung :0 (8 )</t>
    <phoneticPr fontId="2"/>
  </si>
  <si>
    <t>Trang :1  (5 )</t>
    <phoneticPr fontId="2"/>
  </si>
  <si>
    <t>Thảo: 1 (4 )</t>
    <phoneticPr fontId="2"/>
  </si>
  <si>
    <t>Hieu:1.5 (9)</t>
    <phoneticPr fontId="2"/>
  </si>
  <si>
    <t>Ut Thao:　0(9.5)</t>
    <phoneticPr fontId="2"/>
  </si>
  <si>
    <t>Thuan :　0(10.5)</t>
    <phoneticPr fontId="2"/>
  </si>
  <si>
    <t>Thai Nhung :0.5(10.5)</t>
    <phoneticPr fontId="2"/>
  </si>
  <si>
    <t>Duyen :1(10)</t>
    <phoneticPr fontId="2"/>
  </si>
  <si>
    <t>Ngoc Truc:0.5(11.5)</t>
    <phoneticPr fontId="2"/>
  </si>
  <si>
    <t>Duong 0.5(11)</t>
    <phoneticPr fontId="2"/>
  </si>
  <si>
    <t>Dung :1(9.5)</t>
    <phoneticPr fontId="2"/>
  </si>
  <si>
    <t>Khoa :0(12)</t>
    <phoneticPr fontId="2"/>
  </si>
  <si>
    <t>An :0(12)</t>
    <phoneticPr fontId="2"/>
  </si>
  <si>
    <t>Ngoc An</t>
    <phoneticPr fontId="2"/>
  </si>
  <si>
    <t xml:space="preserve">Dang Khoa </t>
    <phoneticPr fontId="2"/>
  </si>
  <si>
    <t>Tổng kết số ngày đã nghỉ tháng 12
  và số ngày nghỉ còn lại tháng 12</t>
    <phoneticPr fontId="2"/>
  </si>
  <si>
    <t xml:space="preserve">Nghỉ , về sớm, nghi </t>
    <phoneticPr fontId="2"/>
  </si>
  <si>
    <t>Tu : lam viec ngay thu 7: ngay 16/12</t>
    <phoneticPr fontId="2"/>
  </si>
  <si>
    <t>Tu :0 ( 13 )</t>
    <phoneticPr fontId="2"/>
  </si>
  <si>
    <r>
      <t xml:space="preserve">Chi Qui: di tre: 13' ve </t>
    </r>
    <r>
      <rPr>
        <b/>
        <sz val="18"/>
        <color rgb="FFFF0000"/>
        <rFont val="Calibri"/>
        <family val="3"/>
        <charset val="128"/>
        <scheme val="minor"/>
      </rPr>
      <t>som 1h25' (6/12)</t>
    </r>
    <r>
      <rPr>
        <b/>
        <sz val="18"/>
        <color theme="1"/>
        <rFont val="Calibri"/>
        <family val="3"/>
        <charset val="128"/>
        <scheme val="minor"/>
      </rPr>
      <t xml:space="preserve">
Chi Qui:　nghi 1 ngay （12/12）
Son :nghi 1 ngay (25/12）
Thuong :nghi 9.5 ngay 
Linh :nghi 1 ngay (15/12)
Khoa : tre 18' ngay (25/12)</t>
    </r>
    <phoneticPr fontId="2"/>
  </si>
  <si>
    <t>休暇管理　2018年</t>
    <rPh sb="0" eb="2">
      <t>キュウカ</t>
    </rPh>
    <rPh sb="2" eb="4">
      <t>カンリ</t>
    </rPh>
    <rPh sb="9" eb="10">
      <t>ネン</t>
    </rPh>
    <phoneticPr fontId="3"/>
  </si>
  <si>
    <t>Ton 2017</t>
    <phoneticPr fontId="2"/>
  </si>
  <si>
    <t>Lê Thị Trúc Linh : nghỉ thai sản 27/7</t>
    <phoneticPr fontId="2"/>
  </si>
  <si>
    <t>Lê  Thị Hồng Diễm : làm ngày 1/8,nghỉ việc từ ngày 2/8</t>
    <phoneticPr fontId="2"/>
  </si>
  <si>
    <t>Duong 
11/5</t>
    <phoneticPr fontId="2"/>
  </si>
  <si>
    <t>Note</t>
    <phoneticPr fontId="2"/>
  </si>
  <si>
    <t>Khoa: Trễ 1 phút
A</t>
  </si>
  <si>
    <t>Ho Cam Tu</t>
  </si>
  <si>
    <t>HCM</t>
  </si>
  <si>
    <t>Nguyen Thi Ngoc Bich</t>
  </si>
  <si>
    <t>Nguyen Thi Ngoc Qui</t>
  </si>
  <si>
    <t>Nguyen Van Anh</t>
  </si>
  <si>
    <t>Le Thi Hong Diem</t>
  </si>
  <si>
    <t>Le Thi Huyen Son</t>
  </si>
  <si>
    <t>Tran Thi Hong Tranh</t>
  </si>
  <si>
    <t xml:space="preserve">Do Thi Nhung </t>
  </si>
  <si>
    <t xml:space="preserve">Lê Thùy Trang </t>
  </si>
  <si>
    <t>Tran Thi Da Thao</t>
  </si>
  <si>
    <t>DN</t>
  </si>
  <si>
    <t>Phạm Văn Hiểu</t>
  </si>
  <si>
    <t>Pham Thi Ut Thao</t>
  </si>
  <si>
    <t xml:space="preserve">Tran An Bich Thuan </t>
  </si>
  <si>
    <t xml:space="preserve">Nguyen Thi Thai Nhung </t>
  </si>
  <si>
    <t>Nguyen Thi My Duyen</t>
  </si>
  <si>
    <t>Nguyen Thi Hien</t>
  </si>
  <si>
    <t xml:space="preserve">Ly Thi Ngoc Truc </t>
  </si>
  <si>
    <t xml:space="preserve">Nguyen Thuy Duong </t>
  </si>
  <si>
    <t>Nghi tu nay 02/08/2018 (con ngay 07/08/2018 la ngay nghi 有給）</t>
  </si>
  <si>
    <t xml:space="preserve">Tran Cam Dung </t>
  </si>
  <si>
    <t>Le Nguyen Dang Khoa</t>
  </si>
  <si>
    <t xml:space="preserve">Nguyen Ngoc An </t>
  </si>
  <si>
    <t xml:space="preserve">Ngo Thi Thanh </t>
  </si>
  <si>
    <t xml:space="preserve">Le Huu Hoang Quan </t>
  </si>
  <si>
    <t>Nguyen Anh  Tu</t>
  </si>
  <si>
    <t>Dang Ba Quoc</t>
  </si>
  <si>
    <t>Tran Hoang Ly</t>
  </si>
  <si>
    <t>Phan Thi Cam Giang</t>
  </si>
  <si>
    <t>Nguyen Phuong Hong An</t>
  </si>
  <si>
    <t>Tran Thi Phuong Thao</t>
  </si>
  <si>
    <t>Le Thi Thao Quyen</t>
  </si>
  <si>
    <t>Ten nhan vien</t>
  </si>
  <si>
    <t>Tu da tinh</t>
  </si>
  <si>
    <t>Nghỉ việc từ ngày</t>
  </si>
  <si>
    <t>ko can bam jobcan</t>
  </si>
  <si>
    <t>Ngày bắt đầu (thử việc)</t>
  </si>
  <si>
    <t>Ngày chính thức</t>
  </si>
  <si>
    <t>神田駅前支店</t>
  </si>
  <si>
    <t xml:space="preserve">Ut Thao: </t>
  </si>
  <si>
    <t>Thuan:</t>
  </si>
  <si>
    <t>Duyen:</t>
  </si>
  <si>
    <t xml:space="preserve">Hien: </t>
  </si>
  <si>
    <t>Hong An:</t>
  </si>
  <si>
    <t>Chi nhanh</t>
  </si>
  <si>
    <t>Nghỉ không phép,
 về sớm, đi làm muộn
（欠勤、早退、遅刻）</t>
  </si>
  <si>
    <t>Tăng ca　(残業)</t>
  </si>
  <si>
    <t>nho ke khai giam BHYT va BHXH trong thang 9</t>
  </si>
  <si>
    <t>nho dong BHYT thang 9 cho 2 ban nay, vi ke khai giam BHXH, nhung BHYT van phai dong het thang 9</t>
  </si>
  <si>
    <t xml:space="preserve">Thuan: </t>
  </si>
  <si>
    <t xml:space="preserve">Duyen: </t>
  </si>
  <si>
    <t>Ngo Thi Thanh  
(2日/6月)</t>
  </si>
  <si>
    <t>Nguyen Van Anh
（1日/4月）</t>
  </si>
  <si>
    <t>Ho Cam Tu
（1日/4月）</t>
  </si>
  <si>
    <t>Nguyen Thi Ngoc Bich
（1日/4月）</t>
  </si>
  <si>
    <t>Nguyen Thi Ngoc Qui
（1日/4月）</t>
  </si>
  <si>
    <t>Tran Thi Hong Tranh
（1日/3月）</t>
  </si>
  <si>
    <t>Do Thi Nhung
（1日/3月）</t>
  </si>
  <si>
    <t>Le Thuy Trang
（23日/7月）</t>
  </si>
  <si>
    <t>Tran Thi Da Thao
（14日/1月）</t>
  </si>
  <si>
    <t>Pham Van Hieu
(3日/6月)</t>
  </si>
  <si>
    <t>Pham Thi Ut Thao
（14日/10月）</t>
  </si>
  <si>
    <t>Tran An Bich Thuan
（14日/10月）</t>
  </si>
  <si>
    <t>Ly Thi Ngoc Truc 
(14日/10月)</t>
  </si>
  <si>
    <t>Nguyen Ngoc An
(25日/12月)</t>
  </si>
  <si>
    <t>Le Nguyen Dang Khoa 
(16日/12月)</t>
  </si>
  <si>
    <t>Tran Cam Dung 
(11日/5月)</t>
  </si>
  <si>
    <t>Phan Thi Cam Giang
(9日/9月)</t>
  </si>
  <si>
    <t>Tran Hoang Ly
(9日/9月)</t>
  </si>
  <si>
    <t>Dang Ba Quoc
(9日/9月)</t>
  </si>
  <si>
    <t>Nguyen Anh Tu
(9日/9月)</t>
  </si>
  <si>
    <t>Ngoc An:</t>
  </si>
  <si>
    <t xml:space="preserve">Van Anh: </t>
  </si>
  <si>
    <t>Ph Thao:</t>
  </si>
  <si>
    <t xml:space="preserve">Th Nhung: </t>
  </si>
  <si>
    <t>Gia tri</t>
  </si>
  <si>
    <t>Nghi</t>
  </si>
  <si>
    <t>P con</t>
  </si>
  <si>
    <t xml:space="preserve">Anh: </t>
  </si>
  <si>
    <t xml:space="preserve">Bich: </t>
  </si>
  <si>
    <t>ok</t>
  </si>
  <si>
    <t>C.Qui :</t>
  </si>
  <si>
    <t>2h</t>
  </si>
  <si>
    <t>Tranh:</t>
  </si>
  <si>
    <t>Dạ Thảo:</t>
  </si>
  <si>
    <t xml:space="preserve">Hieu: </t>
  </si>
  <si>
    <t>Hieu:</t>
  </si>
  <si>
    <t>Thuan :　</t>
  </si>
  <si>
    <t xml:space="preserve">Thai Nhung : </t>
  </si>
  <si>
    <t>Nguyen Thi Thai Nhung 
（14日/10月）</t>
  </si>
  <si>
    <t>Nguyen Thi My Duyen
（14日/10月）</t>
  </si>
  <si>
    <t>Nguyen Thi Hien
（14日/10月）</t>
  </si>
  <si>
    <t xml:space="preserve">Duyen : </t>
  </si>
  <si>
    <t xml:space="preserve">Hien : </t>
  </si>
  <si>
    <t>Hien:</t>
  </si>
  <si>
    <t>Truc:</t>
  </si>
  <si>
    <t>Ngoc Truc:</t>
  </si>
  <si>
    <t xml:space="preserve">Khoa : </t>
  </si>
  <si>
    <t xml:space="preserve">Ngoc An : </t>
  </si>
  <si>
    <t>nghi viec</t>
  </si>
  <si>
    <t xml:space="preserve">Giang: </t>
  </si>
  <si>
    <t xml:space="preserve">Ly: </t>
  </si>
  <si>
    <t>Hoang Ly:</t>
  </si>
  <si>
    <t>3h</t>
  </si>
  <si>
    <t>Nguyen Phuong Hong An
(8日/10月)</t>
  </si>
  <si>
    <t xml:space="preserve">Quoc: </t>
  </si>
  <si>
    <t>Quoc:</t>
  </si>
  <si>
    <t>Anh Tu:</t>
  </si>
  <si>
    <t>Tran Thi Phuong Thao
(27日/10月)</t>
  </si>
  <si>
    <t>Tru phép tháng 12, 01, 2; nghi phep tháng 11 ngày: 12, 28,29</t>
  </si>
  <si>
    <t xml:space="preserve">Qui: </t>
  </si>
  <si>
    <t>Quyen</t>
  </si>
  <si>
    <t>C Qui:</t>
  </si>
  <si>
    <t>Truc</t>
  </si>
  <si>
    <t>Quyen:</t>
  </si>
  <si>
    <t>Tổng kết số ngày đã nghỉ tháng 11
  và số ngày nghỉ còn lại tháng 11</t>
  </si>
  <si>
    <t>Tu</t>
  </si>
  <si>
    <t>5 ngay nghi k dung phep</t>
  </si>
  <si>
    <t>tre 1 phút</t>
  </si>
  <si>
    <t>19,20</t>
  </si>
  <si>
    <t>ve som 58 phut, nghi 1 ngay k dung phep</t>
  </si>
  <si>
    <t>c Van Anh</t>
  </si>
  <si>
    <t>ngay</t>
  </si>
  <si>
    <t>tre 4 phut</t>
  </si>
  <si>
    <t>10,27(1.5</t>
  </si>
  <si>
    <t>2.5h</t>
  </si>
  <si>
    <t>7h</t>
  </si>
  <si>
    <t>D Thao</t>
  </si>
  <si>
    <t>ve som 2h 30 phut</t>
  </si>
  <si>
    <t>7(1) 11(2)</t>
  </si>
  <si>
    <t>4(2)11(2)19(3)</t>
  </si>
  <si>
    <t>trễ 6 phút</t>
  </si>
  <si>
    <t>Q. Duyen</t>
  </si>
  <si>
    <t>0.5 ngay</t>
  </si>
  <si>
    <t>3h30phut</t>
  </si>
  <si>
    <t>Giang</t>
  </si>
  <si>
    <t>15 thu 7</t>
  </si>
  <si>
    <t>4h</t>
  </si>
  <si>
    <t>Thai Nhung</t>
  </si>
  <si>
    <t>tre 10 phut</t>
  </si>
  <si>
    <t>8h 15 phut</t>
  </si>
  <si>
    <t>休暇管理　2019年</t>
  </si>
  <si>
    <t>Trang</t>
  </si>
  <si>
    <t xml:space="preserve">C Anh: </t>
  </si>
  <si>
    <t xml:space="preserve">C Bich: </t>
  </si>
  <si>
    <t>Q Duyen</t>
  </si>
  <si>
    <t>Tram</t>
  </si>
  <si>
    <t>Nhi</t>
  </si>
  <si>
    <t>Hong An</t>
  </si>
  <si>
    <t>Kim Anh</t>
  </si>
  <si>
    <t>Vân Anh nghỉ thai sản từ ngày 23/4/2019</t>
  </si>
  <si>
    <t>Quang thôi việc từ tháng 5/2019</t>
  </si>
  <si>
    <t>D. Thao</t>
  </si>
  <si>
    <t>Ut Thảo</t>
  </si>
  <si>
    <t xml:space="preserve">M.Duyen: </t>
  </si>
  <si>
    <t>Trúc</t>
  </si>
  <si>
    <t>Anh Tu</t>
  </si>
  <si>
    <t>Anh Tú</t>
  </si>
  <si>
    <t>Lê Quyen</t>
  </si>
  <si>
    <t>Trâm</t>
  </si>
  <si>
    <t>Hồng Nhung</t>
  </si>
  <si>
    <t>Ngọc Tú</t>
  </si>
  <si>
    <t>Bình</t>
  </si>
  <si>
    <t>Ut Thao</t>
  </si>
  <si>
    <t>Thái Nhung nghỉ thai sản từ ngày 9/5/2019</t>
  </si>
  <si>
    <t>P Thao:</t>
  </si>
  <si>
    <t>Le Quyen:</t>
  </si>
  <si>
    <t>H.Nhung</t>
  </si>
  <si>
    <t>Binh</t>
  </si>
  <si>
    <t>Ngoc Tu</t>
  </si>
  <si>
    <t>C.Dieu</t>
  </si>
  <si>
    <t>Ng.Quyen</t>
  </si>
  <si>
    <t>Minh</t>
  </si>
  <si>
    <t>C.Bích:</t>
  </si>
  <si>
    <t>Linh:</t>
  </si>
  <si>
    <t>C Quí:</t>
  </si>
  <si>
    <t xml:space="preserve">D Thao: </t>
  </si>
  <si>
    <t xml:space="preserve">Khoa </t>
  </si>
  <si>
    <t>An</t>
  </si>
  <si>
    <t>Le Quyên</t>
  </si>
  <si>
    <t>A. Thời</t>
  </si>
  <si>
    <t>Hoàng Anh</t>
  </si>
  <si>
    <t>C.Quí:</t>
  </si>
  <si>
    <t>Tranh</t>
  </si>
  <si>
    <t xml:space="preserve"> Trúc Linh</t>
  </si>
  <si>
    <t>trễ 2 phút</t>
  </si>
  <si>
    <t>Ly</t>
  </si>
  <si>
    <t>còn 1.5 phep 1.5 nghỉ bù</t>
  </si>
  <si>
    <t>Phước Linh:</t>
  </si>
  <si>
    <t>Phước Linh</t>
  </si>
  <si>
    <t>C Diệu</t>
  </si>
  <si>
    <t>C Dieu</t>
  </si>
  <si>
    <t>A Thoi</t>
  </si>
  <si>
    <t>N Quyen</t>
  </si>
  <si>
    <t>H Anh</t>
  </si>
  <si>
    <t>c Chi</t>
  </si>
  <si>
    <t>Nhật</t>
  </si>
  <si>
    <t>Sơn</t>
  </si>
  <si>
    <t>Huyền</t>
  </si>
  <si>
    <t>Vân</t>
  </si>
  <si>
    <t>Phượng</t>
  </si>
  <si>
    <t>Mỹ Duyên thôi việc từ 1/8</t>
  </si>
  <si>
    <t>Quỳnh Duyên làm hết tháng 9</t>
  </si>
  <si>
    <t>vắng 10 ngày</t>
  </si>
  <si>
    <t>Hieu</t>
  </si>
  <si>
    <t>Hien nghi thai san 8/12</t>
  </si>
  <si>
    <t>trễ 5 phút</t>
  </si>
  <si>
    <t>9 giờ</t>
  </si>
  <si>
    <t>18h</t>
  </si>
  <si>
    <t>Le Thi Thao Quyen
(3日/9月)</t>
  </si>
  <si>
    <t>Tran Thi Phuong Thao
(27日/8月)</t>
  </si>
  <si>
    <t>về sớm 44 phút</t>
  </si>
  <si>
    <t>về sớm 1h</t>
  </si>
  <si>
    <t>Tran Thi Quynh Duyen
(3日12月）</t>
  </si>
  <si>
    <t>trễ 8 phút</t>
  </si>
  <si>
    <t>vắng 0.5 ngày, trễ 59 phút</t>
  </si>
  <si>
    <t>Phuoc Linh</t>
  </si>
  <si>
    <t>Truc Linh</t>
  </si>
  <si>
    <t>2ｈ</t>
  </si>
  <si>
    <t>về sớm 29 phút, vắng 0.5 ngày</t>
  </si>
  <si>
    <t>vắng 2 ngày</t>
  </si>
  <si>
    <t>Kim Chi</t>
  </si>
  <si>
    <t>Tổng kết số ngày đã nghỉ tháng 8
  và số ngày nghỉ còn lại tháng 9</t>
  </si>
  <si>
    <t>Thiên</t>
  </si>
  <si>
    <t>Nga</t>
  </si>
  <si>
    <t>trễ 1 phút</t>
  </si>
  <si>
    <t>trễ 2h6'</t>
  </si>
  <si>
    <t>trễ 1h 32'</t>
  </si>
  <si>
    <t>trễ 2h21'</t>
  </si>
  <si>
    <t>trễ 2h 29'</t>
  </si>
  <si>
    <t>về sớm 4h 41'、vắng 1 ngày</t>
  </si>
  <si>
    <t>10ｈ47'</t>
  </si>
  <si>
    <t>10ｈ40'</t>
  </si>
  <si>
    <t>Linh cộng 1 ngày phép cho tháng 3</t>
  </si>
  <si>
    <t>Hiền nghỉ thai sản từ ngày 8/12/2018</t>
  </si>
  <si>
    <t>Lê Thị Trúc Linh : nghỉ thai sản 27/7</t>
  </si>
  <si>
    <t>1.5 đã tính 28 29</t>
  </si>
  <si>
    <t>ngày phép trong thời gian thai sản: được tính nếu NLD làm việc được trên 12 tháng rồi</t>
  </si>
  <si>
    <t>nếu NLD chưa làm việc đủ thì k có ngày phép với thời gian nghỉ</t>
  </si>
  <si>
    <t>60003
Nguyen Thi Ngoc Bich
（1日/4月）</t>
  </si>
  <si>
    <t>60004
Nguyen Thi Ngoc Qui
（1日/4月）</t>
  </si>
  <si>
    <t>60005
Nguyen Van Anh
（1日/4月）</t>
  </si>
  <si>
    <t>60010
Tran Thi Hong Tranh
（1日/1月）</t>
  </si>
  <si>
    <t>60012
le Thi Truc Linh
（1/01）</t>
  </si>
  <si>
    <t>60018
Tran Thi Da Thao
(14日/11月)</t>
  </si>
  <si>
    <t>60020
Pham van Hieu
(3日/4月）</t>
  </si>
  <si>
    <t>60021
Pham Thi Ut Thao
（14日/8月）</t>
  </si>
  <si>
    <t>60022
Tran An Bich Thuan
（14日/8月）</t>
  </si>
  <si>
    <t>60023
Nguyen Thi Thai Nhung 
（14日/8月）</t>
  </si>
  <si>
    <t>60025
Nguyen Thi Hien
（14日/8月）</t>
  </si>
  <si>
    <t>60026
Ly Thi Ngoc Truc 
(14日/8月)</t>
  </si>
  <si>
    <t>60030
Nguyen Ngoc An
(25日/10月)</t>
  </si>
  <si>
    <t>60029
Le Nguyen Dang Khoa 
(16日/10月)</t>
  </si>
  <si>
    <t>60034
Phan Thi Cam Giang
(9日/7月)</t>
  </si>
  <si>
    <t>60033
Tran Hoang Ly
(9日/7月)</t>
  </si>
  <si>
    <t>60035
Nguyen Phuong Hong An
(8日/8月)</t>
  </si>
  <si>
    <t>60036
Dang Ba Quoc
(9日/7月)</t>
  </si>
  <si>
    <t>60037
Nguyen Anh Tu
(9日/7月)</t>
  </si>
  <si>
    <t>60039
Le Thi Thao Quyen
(04日/9月)</t>
  </si>
  <si>
    <t>60040
Nguyen Thi Phuong Nhi
(11日12月）</t>
  </si>
  <si>
    <t>60041
Tran Quynh Tram
(11日12月）</t>
  </si>
  <si>
    <t>60042
Nguyen Thi Huyen Trang
(03日12月）</t>
  </si>
  <si>
    <t>60044
Tôn Nữ Kim Anh
(14日1月）</t>
  </si>
  <si>
    <t>60046
Doan Thi Hong Nung
(01日04月</t>
  </si>
  <si>
    <t>60048
Le Thi Ngoc Tu
(06日06月）</t>
  </si>
  <si>
    <t>60049
Bui Thanh Binh
(06日06月）</t>
  </si>
  <si>
    <t>60050
Dang Phuoc Linh
(06日06月）</t>
  </si>
  <si>
    <t>60051
Nguyen Thi Dieu
(16日4月）</t>
  </si>
  <si>
    <t>60052
Lê Văn Thời
(22日4月）</t>
  </si>
  <si>
    <t>60054
Nguyễn Thị Thảo Quyên
(06日5月）</t>
  </si>
  <si>
    <t>60055
Nguyễn Thị Tuyết Minh
(06日5月）</t>
  </si>
  <si>
    <t>60057
Lê Hoàng Anh
(03日6月）</t>
  </si>
  <si>
    <t>60058
Nguyễn Thị Kim Chi
(01日7月）</t>
  </si>
  <si>
    <t>60059
Nguyễn Nghĩa Nhật
(01日7月）</t>
  </si>
  <si>
    <t>60063
Võ Văn Xuân Sơn
(01日7月）</t>
  </si>
  <si>
    <t>60064
Phạm Thị Thanh Huyền
(01日7月）</t>
  </si>
  <si>
    <t>60065
Võ Thị Mộng Vân
(8日7月）</t>
  </si>
  <si>
    <t>60066
Lê Thị Đan Phượng
(15日7月）</t>
  </si>
  <si>
    <t>60067
Nguyễn Văn Thiên
(15日7月）</t>
  </si>
  <si>
    <t>60068
Nguyễn Thị Hằng Nga
(05日8月）</t>
  </si>
  <si>
    <t>60070
Hồ Thị Ngọc Ánh
(03日9月）</t>
  </si>
  <si>
    <t>60071
Lê Thị Hoàn
(03日9月）</t>
  </si>
  <si>
    <t>60073
Lê Thị Hồng Điểm
(09日9月）</t>
  </si>
  <si>
    <t>Pham Thị Thủy
(03日9月）
退職</t>
  </si>
  <si>
    <t>60074
Mai Đăng Cường
(09日9月）</t>
  </si>
  <si>
    <t>60075
Nguyen Nhut Nguyen
17日9月）</t>
  </si>
  <si>
    <t>60076
Tran Huu Duc
17日9月）</t>
  </si>
  <si>
    <t>60078
Nguyen Quoc Hung
14日10月）</t>
  </si>
  <si>
    <t>60079
Nguyen Thi Man
21日10月）</t>
  </si>
  <si>
    <t>60080
Tran Minh Phu
5日11月）</t>
  </si>
  <si>
    <t>60081
Pham Cong Tuan Anh
18日11月）</t>
  </si>
  <si>
    <t>60082
Tran Van Khai
19日11月）</t>
  </si>
  <si>
    <t>60083
Nguyen Hong Dung
2日12月）</t>
  </si>
  <si>
    <t>60084
NHS Bao Ngoc
2日12月）</t>
  </si>
  <si>
    <t>60085
Nguyen Trong Nhan
2日12月）</t>
  </si>
  <si>
    <t>60086
Nguyen Thanh Tùng
23日12月）</t>
  </si>
  <si>
    <t>60088
Nguyen Hoang Minh Anh
6日01月）</t>
  </si>
  <si>
    <t>60089
Cu Dinh Thuc
6日1月）</t>
  </si>
  <si>
    <t>60090
Vo Ngoc Nhut
6日1月）</t>
  </si>
  <si>
    <t>60091
Le Minh Tri
6日1月）</t>
  </si>
  <si>
    <t>60092
Nguyen Thi Dan Thao
6日1月）</t>
  </si>
  <si>
    <t xml:space="preserve">
Vu Quang Hong Anh
2日3月）</t>
  </si>
  <si>
    <t>休暇管理　2020年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</si>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</sst>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 "/>
    <numFmt numFmtId="165" formatCode="0_ "/>
    <numFmt numFmtId="166" formatCode="mm/yyyy"/>
    <numFmt numFmtId="167" formatCode="dd/mm"/>
    <numFmt numFmtId="168" formatCode="0.0"/>
  </numFmts>
  <fonts count="42">
    <font>
      <sz val="11"/>
      <color theme="1"/>
      <name val="Calibri"/>
      <family val="2"/>
      <charset val="128"/>
      <scheme val="minor"/>
    </font>
    <font>
      <b/>
      <sz val="24"/>
      <color rgb="FFFF0000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20"/>
      <color theme="1"/>
      <name val="Arial"/>
      <family val="2"/>
    </font>
    <font>
      <b/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28"/>
      <scheme val="minor"/>
    </font>
    <font>
      <b/>
      <sz val="2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22"/>
      <color theme="1"/>
      <name val="Times New Roman"/>
      <family val="1"/>
    </font>
    <font>
      <b/>
      <sz val="14"/>
      <color theme="1"/>
      <name val="Calibri"/>
      <family val="2"/>
      <charset val="128"/>
      <scheme val="minor"/>
    </font>
    <font>
      <b/>
      <sz val="14"/>
      <color rgb="FFFF0000"/>
      <name val="Calibri"/>
      <family val="2"/>
      <charset val="128"/>
      <scheme val="minor"/>
    </font>
    <font>
      <b/>
      <sz val="26"/>
      <color rgb="FFFF0000"/>
      <name val="ＭＳ Ｐゴシック"/>
      <family val="3"/>
      <charset val="128"/>
    </font>
    <font>
      <b/>
      <sz val="16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  <font>
      <b/>
      <sz val="18"/>
      <color theme="1"/>
      <name val="Calibri"/>
      <family val="3"/>
      <charset val="128"/>
      <scheme val="minor"/>
    </font>
    <font>
      <b/>
      <sz val="18"/>
      <color rgb="FFFF0000"/>
      <name val="Calibri"/>
      <family val="3"/>
      <charset val="128"/>
      <scheme val="minor"/>
    </font>
    <font>
      <b/>
      <sz val="18"/>
      <color theme="1"/>
      <name val="Calibri"/>
      <family val="2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rgb="FFFF0000"/>
      <name val="Calibri"/>
      <family val="3"/>
      <charset val="128"/>
      <scheme val="minor"/>
    </font>
    <font>
      <b/>
      <sz val="16"/>
      <name val="Calibri"/>
      <family val="2"/>
      <charset val="128"/>
      <scheme val="minor"/>
    </font>
    <font>
      <b/>
      <sz val="16"/>
      <name val="Calibri"/>
      <family val="3"/>
      <charset val="128"/>
      <scheme val="minor"/>
    </font>
    <font>
      <b/>
      <sz val="18"/>
      <color indexed="81"/>
      <name val="ＭＳ Ｐゴシック"/>
      <family val="3"/>
      <charset val="128"/>
    </font>
    <font>
      <b/>
      <sz val="16"/>
      <color rgb="FFFF0000"/>
      <name val="Calibri"/>
      <family val="3"/>
      <charset val="128"/>
      <scheme val="minor"/>
    </font>
    <font>
      <b/>
      <sz val="18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FF0000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22"/>
      <color rgb="FFFF0000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14" fontId="5" fillId="0" borderId="1" xfId="0" applyNumberFormat="1" applyFont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164" fontId="5" fillId="6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5" fillId="6" borderId="1" xfId="0" applyFont="1" applyFill="1" applyBorder="1">
      <alignment vertical="center"/>
    </xf>
    <xf numFmtId="165" fontId="5" fillId="6" borderId="1" xfId="0" applyNumberFormat="1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7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13" fillId="10" borderId="1" xfId="0" applyFont="1" applyFill="1" applyBorder="1">
      <alignment vertical="center"/>
    </xf>
    <xf numFmtId="0" fontId="5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13" fillId="7" borderId="1" xfId="0" applyFont="1" applyFill="1" applyBorder="1">
      <alignment vertical="center"/>
    </xf>
    <xf numFmtId="0" fontId="0" fillId="7" borderId="0" xfId="0" applyFill="1">
      <alignment vertical="center"/>
    </xf>
    <xf numFmtId="0" fontId="5" fillId="3" borderId="1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25" fillId="0" borderId="0" xfId="0" applyFont="1" applyBorder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5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13" fillId="11" borderId="1" xfId="0" applyFont="1" applyFill="1" applyBorder="1">
      <alignment vertical="center"/>
    </xf>
    <xf numFmtId="0" fontId="0" fillId="11" borderId="0" xfId="0" applyFill="1">
      <alignment vertical="center"/>
    </xf>
    <xf numFmtId="0" fontId="0" fillId="0" borderId="0" xfId="0" applyBorder="1">
      <alignment vertical="center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166" fontId="5" fillId="0" borderId="1" xfId="0" applyNumberFormat="1" applyFont="1" applyBorder="1">
      <alignment vertical="center"/>
    </xf>
    <xf numFmtId="0" fontId="31" fillId="7" borderId="0" xfId="0" applyFont="1" applyFill="1">
      <alignment vertical="center"/>
    </xf>
    <xf numFmtId="0" fontId="21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33" fillId="7" borderId="0" xfId="0" applyFont="1" applyFill="1">
      <alignment vertical="center"/>
    </xf>
    <xf numFmtId="0" fontId="36" fillId="0" borderId="0" xfId="0" applyFont="1" applyBorder="1">
      <alignment vertical="center"/>
    </xf>
    <xf numFmtId="0" fontId="36" fillId="0" borderId="0" xfId="0" applyFont="1">
      <alignment vertical="center"/>
    </xf>
    <xf numFmtId="0" fontId="33" fillId="0" borderId="0" xfId="0" applyFont="1">
      <alignment vertical="center"/>
    </xf>
    <xf numFmtId="0" fontId="37" fillId="7" borderId="0" xfId="0" applyFont="1" applyFill="1">
      <alignment vertical="center"/>
    </xf>
    <xf numFmtId="0" fontId="38" fillId="0" borderId="0" xfId="0" applyFont="1">
      <alignment vertical="center"/>
    </xf>
    <xf numFmtId="14" fontId="38" fillId="0" borderId="0" xfId="0" applyNumberFormat="1" applyFont="1" applyAlignment="1"/>
    <xf numFmtId="14" fontId="38" fillId="0" borderId="0" xfId="0" applyNumberFormat="1" applyFont="1">
      <alignment vertical="center"/>
    </xf>
    <xf numFmtId="167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2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167" fontId="34" fillId="0" borderId="0" xfId="0" applyNumberFormat="1" applyFont="1" applyFill="1" applyBorder="1" applyAlignment="1">
      <alignment horizontal="left" vertical="center"/>
    </xf>
    <xf numFmtId="0" fontId="34" fillId="0" borderId="27" xfId="0" applyFont="1" applyBorder="1" applyAlignment="1">
      <alignment horizontal="left" vertical="top"/>
    </xf>
    <xf numFmtId="0" fontId="34" fillId="0" borderId="0" xfId="0" applyFont="1" applyBorder="1" applyAlignment="1">
      <alignment horizontal="left" vertical="top"/>
    </xf>
    <xf numFmtId="167" fontId="34" fillId="0" borderId="27" xfId="0" applyNumberFormat="1" applyFont="1" applyFill="1" applyBorder="1" applyAlignment="1">
      <alignment vertical="center"/>
    </xf>
    <xf numFmtId="167" fontId="34" fillId="0" borderId="28" xfId="0" applyNumberFormat="1" applyFont="1" applyFill="1" applyBorder="1" applyAlignment="1">
      <alignment vertical="center"/>
    </xf>
    <xf numFmtId="0" fontId="25" fillId="0" borderId="0" xfId="0" applyFont="1" applyFill="1" applyBorder="1">
      <alignment vertical="center"/>
    </xf>
    <xf numFmtId="167" fontId="34" fillId="0" borderId="10" xfId="0" applyNumberFormat="1" applyFont="1" applyFill="1" applyBorder="1" applyAlignmen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2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9" fillId="11" borderId="1" xfId="0" applyFont="1" applyFill="1" applyBorder="1">
      <alignment vertical="center"/>
    </xf>
    <xf numFmtId="167" fontId="34" fillId="0" borderId="7" xfId="0" applyNumberFormat="1" applyFont="1" applyFill="1" applyBorder="1" applyAlignment="1">
      <alignment vertical="center"/>
    </xf>
    <xf numFmtId="167" fontId="34" fillId="0" borderId="12" xfId="0" applyNumberFormat="1" applyFont="1" applyFill="1" applyBorder="1" applyAlignment="1">
      <alignment vertical="center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167" fontId="34" fillId="3" borderId="0" xfId="0" applyNumberFormat="1" applyFont="1" applyFill="1" applyBorder="1" applyAlignment="1">
      <alignment horizontal="left" vertical="center"/>
    </xf>
    <xf numFmtId="167" fontId="34" fillId="0" borderId="9" xfId="0" applyNumberFormat="1" applyFont="1" applyFill="1" applyBorder="1" applyAlignment="1">
      <alignment vertical="center"/>
    </xf>
    <xf numFmtId="167" fontId="34" fillId="0" borderId="1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167" fontId="34" fillId="0" borderId="0" xfId="0" applyNumberFormat="1" applyFont="1" applyFill="1" applyBorder="1" applyAlignment="1">
      <alignment horizontal="left" vertical="center"/>
    </xf>
    <xf numFmtId="167" fontId="34" fillId="0" borderId="28" xfId="0" applyNumberFormat="1" applyFont="1" applyFill="1" applyBorder="1" applyAlignment="1">
      <alignment horizontal="left" vertical="center"/>
    </xf>
    <xf numFmtId="167" fontId="34" fillId="0" borderId="8" xfId="0" applyNumberFormat="1" applyFont="1" applyFill="1" applyBorder="1" applyAlignment="1">
      <alignment vertical="center"/>
    </xf>
    <xf numFmtId="0" fontId="34" fillId="0" borderId="28" xfId="0" applyFont="1" applyBorder="1" applyAlignment="1">
      <alignment horizontal="left" vertical="top"/>
    </xf>
    <xf numFmtId="16" fontId="34" fillId="0" borderId="0" xfId="0" applyNumberFormat="1" applyFont="1" applyBorder="1" applyAlignment="1">
      <alignment horizontal="left" vertical="top"/>
    </xf>
    <xf numFmtId="0" fontId="0" fillId="0" borderId="27" xfId="0" applyFill="1" applyBorder="1">
      <alignment vertical="center"/>
    </xf>
    <xf numFmtId="0" fontId="19" fillId="0" borderId="0" xfId="0" applyFont="1">
      <alignment vertical="center"/>
    </xf>
    <xf numFmtId="0" fontId="7" fillId="7" borderId="0" xfId="0" applyFont="1" applyFill="1">
      <alignment vertical="center"/>
    </xf>
    <xf numFmtId="0" fontId="7" fillId="0" borderId="0" xfId="0" applyNumberFormat="1" applyFont="1">
      <alignment vertical="center"/>
    </xf>
    <xf numFmtId="1" fontId="13" fillId="7" borderId="1" xfId="0" applyNumberFormat="1" applyFont="1" applyFill="1" applyBorder="1">
      <alignment vertical="center"/>
    </xf>
    <xf numFmtId="2" fontId="13" fillId="10" borderId="1" xfId="0" applyNumberFormat="1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167" fontId="34" fillId="0" borderId="0" xfId="0" applyNumberFormat="1" applyFont="1" applyFill="1" applyBorder="1" applyAlignment="1">
      <alignment horizontal="left" vertical="center"/>
    </xf>
    <xf numFmtId="167" fontId="34" fillId="0" borderId="28" xfId="0" applyNumberFormat="1" applyFont="1" applyFill="1" applyBorder="1" applyAlignment="1">
      <alignment horizontal="left" vertical="center"/>
    </xf>
    <xf numFmtId="168" fontId="13" fillId="11" borderId="1" xfId="0" applyNumberFormat="1" applyFont="1" applyFill="1" applyBorder="1">
      <alignment vertical="center"/>
    </xf>
    <xf numFmtId="166" fontId="5" fillId="0" borderId="1" xfId="0" quotePrefix="1" applyNumberFormat="1" applyFont="1" applyBorder="1">
      <alignment vertical="center"/>
    </xf>
    <xf numFmtId="49" fontId="5" fillId="0" borderId="1" xfId="0" quotePrefix="1" applyNumberFormat="1" applyFont="1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14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/>
    </xf>
    <xf numFmtId="0" fontId="25" fillId="0" borderId="16" xfId="0" applyFont="1" applyBorder="1" applyAlignment="1">
      <alignment horizontal="left" vertical="top"/>
    </xf>
    <xf numFmtId="0" fontId="25" fillId="0" borderId="17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 wrapText="1"/>
    </xf>
    <xf numFmtId="167" fontId="34" fillId="0" borderId="12" xfId="0" applyNumberFormat="1" applyFont="1" applyFill="1" applyBorder="1" applyAlignment="1">
      <alignment horizontal="center" vertical="center"/>
    </xf>
    <xf numFmtId="167" fontId="34" fillId="0" borderId="8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 wrapText="1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167" fontId="34" fillId="0" borderId="0" xfId="0" applyNumberFormat="1" applyFont="1" applyFill="1" applyBorder="1" applyAlignment="1">
      <alignment horizontal="left" vertical="center"/>
    </xf>
    <xf numFmtId="167" fontId="34" fillId="0" borderId="28" xfId="0" applyNumberFormat="1" applyFont="1" applyFill="1" applyBorder="1" applyAlignment="1">
      <alignment horizontal="left" vertical="center"/>
    </xf>
    <xf numFmtId="167" fontId="34" fillId="0" borderId="28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167" fontId="34" fillId="0" borderId="7" xfId="0" applyNumberFormat="1" applyFont="1" applyBorder="1" applyAlignment="1">
      <alignment horizontal="left" vertical="center"/>
    </xf>
    <xf numFmtId="167" fontId="34" fillId="0" borderId="12" xfId="0" applyNumberFormat="1" applyFont="1" applyBorder="1" applyAlignment="1">
      <alignment horizontal="left" vertical="center"/>
    </xf>
    <xf numFmtId="167" fontId="34" fillId="0" borderId="8" xfId="0" applyNumberFormat="1" applyFont="1" applyBorder="1" applyAlignment="1">
      <alignment horizontal="left" vertical="center"/>
    </xf>
    <xf numFmtId="0" fontId="35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zoomScale="85" zoomScaleNormal="85" workbookViewId="0">
      <selection activeCell="E12" sqref="E12"/>
    </sheetView>
  </sheetViews>
  <sheetFormatPr defaultRowHeight="15"/>
  <cols>
    <col min="1" max="1" width="9.28515625" customWidth="1"/>
    <col min="2" max="2" width="5.28515625" customWidth="1"/>
    <col min="3" max="3" width="6.42578125" bestFit="1" customWidth="1"/>
    <col min="4" max="4" width="5.140625" customWidth="1"/>
    <col min="5" max="5" width="5.42578125" customWidth="1"/>
    <col min="6" max="6" width="5.85546875" customWidth="1"/>
    <col min="7" max="7" width="7" customWidth="1"/>
    <col min="8" max="8" width="6.7109375" customWidth="1"/>
    <col min="9" max="9" width="6" customWidth="1"/>
    <col min="10" max="10" width="5.85546875" customWidth="1"/>
    <col min="11" max="11" width="6.140625" customWidth="1"/>
    <col min="12" max="12" width="4.85546875" customWidth="1"/>
    <col min="13" max="13" width="5.5703125" customWidth="1"/>
    <col min="14" max="14" width="6.28515625" customWidth="1"/>
    <col min="15" max="15" width="6.140625" customWidth="1"/>
    <col min="16" max="16" width="6.5703125" customWidth="1"/>
    <col min="17" max="17" width="6.28515625" customWidth="1"/>
    <col min="18" max="18" width="5.5703125" customWidth="1"/>
    <col min="19" max="20" width="5.7109375" customWidth="1"/>
    <col min="21" max="21" width="6.5703125" customWidth="1"/>
    <col min="22" max="22" width="6" customWidth="1"/>
    <col min="23" max="23" width="6.5703125" customWidth="1"/>
    <col min="24" max="24" width="6.140625" customWidth="1"/>
    <col min="25" max="25" width="5.42578125" customWidth="1"/>
    <col min="31" max="31" width="10" customWidth="1"/>
    <col min="34" max="34" width="9" customWidth="1"/>
  </cols>
  <sheetData>
    <row r="1" spans="1:37" ht="28.5">
      <c r="A1" s="1" t="s">
        <v>14</v>
      </c>
      <c r="B1" s="2"/>
      <c r="C1" s="2"/>
      <c r="D1" s="2"/>
      <c r="E1" s="2"/>
      <c r="F1" s="2"/>
      <c r="G1" s="2"/>
    </row>
    <row r="2" spans="1:37" ht="23.25" customHeight="1">
      <c r="A2" s="3"/>
      <c r="B2" s="142" t="s">
        <v>0</v>
      </c>
      <c r="C2" s="142"/>
      <c r="D2" s="143" t="s">
        <v>1</v>
      </c>
      <c r="E2" s="143"/>
      <c r="F2" s="143" t="s">
        <v>2</v>
      </c>
      <c r="G2" s="143"/>
      <c r="H2" s="144" t="s">
        <v>3</v>
      </c>
      <c r="I2" s="145"/>
      <c r="J2" s="144" t="s">
        <v>4</v>
      </c>
      <c r="K2" s="145"/>
      <c r="L2" s="146" t="s">
        <v>5</v>
      </c>
      <c r="M2" s="147"/>
      <c r="N2" s="146" t="s">
        <v>6</v>
      </c>
      <c r="O2" s="147"/>
      <c r="P2" s="146" t="s">
        <v>7</v>
      </c>
      <c r="Q2" s="147"/>
      <c r="R2" s="146" t="s">
        <v>8</v>
      </c>
      <c r="S2" s="147"/>
      <c r="T2" s="146" t="s">
        <v>9</v>
      </c>
      <c r="U2" s="147"/>
      <c r="V2" s="146" t="s">
        <v>10</v>
      </c>
      <c r="W2" s="147"/>
      <c r="X2" s="146" t="s">
        <v>11</v>
      </c>
      <c r="Y2" s="147"/>
      <c r="Z2" s="146" t="s">
        <v>30</v>
      </c>
      <c r="AA2" s="147"/>
      <c r="AB2" s="146" t="s">
        <v>31</v>
      </c>
      <c r="AC2" s="147"/>
      <c r="AD2" s="146" t="s">
        <v>32</v>
      </c>
      <c r="AE2" s="147"/>
      <c r="AF2" s="146" t="s">
        <v>35</v>
      </c>
      <c r="AG2" s="147"/>
      <c r="AH2" s="146" t="s">
        <v>33</v>
      </c>
      <c r="AI2" s="147"/>
      <c r="AJ2" s="146" t="s">
        <v>34</v>
      </c>
      <c r="AK2" s="147"/>
    </row>
    <row r="3" spans="1:37">
      <c r="A3" s="4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</row>
    <row r="4" spans="1:37">
      <c r="A4" s="4"/>
      <c r="B4" s="5"/>
      <c r="C4" s="12">
        <v>0</v>
      </c>
      <c r="D4" s="5"/>
      <c r="E4" s="13">
        <v>0</v>
      </c>
      <c r="F4" s="5"/>
      <c r="G4" s="13">
        <v>3.5</v>
      </c>
      <c r="H4" s="5"/>
      <c r="I4" s="13">
        <v>6.5</v>
      </c>
      <c r="J4" s="5"/>
      <c r="K4" s="13">
        <v>3.5</v>
      </c>
      <c r="L4" s="5"/>
      <c r="M4" s="13">
        <v>3</v>
      </c>
      <c r="N4" s="5"/>
      <c r="O4" s="13">
        <v>12</v>
      </c>
      <c r="P4" s="5"/>
      <c r="Q4" s="13">
        <v>12</v>
      </c>
      <c r="R4" s="5"/>
      <c r="S4" s="13">
        <v>0</v>
      </c>
      <c r="T4" s="5"/>
      <c r="U4" s="13">
        <v>0</v>
      </c>
      <c r="V4" s="5"/>
      <c r="W4" s="13">
        <v>12</v>
      </c>
      <c r="X4" s="5"/>
      <c r="Y4" s="13">
        <v>12</v>
      </c>
      <c r="Z4" s="5"/>
      <c r="AA4" s="13">
        <v>12</v>
      </c>
      <c r="AB4" s="5"/>
      <c r="AC4" s="13">
        <v>12</v>
      </c>
      <c r="AD4" s="5"/>
      <c r="AE4" s="13">
        <v>12</v>
      </c>
      <c r="AF4" s="5">
        <v>0</v>
      </c>
      <c r="AG4" s="13"/>
      <c r="AH4" s="5">
        <v>0</v>
      </c>
      <c r="AI4" s="13"/>
      <c r="AJ4" s="5">
        <v>0</v>
      </c>
      <c r="AK4" s="13"/>
    </row>
    <row r="5" spans="1:37">
      <c r="A5" s="9" t="s">
        <v>28</v>
      </c>
      <c r="B5" s="14">
        <v>0</v>
      </c>
      <c r="C5" s="15">
        <f>C4-B5</f>
        <v>0</v>
      </c>
      <c r="D5" s="14">
        <v>0</v>
      </c>
      <c r="E5" s="15">
        <f>E4-D5</f>
        <v>0</v>
      </c>
      <c r="F5" s="14">
        <v>0</v>
      </c>
      <c r="G5" s="15">
        <f>G4-F5</f>
        <v>3.5</v>
      </c>
      <c r="H5" s="14">
        <v>2</v>
      </c>
      <c r="I5" s="15">
        <f>I4-H5</f>
        <v>4.5</v>
      </c>
      <c r="J5" s="14">
        <v>1</v>
      </c>
      <c r="K5" s="15">
        <f>K4-J5</f>
        <v>2.5</v>
      </c>
      <c r="L5" s="14">
        <v>3</v>
      </c>
      <c r="M5" s="15">
        <f>M4-L5</f>
        <v>0</v>
      </c>
      <c r="N5" s="15">
        <v>2</v>
      </c>
      <c r="O5" s="15">
        <f>O4-N5</f>
        <v>10</v>
      </c>
      <c r="P5" s="16">
        <v>0.5</v>
      </c>
      <c r="Q5" s="16">
        <f>Q4-P5</f>
        <v>11.5</v>
      </c>
      <c r="R5" s="15">
        <v>1</v>
      </c>
      <c r="S5" s="15">
        <f>S4-R5</f>
        <v>-1</v>
      </c>
      <c r="T5" s="15">
        <v>2.5</v>
      </c>
      <c r="U5" s="15">
        <f>U4-T5</f>
        <v>-2.5</v>
      </c>
      <c r="V5" s="15">
        <v>0</v>
      </c>
      <c r="W5" s="15">
        <f>W4-V5</f>
        <v>12</v>
      </c>
      <c r="X5" s="15">
        <v>0</v>
      </c>
      <c r="Y5" s="15">
        <f>Y4-X5</f>
        <v>12</v>
      </c>
      <c r="Z5" s="15">
        <v>0</v>
      </c>
      <c r="AA5" s="15">
        <v>0</v>
      </c>
      <c r="AB5" s="15">
        <f>AB4-AA5</f>
        <v>0</v>
      </c>
      <c r="AC5" s="15">
        <v>0</v>
      </c>
      <c r="AD5" s="15">
        <v>0</v>
      </c>
      <c r="AE5" s="15">
        <v>0</v>
      </c>
      <c r="AF5" s="15"/>
      <c r="AG5" s="15">
        <v>12</v>
      </c>
      <c r="AH5" s="15">
        <v>0</v>
      </c>
      <c r="AI5" s="15"/>
      <c r="AJ5" s="15">
        <v>3</v>
      </c>
      <c r="AK5" s="15"/>
    </row>
    <row r="6" spans="1:37">
      <c r="A6" s="9" t="s">
        <v>24</v>
      </c>
      <c r="B6" s="8">
        <v>0</v>
      </c>
      <c r="C6" s="15">
        <f>C5-B6</f>
        <v>0</v>
      </c>
      <c r="D6" s="8">
        <v>0</v>
      </c>
      <c r="E6" s="15">
        <f>E5-D6</f>
        <v>0</v>
      </c>
      <c r="F6" s="8">
        <v>1</v>
      </c>
      <c r="G6" s="15">
        <f>G5-F6</f>
        <v>2.5</v>
      </c>
      <c r="H6" s="8">
        <v>0.5</v>
      </c>
      <c r="I6" s="15">
        <f>I5-H6</f>
        <v>4</v>
      </c>
      <c r="J6" s="8">
        <v>1</v>
      </c>
      <c r="K6" s="15">
        <f>K5-J6</f>
        <v>1.5</v>
      </c>
      <c r="L6" s="8">
        <v>0</v>
      </c>
      <c r="M6" s="15">
        <f>M5-L6</f>
        <v>0</v>
      </c>
      <c r="N6" s="8">
        <v>0.5</v>
      </c>
      <c r="O6" s="15">
        <f>O5-N6</f>
        <v>9.5</v>
      </c>
      <c r="P6" s="8">
        <v>2</v>
      </c>
      <c r="Q6" s="16">
        <f>Q5-P6</f>
        <v>9.5</v>
      </c>
      <c r="R6" s="8"/>
      <c r="S6" s="8"/>
      <c r="T6" s="8"/>
      <c r="U6" s="8"/>
      <c r="V6" s="8">
        <v>1.5</v>
      </c>
      <c r="W6" s="15">
        <f>W5-V6</f>
        <v>10.5</v>
      </c>
      <c r="X6" s="8">
        <v>0</v>
      </c>
      <c r="Y6" s="15">
        <f>Y5-X6</f>
        <v>12</v>
      </c>
      <c r="Z6" s="15">
        <v>0</v>
      </c>
      <c r="AA6" s="15">
        <v>0</v>
      </c>
      <c r="AB6" s="15">
        <f>AB5-AA6</f>
        <v>0</v>
      </c>
      <c r="AC6" s="15">
        <f>AC5-AB6</f>
        <v>0</v>
      </c>
      <c r="AD6" s="8">
        <v>0</v>
      </c>
      <c r="AE6" s="15">
        <v>0</v>
      </c>
      <c r="AF6" s="8"/>
      <c r="AG6" s="15"/>
      <c r="AH6" s="8"/>
      <c r="AI6" s="15"/>
      <c r="AJ6" s="8"/>
      <c r="AK6" s="15"/>
    </row>
    <row r="7" spans="1:37">
      <c r="A7" s="9" t="s">
        <v>29</v>
      </c>
      <c r="B7" s="8"/>
      <c r="C7" s="17">
        <v>12</v>
      </c>
      <c r="D7" s="8"/>
      <c r="E7" s="17">
        <v>12</v>
      </c>
      <c r="F7" s="8"/>
      <c r="G7" s="17">
        <v>14.5</v>
      </c>
      <c r="H7" s="8"/>
      <c r="I7" s="17">
        <v>16</v>
      </c>
      <c r="J7" s="8"/>
      <c r="K7" s="17">
        <v>13.5</v>
      </c>
      <c r="L7" s="8"/>
      <c r="M7" s="17">
        <v>12</v>
      </c>
      <c r="N7" s="8"/>
      <c r="O7" s="17">
        <v>9.5</v>
      </c>
      <c r="P7" s="8"/>
      <c r="Q7" s="18">
        <v>9.5</v>
      </c>
      <c r="R7" s="8"/>
      <c r="S7" s="17">
        <v>12</v>
      </c>
      <c r="T7" s="8"/>
      <c r="U7" s="17">
        <v>10</v>
      </c>
      <c r="V7" s="8"/>
      <c r="W7" s="17">
        <v>10.5</v>
      </c>
      <c r="X7" s="8"/>
      <c r="Y7" s="17">
        <v>12</v>
      </c>
      <c r="Z7" s="22">
        <v>0</v>
      </c>
      <c r="AA7" s="17">
        <v>0</v>
      </c>
      <c r="AB7" s="22">
        <v>0</v>
      </c>
      <c r="AC7" s="17">
        <v>0</v>
      </c>
      <c r="AD7" s="8"/>
      <c r="AE7" s="17">
        <v>0</v>
      </c>
      <c r="AF7" s="8"/>
      <c r="AG7" s="17"/>
      <c r="AH7" s="8"/>
      <c r="AI7" s="17"/>
      <c r="AJ7" s="8"/>
      <c r="AK7" s="17"/>
    </row>
    <row r="8" spans="1:37">
      <c r="A8" s="7" t="s">
        <v>15</v>
      </c>
      <c r="B8" s="8">
        <v>0</v>
      </c>
      <c r="C8" s="17">
        <f>C7-B8</f>
        <v>12</v>
      </c>
      <c r="D8" s="8">
        <v>0</v>
      </c>
      <c r="E8" s="17">
        <f t="shared" ref="E8:E14" si="0">E7-D8</f>
        <v>12</v>
      </c>
      <c r="F8" s="8">
        <v>0</v>
      </c>
      <c r="G8" s="17">
        <f t="shared" ref="G8:G16" si="1">G7-F8</f>
        <v>14.5</v>
      </c>
      <c r="H8" s="8">
        <v>0</v>
      </c>
      <c r="I8" s="17">
        <f t="shared" ref="I8:I16" si="2">I7-H8</f>
        <v>16</v>
      </c>
      <c r="J8" s="8">
        <v>0</v>
      </c>
      <c r="K8" s="17">
        <f t="shared" ref="K8:K16" si="3">K7-J8</f>
        <v>13.5</v>
      </c>
      <c r="L8" s="8">
        <v>1</v>
      </c>
      <c r="M8" s="17">
        <f t="shared" ref="M8:M16" si="4">M7-L8</f>
        <v>11</v>
      </c>
      <c r="N8" s="24">
        <v>0</v>
      </c>
      <c r="O8" s="17">
        <f t="shared" ref="O8:O16" si="5">O7-N8</f>
        <v>9.5</v>
      </c>
      <c r="P8" s="10">
        <v>2</v>
      </c>
      <c r="Q8" s="20">
        <f t="shared" ref="Q8:Q16" si="6">Q7-P8</f>
        <v>7.5</v>
      </c>
      <c r="R8" s="10">
        <v>1</v>
      </c>
      <c r="S8" s="20">
        <f t="shared" ref="S8:S16" si="7">S7-R8</f>
        <v>11</v>
      </c>
      <c r="T8" s="10">
        <v>0</v>
      </c>
      <c r="U8" s="20">
        <f t="shared" ref="U8:U16" si="8">U7-T8</f>
        <v>10</v>
      </c>
      <c r="V8" s="10">
        <v>0</v>
      </c>
      <c r="W8" s="20">
        <f t="shared" ref="W8:W16" si="9">W7-V8</f>
        <v>10.5</v>
      </c>
      <c r="X8" s="10">
        <v>0</v>
      </c>
      <c r="Y8" s="20">
        <f t="shared" ref="Y8:Y16" si="10">Y7-X8</f>
        <v>12</v>
      </c>
      <c r="Z8" s="23">
        <v>0</v>
      </c>
      <c r="AA8" s="17">
        <v>0</v>
      </c>
      <c r="AB8" s="23">
        <v>0</v>
      </c>
      <c r="AC8" s="20">
        <v>0</v>
      </c>
      <c r="AD8" s="10">
        <v>0</v>
      </c>
      <c r="AE8" s="20">
        <v>0</v>
      </c>
      <c r="AF8" s="10"/>
      <c r="AG8" s="20"/>
      <c r="AH8" s="10"/>
      <c r="AI8" s="20"/>
      <c r="AJ8" s="10"/>
      <c r="AK8" s="20"/>
    </row>
    <row r="9" spans="1:37">
      <c r="A9" s="3" t="s">
        <v>16</v>
      </c>
      <c r="B9" s="8">
        <v>0</v>
      </c>
      <c r="C9" s="17">
        <f>C8-B9</f>
        <v>12</v>
      </c>
      <c r="D9" s="8">
        <v>0</v>
      </c>
      <c r="E9" s="17">
        <f t="shared" si="0"/>
        <v>12</v>
      </c>
      <c r="F9" s="8">
        <v>0</v>
      </c>
      <c r="G9" s="17">
        <f t="shared" si="1"/>
        <v>14.5</v>
      </c>
      <c r="H9" s="8">
        <v>0</v>
      </c>
      <c r="I9" s="17">
        <f t="shared" si="2"/>
        <v>16</v>
      </c>
      <c r="J9" s="8">
        <v>0</v>
      </c>
      <c r="K9" s="17">
        <f t="shared" si="3"/>
        <v>13.5</v>
      </c>
      <c r="L9" s="8">
        <v>2</v>
      </c>
      <c r="M9" s="17">
        <f t="shared" si="4"/>
        <v>9</v>
      </c>
      <c r="N9" s="10">
        <v>0</v>
      </c>
      <c r="O9" s="17">
        <f t="shared" si="5"/>
        <v>9.5</v>
      </c>
      <c r="P9" s="10">
        <v>0</v>
      </c>
      <c r="Q9" s="20">
        <f t="shared" si="6"/>
        <v>7.5</v>
      </c>
      <c r="R9" s="10">
        <v>0</v>
      </c>
      <c r="S9" s="20">
        <f t="shared" si="7"/>
        <v>11</v>
      </c>
      <c r="T9" s="10">
        <v>1</v>
      </c>
      <c r="U9" s="20">
        <f t="shared" si="8"/>
        <v>9</v>
      </c>
      <c r="V9" s="10">
        <v>0</v>
      </c>
      <c r="W9" s="20">
        <f t="shared" si="9"/>
        <v>10.5</v>
      </c>
      <c r="X9" s="10">
        <v>0</v>
      </c>
      <c r="Y9" s="20">
        <f t="shared" si="10"/>
        <v>12</v>
      </c>
      <c r="Z9" s="23">
        <v>0</v>
      </c>
      <c r="AA9" s="17">
        <v>0</v>
      </c>
      <c r="AB9" s="23">
        <v>0</v>
      </c>
      <c r="AC9" s="20">
        <v>0</v>
      </c>
      <c r="AD9" s="10">
        <v>0</v>
      </c>
      <c r="AE9" s="20">
        <v>0</v>
      </c>
      <c r="AF9" s="10"/>
      <c r="AG9" s="20"/>
      <c r="AH9" s="10"/>
      <c r="AI9" s="20"/>
      <c r="AJ9" s="10"/>
      <c r="AK9" s="20"/>
    </row>
    <row r="10" spans="1:37">
      <c r="A10" s="11" t="s">
        <v>17</v>
      </c>
      <c r="B10" s="8">
        <v>0</v>
      </c>
      <c r="C10" s="17">
        <f>C9-B10</f>
        <v>12</v>
      </c>
      <c r="D10" s="8">
        <v>0</v>
      </c>
      <c r="E10" s="17">
        <f t="shared" si="0"/>
        <v>12</v>
      </c>
      <c r="F10" s="8">
        <v>1</v>
      </c>
      <c r="G10" s="17">
        <f t="shared" si="1"/>
        <v>13.5</v>
      </c>
      <c r="H10" s="8">
        <v>1</v>
      </c>
      <c r="I10" s="17">
        <f t="shared" si="2"/>
        <v>15</v>
      </c>
      <c r="J10" s="8">
        <v>1.5</v>
      </c>
      <c r="K10" s="17">
        <f t="shared" si="3"/>
        <v>12</v>
      </c>
      <c r="L10" s="8">
        <v>0</v>
      </c>
      <c r="M10" s="17">
        <f t="shared" si="4"/>
        <v>9</v>
      </c>
      <c r="N10" s="10">
        <v>0</v>
      </c>
      <c r="O10" s="17">
        <f t="shared" si="5"/>
        <v>9.5</v>
      </c>
      <c r="P10" s="10">
        <v>1</v>
      </c>
      <c r="Q10" s="20">
        <f t="shared" si="6"/>
        <v>6.5</v>
      </c>
      <c r="R10" s="10">
        <v>0</v>
      </c>
      <c r="S10" s="20">
        <f t="shared" si="7"/>
        <v>11</v>
      </c>
      <c r="T10" s="10">
        <v>0</v>
      </c>
      <c r="U10" s="20">
        <f t="shared" si="8"/>
        <v>9</v>
      </c>
      <c r="V10" s="10">
        <v>0</v>
      </c>
      <c r="W10" s="20">
        <f t="shared" si="9"/>
        <v>10.5</v>
      </c>
      <c r="X10" s="10">
        <v>1</v>
      </c>
      <c r="Y10" s="20">
        <f t="shared" si="10"/>
        <v>11</v>
      </c>
      <c r="Z10" s="23">
        <v>0</v>
      </c>
      <c r="AA10" s="17">
        <v>12</v>
      </c>
      <c r="AB10" s="23">
        <v>0</v>
      </c>
      <c r="AC10" s="20">
        <v>12</v>
      </c>
      <c r="AD10" s="10">
        <v>0</v>
      </c>
      <c r="AE10" s="20">
        <v>12</v>
      </c>
      <c r="AF10" s="10"/>
      <c r="AG10" s="20"/>
      <c r="AH10" s="10"/>
      <c r="AI10" s="20"/>
      <c r="AJ10" s="10"/>
      <c r="AK10" s="20"/>
    </row>
    <row r="11" spans="1:37">
      <c r="A11" s="3" t="s">
        <v>18</v>
      </c>
      <c r="B11" s="8">
        <v>1</v>
      </c>
      <c r="C11" s="17">
        <f t="shared" ref="C11:C13" si="11">C10-B11</f>
        <v>11</v>
      </c>
      <c r="D11" s="8">
        <v>0</v>
      </c>
      <c r="E11" s="17">
        <f t="shared" si="0"/>
        <v>12</v>
      </c>
      <c r="F11" s="8">
        <v>2</v>
      </c>
      <c r="G11" s="17">
        <f t="shared" si="1"/>
        <v>11.5</v>
      </c>
      <c r="H11" s="8">
        <v>0</v>
      </c>
      <c r="I11" s="17">
        <f t="shared" si="2"/>
        <v>15</v>
      </c>
      <c r="J11" s="8">
        <v>1</v>
      </c>
      <c r="K11" s="17">
        <f t="shared" si="3"/>
        <v>11</v>
      </c>
      <c r="L11" s="8">
        <v>0</v>
      </c>
      <c r="M11" s="17">
        <f t="shared" si="4"/>
        <v>9</v>
      </c>
      <c r="N11" s="10">
        <v>3</v>
      </c>
      <c r="O11" s="17">
        <f t="shared" si="5"/>
        <v>6.5</v>
      </c>
      <c r="P11" s="10">
        <v>2</v>
      </c>
      <c r="Q11" s="20">
        <f t="shared" si="6"/>
        <v>4.5</v>
      </c>
      <c r="R11" s="10">
        <v>0</v>
      </c>
      <c r="S11" s="20">
        <f t="shared" si="7"/>
        <v>11</v>
      </c>
      <c r="T11" s="10">
        <v>0.5</v>
      </c>
      <c r="U11" s="20">
        <f t="shared" si="8"/>
        <v>8.5</v>
      </c>
      <c r="V11" s="10">
        <v>0</v>
      </c>
      <c r="W11" s="20">
        <f t="shared" si="9"/>
        <v>10.5</v>
      </c>
      <c r="X11" s="10">
        <v>0</v>
      </c>
      <c r="Y11" s="20">
        <f t="shared" si="10"/>
        <v>11</v>
      </c>
      <c r="Z11" s="23">
        <v>1</v>
      </c>
      <c r="AA11" s="17">
        <f t="shared" ref="AA11:AA16" si="12">AA10-Z11</f>
        <v>11</v>
      </c>
      <c r="AB11" s="23">
        <v>0</v>
      </c>
      <c r="AC11" s="20">
        <f t="shared" ref="AC11:AC16" si="13">AC10-AB11</f>
        <v>12</v>
      </c>
      <c r="AD11" s="10">
        <v>1</v>
      </c>
      <c r="AE11" s="20">
        <f>AE10-AD11</f>
        <v>11</v>
      </c>
      <c r="AF11" s="10"/>
      <c r="AG11" s="20"/>
      <c r="AH11" s="10"/>
      <c r="AI11" s="20"/>
      <c r="AJ11" s="10"/>
      <c r="AK11" s="20"/>
    </row>
    <row r="12" spans="1:37">
      <c r="A12" s="3" t="s">
        <v>19</v>
      </c>
      <c r="B12" s="8">
        <v>0</v>
      </c>
      <c r="C12" s="17">
        <f t="shared" si="11"/>
        <v>11</v>
      </c>
      <c r="D12" s="8">
        <v>0</v>
      </c>
      <c r="E12" s="17">
        <f t="shared" si="0"/>
        <v>12</v>
      </c>
      <c r="F12" s="8">
        <v>0</v>
      </c>
      <c r="G12" s="17">
        <f t="shared" si="1"/>
        <v>11.5</v>
      </c>
      <c r="H12" s="8">
        <v>1</v>
      </c>
      <c r="I12" s="17">
        <f t="shared" si="2"/>
        <v>14</v>
      </c>
      <c r="J12" s="8">
        <v>0</v>
      </c>
      <c r="K12" s="17">
        <f t="shared" si="3"/>
        <v>11</v>
      </c>
      <c r="L12" s="8">
        <v>0</v>
      </c>
      <c r="M12" s="17">
        <f t="shared" si="4"/>
        <v>9</v>
      </c>
      <c r="N12" s="10">
        <v>0</v>
      </c>
      <c r="O12" s="17">
        <f t="shared" si="5"/>
        <v>6.5</v>
      </c>
      <c r="P12" s="10">
        <v>0</v>
      </c>
      <c r="Q12" s="20">
        <f t="shared" si="6"/>
        <v>4.5</v>
      </c>
      <c r="R12" s="10">
        <v>0.5</v>
      </c>
      <c r="S12" s="20">
        <f t="shared" si="7"/>
        <v>10.5</v>
      </c>
      <c r="T12" s="10">
        <v>3</v>
      </c>
      <c r="U12" s="20">
        <f t="shared" si="8"/>
        <v>5.5</v>
      </c>
      <c r="V12" s="10">
        <v>0.5</v>
      </c>
      <c r="W12" s="20">
        <f t="shared" si="9"/>
        <v>10</v>
      </c>
      <c r="X12" s="10">
        <v>0</v>
      </c>
      <c r="Y12" s="20">
        <f t="shared" si="10"/>
        <v>11</v>
      </c>
      <c r="Z12" s="23">
        <v>1</v>
      </c>
      <c r="AA12" s="17">
        <f t="shared" si="12"/>
        <v>10</v>
      </c>
      <c r="AB12" s="23">
        <v>1</v>
      </c>
      <c r="AC12" s="20">
        <f t="shared" si="13"/>
        <v>11</v>
      </c>
      <c r="AD12" s="10">
        <v>1</v>
      </c>
      <c r="AE12" s="20">
        <f t="shared" ref="AE12:AE16" si="14">AE11-AD12</f>
        <v>10</v>
      </c>
      <c r="AF12" s="10"/>
      <c r="AG12" s="20"/>
      <c r="AH12" s="10"/>
      <c r="AI12" s="20"/>
      <c r="AJ12" s="10"/>
      <c r="AK12" s="20"/>
    </row>
    <row r="13" spans="1:37">
      <c r="A13" s="3" t="s">
        <v>20</v>
      </c>
      <c r="B13" s="8">
        <v>0.5</v>
      </c>
      <c r="C13" s="21">
        <f t="shared" si="11"/>
        <v>10.5</v>
      </c>
      <c r="D13" s="8">
        <v>1</v>
      </c>
      <c r="E13" s="17">
        <f t="shared" si="0"/>
        <v>11</v>
      </c>
      <c r="F13" s="8">
        <v>0</v>
      </c>
      <c r="G13" s="17">
        <f t="shared" si="1"/>
        <v>11.5</v>
      </c>
      <c r="H13" s="8">
        <v>1</v>
      </c>
      <c r="I13" s="17">
        <f t="shared" si="2"/>
        <v>13</v>
      </c>
      <c r="J13" s="8">
        <v>0</v>
      </c>
      <c r="K13" s="17">
        <f t="shared" si="3"/>
        <v>11</v>
      </c>
      <c r="L13" s="8">
        <v>0</v>
      </c>
      <c r="M13" s="17">
        <f t="shared" si="4"/>
        <v>9</v>
      </c>
      <c r="N13" s="10">
        <v>0</v>
      </c>
      <c r="O13" s="17">
        <f t="shared" si="5"/>
        <v>6.5</v>
      </c>
      <c r="P13" s="10">
        <v>0.5</v>
      </c>
      <c r="Q13" s="20">
        <f t="shared" si="6"/>
        <v>4</v>
      </c>
      <c r="R13" s="10">
        <v>0.5</v>
      </c>
      <c r="S13" s="20">
        <f t="shared" si="7"/>
        <v>10</v>
      </c>
      <c r="T13" s="10">
        <v>0</v>
      </c>
      <c r="U13" s="20">
        <f t="shared" si="8"/>
        <v>5.5</v>
      </c>
      <c r="V13" s="10">
        <v>1.5</v>
      </c>
      <c r="W13" s="20">
        <f t="shared" si="9"/>
        <v>8.5</v>
      </c>
      <c r="X13" s="10">
        <v>0</v>
      </c>
      <c r="Y13" s="20">
        <f t="shared" si="10"/>
        <v>11</v>
      </c>
      <c r="Z13" s="23">
        <v>0</v>
      </c>
      <c r="AA13" s="17">
        <f t="shared" si="12"/>
        <v>10</v>
      </c>
      <c r="AB13" s="23">
        <v>0</v>
      </c>
      <c r="AC13" s="20">
        <f t="shared" si="13"/>
        <v>11</v>
      </c>
      <c r="AD13" s="10">
        <v>1</v>
      </c>
      <c r="AE13" s="20">
        <f t="shared" si="14"/>
        <v>9</v>
      </c>
      <c r="AF13" s="10"/>
      <c r="AG13" s="20"/>
      <c r="AH13" s="10"/>
      <c r="AI13" s="20"/>
      <c r="AJ13" s="10"/>
      <c r="AK13" s="20"/>
    </row>
    <row r="14" spans="1:37">
      <c r="A14" s="3" t="s">
        <v>21</v>
      </c>
      <c r="B14" s="8">
        <v>1</v>
      </c>
      <c r="C14" s="21">
        <f>(C13-B14)+3</f>
        <v>12.5</v>
      </c>
      <c r="D14" s="8">
        <v>0.5</v>
      </c>
      <c r="E14" s="17">
        <f t="shared" si="0"/>
        <v>10.5</v>
      </c>
      <c r="F14" s="8">
        <v>1</v>
      </c>
      <c r="G14" s="17">
        <f t="shared" si="1"/>
        <v>10.5</v>
      </c>
      <c r="H14" s="8">
        <v>1</v>
      </c>
      <c r="I14" s="17">
        <f t="shared" si="2"/>
        <v>12</v>
      </c>
      <c r="J14" s="8">
        <v>1</v>
      </c>
      <c r="K14" s="17">
        <f t="shared" si="3"/>
        <v>10</v>
      </c>
      <c r="L14" s="8">
        <v>0</v>
      </c>
      <c r="M14" s="17">
        <f t="shared" si="4"/>
        <v>9</v>
      </c>
      <c r="N14" s="10">
        <v>1.5</v>
      </c>
      <c r="O14" s="17">
        <f t="shared" si="5"/>
        <v>5</v>
      </c>
      <c r="P14" s="10">
        <v>0</v>
      </c>
      <c r="Q14" s="20">
        <f t="shared" si="6"/>
        <v>4</v>
      </c>
      <c r="R14" s="10">
        <v>0</v>
      </c>
      <c r="S14" s="20">
        <f t="shared" si="7"/>
        <v>10</v>
      </c>
      <c r="T14" s="10">
        <v>0</v>
      </c>
      <c r="U14" s="20">
        <f t="shared" si="8"/>
        <v>5.5</v>
      </c>
      <c r="V14" s="10">
        <v>0.5</v>
      </c>
      <c r="W14" s="20">
        <f t="shared" si="9"/>
        <v>8</v>
      </c>
      <c r="X14" s="10">
        <v>1</v>
      </c>
      <c r="Y14" s="20">
        <f t="shared" si="10"/>
        <v>10</v>
      </c>
      <c r="Z14" s="23">
        <v>1</v>
      </c>
      <c r="AA14" s="17">
        <f t="shared" si="12"/>
        <v>9</v>
      </c>
      <c r="AB14" s="23">
        <v>1</v>
      </c>
      <c r="AC14" s="20">
        <f t="shared" si="13"/>
        <v>10</v>
      </c>
      <c r="AD14" s="10">
        <v>2.5</v>
      </c>
      <c r="AE14" s="20">
        <f t="shared" si="14"/>
        <v>6.5</v>
      </c>
      <c r="AF14" s="10"/>
      <c r="AG14" s="20"/>
      <c r="AH14" s="10"/>
      <c r="AI14" s="20"/>
      <c r="AJ14" s="10"/>
      <c r="AK14" s="20"/>
    </row>
    <row r="15" spans="1:37">
      <c r="A15" s="3" t="s">
        <v>22</v>
      </c>
      <c r="B15" s="8">
        <v>13</v>
      </c>
      <c r="C15" s="21">
        <f>C14-B15</f>
        <v>-0.5</v>
      </c>
      <c r="D15" s="8">
        <v>2</v>
      </c>
      <c r="E15" s="17">
        <f>E14-D15</f>
        <v>8.5</v>
      </c>
      <c r="F15" s="8">
        <v>0.5</v>
      </c>
      <c r="G15" s="17">
        <f t="shared" si="1"/>
        <v>10</v>
      </c>
      <c r="H15" s="8">
        <v>0.5</v>
      </c>
      <c r="I15" s="17">
        <f t="shared" si="2"/>
        <v>11.5</v>
      </c>
      <c r="J15" s="8">
        <v>0</v>
      </c>
      <c r="K15" s="17">
        <f t="shared" si="3"/>
        <v>10</v>
      </c>
      <c r="L15" s="8">
        <v>0</v>
      </c>
      <c r="M15" s="17">
        <f t="shared" si="4"/>
        <v>9</v>
      </c>
      <c r="N15" s="10">
        <v>0</v>
      </c>
      <c r="O15" s="17">
        <f>O14-N15+3</f>
        <v>8</v>
      </c>
      <c r="P15" s="10">
        <v>2</v>
      </c>
      <c r="Q15" s="20">
        <f t="shared" si="6"/>
        <v>2</v>
      </c>
      <c r="R15" s="10">
        <v>0.5</v>
      </c>
      <c r="S15" s="20">
        <f t="shared" si="7"/>
        <v>9.5</v>
      </c>
      <c r="T15" s="10">
        <v>0</v>
      </c>
      <c r="U15" s="20">
        <f t="shared" si="8"/>
        <v>5.5</v>
      </c>
      <c r="V15" s="10">
        <v>0</v>
      </c>
      <c r="W15" s="20">
        <f t="shared" si="9"/>
        <v>8</v>
      </c>
      <c r="X15" s="10">
        <v>1</v>
      </c>
      <c r="Y15" s="20">
        <f t="shared" si="10"/>
        <v>9</v>
      </c>
      <c r="Z15" s="23">
        <v>1</v>
      </c>
      <c r="AA15" s="17">
        <f t="shared" si="12"/>
        <v>8</v>
      </c>
      <c r="AB15" s="10">
        <v>0</v>
      </c>
      <c r="AC15" s="20">
        <f t="shared" si="13"/>
        <v>10</v>
      </c>
      <c r="AD15" s="10">
        <v>0</v>
      </c>
      <c r="AE15" s="20">
        <f t="shared" si="14"/>
        <v>6.5</v>
      </c>
      <c r="AF15" s="10"/>
      <c r="AG15" s="20"/>
      <c r="AH15" s="10"/>
      <c r="AI15" s="20"/>
      <c r="AJ15" s="10"/>
      <c r="AK15" s="20"/>
    </row>
    <row r="16" spans="1:37">
      <c r="A16" s="3" t="s">
        <v>23</v>
      </c>
      <c r="B16" s="8">
        <v>0</v>
      </c>
      <c r="C16" s="26">
        <v>0</v>
      </c>
      <c r="D16" s="8">
        <v>0</v>
      </c>
      <c r="E16" s="17">
        <f>E15-D16</f>
        <v>8.5</v>
      </c>
      <c r="F16" s="8">
        <v>1</v>
      </c>
      <c r="G16" s="17">
        <f t="shared" si="1"/>
        <v>9</v>
      </c>
      <c r="H16" s="8">
        <v>1</v>
      </c>
      <c r="I16" s="17">
        <f t="shared" si="2"/>
        <v>10.5</v>
      </c>
      <c r="J16" s="8">
        <v>0</v>
      </c>
      <c r="K16" s="17">
        <f t="shared" si="3"/>
        <v>10</v>
      </c>
      <c r="L16" s="8">
        <v>2</v>
      </c>
      <c r="M16" s="17">
        <f t="shared" si="4"/>
        <v>7</v>
      </c>
      <c r="N16" s="10">
        <v>8</v>
      </c>
      <c r="O16" s="17">
        <f t="shared" si="5"/>
        <v>0</v>
      </c>
      <c r="P16" s="10">
        <v>2</v>
      </c>
      <c r="Q16" s="20">
        <f t="shared" si="6"/>
        <v>0</v>
      </c>
      <c r="R16" s="10">
        <v>2</v>
      </c>
      <c r="S16" s="20">
        <f t="shared" si="7"/>
        <v>7.5</v>
      </c>
      <c r="T16" s="10">
        <v>0</v>
      </c>
      <c r="U16" s="20">
        <f t="shared" si="8"/>
        <v>5.5</v>
      </c>
      <c r="V16" s="10">
        <v>0.5</v>
      </c>
      <c r="W16" s="20">
        <f t="shared" si="9"/>
        <v>7.5</v>
      </c>
      <c r="X16" s="10">
        <v>0</v>
      </c>
      <c r="Y16" s="20">
        <f t="shared" si="10"/>
        <v>9</v>
      </c>
      <c r="Z16" s="23">
        <v>2</v>
      </c>
      <c r="AA16" s="17">
        <f t="shared" si="12"/>
        <v>6</v>
      </c>
      <c r="AB16" s="10">
        <v>1</v>
      </c>
      <c r="AC16" s="20">
        <f t="shared" si="13"/>
        <v>9</v>
      </c>
      <c r="AD16" s="10">
        <v>0.5</v>
      </c>
      <c r="AE16" s="20">
        <f t="shared" si="14"/>
        <v>6</v>
      </c>
      <c r="AF16" s="10">
        <v>0</v>
      </c>
      <c r="AG16" s="20">
        <v>12</v>
      </c>
      <c r="AH16" s="10"/>
      <c r="AI16" s="20"/>
      <c r="AJ16" s="10"/>
      <c r="AK16" s="20"/>
    </row>
    <row r="17" spans="1:37">
      <c r="A17" s="3" t="s">
        <v>25</v>
      </c>
      <c r="B17" s="8"/>
      <c r="C17" s="17"/>
      <c r="D17" s="8"/>
      <c r="E17" s="17"/>
      <c r="F17" s="8"/>
      <c r="G17" s="17"/>
      <c r="H17" s="8"/>
      <c r="I17" s="17"/>
      <c r="J17" s="8"/>
      <c r="K17" s="17"/>
      <c r="L17" s="8"/>
      <c r="M17" s="17"/>
      <c r="N17" s="10"/>
      <c r="O17" s="20"/>
      <c r="P17" s="3"/>
      <c r="Q17" s="25"/>
      <c r="R17" s="10"/>
      <c r="S17" s="20"/>
      <c r="T17" s="10"/>
      <c r="U17" s="20"/>
      <c r="V17" s="10"/>
      <c r="W17" s="20"/>
      <c r="X17" s="10"/>
      <c r="Y17" s="20"/>
      <c r="Z17" s="23"/>
      <c r="AA17" s="20"/>
      <c r="AB17" s="10"/>
      <c r="AC17" s="20"/>
      <c r="AD17" s="10"/>
      <c r="AE17" s="20"/>
      <c r="AF17" s="10"/>
      <c r="AG17" s="20"/>
      <c r="AH17" s="10"/>
      <c r="AI17" s="20"/>
      <c r="AJ17" s="10"/>
      <c r="AK17" s="20"/>
    </row>
    <row r="18" spans="1:37">
      <c r="A18" s="3" t="s">
        <v>26</v>
      </c>
      <c r="B18" s="8"/>
      <c r="C18" s="17"/>
      <c r="D18" s="8"/>
      <c r="E18" s="19"/>
      <c r="F18" s="8"/>
      <c r="G18" s="17"/>
      <c r="H18" s="8"/>
      <c r="I18" s="17"/>
      <c r="J18" s="8"/>
      <c r="K18" s="17"/>
      <c r="L18" s="8"/>
      <c r="M18" s="17"/>
      <c r="N18" s="10"/>
      <c r="O18" s="20"/>
      <c r="P18" s="10"/>
      <c r="Q18" s="20"/>
      <c r="R18" s="10"/>
      <c r="S18" s="20"/>
      <c r="T18" s="10"/>
      <c r="U18" s="20"/>
      <c r="V18" s="10"/>
      <c r="W18" s="20"/>
      <c r="X18" s="10"/>
      <c r="Y18" s="20"/>
      <c r="Z18" s="23"/>
      <c r="AA18" s="20"/>
      <c r="AB18" s="10"/>
      <c r="AC18" s="20"/>
      <c r="AD18" s="10"/>
      <c r="AE18" s="20"/>
      <c r="AF18" s="10"/>
      <c r="AG18" s="20"/>
      <c r="AH18" s="10"/>
      <c r="AI18" s="20"/>
      <c r="AJ18" s="10"/>
      <c r="AK18" s="20"/>
    </row>
    <row r="19" spans="1:37">
      <c r="A19" s="3" t="s">
        <v>27</v>
      </c>
      <c r="B19" s="8"/>
      <c r="C19" s="17"/>
      <c r="D19" s="8"/>
      <c r="E19" s="19"/>
      <c r="F19" s="8"/>
      <c r="G19" s="19"/>
      <c r="H19" s="8"/>
      <c r="I19" s="17"/>
      <c r="J19" s="8"/>
      <c r="K19" s="19"/>
      <c r="L19" s="8"/>
      <c r="M19" s="19"/>
      <c r="N19" s="10"/>
      <c r="O19" s="20"/>
      <c r="P19" s="10"/>
      <c r="Q19" s="20"/>
      <c r="R19" s="10"/>
      <c r="S19" s="20"/>
      <c r="T19" s="10"/>
      <c r="U19" s="20"/>
      <c r="V19" s="10"/>
      <c r="W19" s="20"/>
      <c r="X19" s="10"/>
      <c r="Y19" s="20"/>
      <c r="Z19" s="23"/>
      <c r="AA19" s="20"/>
      <c r="AB19" s="10"/>
      <c r="AC19" s="20"/>
      <c r="AD19" s="10"/>
      <c r="AE19" s="20"/>
      <c r="AF19" s="10"/>
      <c r="AG19" s="20"/>
      <c r="AH19" s="10"/>
      <c r="AI19" s="20"/>
      <c r="AJ19" s="10"/>
      <c r="AK19" s="20"/>
    </row>
    <row r="20" spans="1:37">
      <c r="T20">
        <f>SUM(T5:T16)</f>
        <v>7</v>
      </c>
      <c r="V20">
        <f>SUM(V6:V16)</f>
        <v>4.5</v>
      </c>
    </row>
    <row r="22" spans="1:37" ht="18.75">
      <c r="C22" s="29"/>
      <c r="D22" s="29"/>
      <c r="E22" s="29"/>
      <c r="F22" s="29"/>
      <c r="G22" s="31"/>
      <c r="M22" s="29"/>
      <c r="N22" s="29"/>
      <c r="O22" s="29"/>
      <c r="P22" s="29"/>
      <c r="Q22" s="30"/>
      <c r="R22" s="30"/>
      <c r="S22" s="30"/>
      <c r="T22" s="30"/>
      <c r="U22" s="30"/>
      <c r="V22" s="30"/>
      <c r="W22" s="30"/>
    </row>
    <row r="23" spans="1:37" ht="18.75">
      <c r="C23" s="29"/>
      <c r="D23" s="29"/>
      <c r="E23" s="29"/>
      <c r="F23" s="29"/>
      <c r="G23" s="31"/>
      <c r="M23" s="29"/>
      <c r="N23" s="29"/>
      <c r="O23" s="29"/>
      <c r="P23" s="29"/>
      <c r="Q23" s="30"/>
      <c r="R23" s="30"/>
      <c r="S23" s="30"/>
      <c r="T23" s="30"/>
      <c r="U23" s="30"/>
      <c r="V23" s="30"/>
      <c r="W23" s="30"/>
    </row>
    <row r="24" spans="1:37" ht="18.75">
      <c r="C24" s="29"/>
      <c r="D24" s="29"/>
      <c r="E24" s="29"/>
      <c r="F24" s="29"/>
      <c r="G24" s="31"/>
      <c r="M24" s="29"/>
      <c r="N24" s="29"/>
      <c r="O24" s="29"/>
      <c r="P24" s="29"/>
      <c r="Q24" s="30"/>
      <c r="R24" s="30"/>
      <c r="S24" s="30"/>
      <c r="T24" s="30"/>
      <c r="U24" s="30"/>
      <c r="V24" s="30"/>
      <c r="W24" s="30"/>
    </row>
    <row r="25" spans="1:37" ht="18.75">
      <c r="C25" s="29"/>
      <c r="D25" s="29"/>
      <c r="E25" s="29"/>
      <c r="F25" s="29"/>
      <c r="G25" s="31"/>
      <c r="M25" s="29"/>
      <c r="N25" s="29"/>
      <c r="O25" s="29"/>
      <c r="P25" s="29"/>
      <c r="Q25" s="30"/>
      <c r="R25" s="30"/>
      <c r="S25" s="30"/>
      <c r="T25" s="30"/>
      <c r="U25" s="30"/>
      <c r="V25" s="30"/>
      <c r="W25" s="30"/>
    </row>
    <row r="26" spans="1:37" ht="18.75">
      <c r="C26" s="29"/>
      <c r="D26" s="29"/>
      <c r="E26" s="29"/>
      <c r="F26" s="29"/>
      <c r="G26" s="31"/>
      <c r="M26" s="29"/>
      <c r="N26" s="29"/>
      <c r="O26" s="29"/>
      <c r="P26" s="29"/>
      <c r="Q26" s="30"/>
      <c r="R26" s="30"/>
      <c r="S26" s="30"/>
      <c r="T26" s="30"/>
      <c r="U26" s="30"/>
      <c r="V26" s="30"/>
      <c r="W26" s="30"/>
    </row>
    <row r="27" spans="1:37" ht="18.75">
      <c r="C27" s="29"/>
      <c r="D27" s="29"/>
      <c r="E27" s="29"/>
      <c r="F27" s="29"/>
      <c r="G27" s="31"/>
      <c r="M27" s="29"/>
      <c r="N27" s="29"/>
      <c r="O27" s="29"/>
      <c r="P27" s="29"/>
      <c r="Q27" s="30"/>
      <c r="R27" s="30"/>
      <c r="S27" s="30"/>
      <c r="T27" s="30"/>
      <c r="U27" s="30"/>
      <c r="V27" s="30"/>
      <c r="W27" s="30"/>
    </row>
    <row r="28" spans="1:37" ht="18.75">
      <c r="C28" s="29"/>
      <c r="D28" s="29"/>
      <c r="E28" s="29"/>
      <c r="F28" s="29"/>
      <c r="G28" s="31"/>
      <c r="M28" s="28"/>
      <c r="N28" s="28"/>
      <c r="O28" s="28"/>
      <c r="P28" s="28"/>
    </row>
    <row r="29" spans="1:37" ht="18.75">
      <c r="C29" s="29"/>
      <c r="D29" s="29"/>
      <c r="E29" s="29"/>
      <c r="F29" s="29"/>
      <c r="G29" s="31"/>
      <c r="M29" s="28"/>
      <c r="N29" s="28"/>
      <c r="O29" s="28"/>
      <c r="P29" s="28"/>
    </row>
    <row r="30" spans="1:37" ht="18.75">
      <c r="C30" s="29"/>
      <c r="D30" s="29"/>
      <c r="E30" s="29"/>
      <c r="F30" s="29"/>
      <c r="G30" s="31"/>
      <c r="M30" s="28"/>
      <c r="N30" s="28"/>
      <c r="O30" s="28"/>
      <c r="P30" s="28"/>
    </row>
    <row r="31" spans="1:37" ht="18.75">
      <c r="C31" s="29"/>
      <c r="D31" s="29"/>
      <c r="E31" s="29"/>
      <c r="F31" s="29"/>
      <c r="G31" s="31"/>
      <c r="M31" s="28"/>
      <c r="N31" s="28"/>
      <c r="O31" s="28"/>
      <c r="P31" s="28"/>
    </row>
    <row r="32" spans="1:37" ht="18.75">
      <c r="C32" s="29"/>
      <c r="D32" s="29"/>
      <c r="E32" s="29"/>
      <c r="F32" s="29"/>
      <c r="G32" s="31"/>
      <c r="M32" s="28"/>
      <c r="N32" s="28"/>
      <c r="O32" s="28"/>
      <c r="P32" s="28"/>
    </row>
    <row r="33" spans="3:7" ht="18.75">
      <c r="C33" s="29"/>
      <c r="D33" s="29"/>
      <c r="E33" s="29"/>
      <c r="F33" s="29"/>
      <c r="G33" s="31"/>
    </row>
    <row r="34" spans="3:7" ht="15.75">
      <c r="C34" s="27"/>
      <c r="D34" s="27"/>
      <c r="E34" s="27"/>
      <c r="F34" s="27"/>
    </row>
  </sheetData>
  <mergeCells count="18">
    <mergeCell ref="AH2:AI2"/>
    <mergeCell ref="AJ2:AK2"/>
    <mergeCell ref="L2:M2"/>
    <mergeCell ref="N2:O2"/>
    <mergeCell ref="P2:Q2"/>
    <mergeCell ref="R2:S2"/>
    <mergeCell ref="Z2:AA2"/>
    <mergeCell ref="AB2:AC2"/>
    <mergeCell ref="AD2:AE2"/>
    <mergeCell ref="T2:U2"/>
    <mergeCell ref="V2:W2"/>
    <mergeCell ref="X2:Y2"/>
    <mergeCell ref="AF2:AG2"/>
    <mergeCell ref="B2:C2"/>
    <mergeCell ref="D2:E2"/>
    <mergeCell ref="F2:G2"/>
    <mergeCell ref="H2:I2"/>
    <mergeCell ref="J2:K2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2"/>
  <sheetViews>
    <sheetView zoomScale="60" zoomScaleNormal="60" workbookViewId="0">
      <selection activeCell="AS16" sqref="AS16"/>
    </sheetView>
  </sheetViews>
  <sheetFormatPr defaultRowHeight="15"/>
  <cols>
    <col min="1" max="1" width="11.7109375" customWidth="1"/>
    <col min="2" max="2" width="5.28515625" hidden="1" customWidth="1"/>
    <col min="3" max="3" width="10.7109375" hidden="1" customWidth="1"/>
    <col min="4" max="4" width="5.140625" customWidth="1"/>
    <col min="5" max="5" width="7.5703125" customWidth="1"/>
    <col min="6" max="6" width="5.85546875" customWidth="1"/>
    <col min="7" max="7" width="7" customWidth="1"/>
    <col min="8" max="8" width="6.7109375" customWidth="1"/>
    <col min="9" max="9" width="6" customWidth="1"/>
    <col min="10" max="10" width="5.85546875" customWidth="1"/>
    <col min="11" max="11" width="6.140625" customWidth="1"/>
    <col min="12" max="12" width="4.85546875" customWidth="1"/>
    <col min="13" max="14" width="6.5703125" customWidth="1"/>
    <col min="15" max="15" width="6.140625" customWidth="1"/>
    <col min="16" max="16" width="6.5703125" customWidth="1"/>
    <col min="17" max="17" width="6.28515625" customWidth="1"/>
    <col min="18" max="19" width="9.28515625" customWidth="1"/>
    <col min="20" max="20" width="5.7109375" customWidth="1"/>
    <col min="21" max="21" width="9.7109375" customWidth="1"/>
    <col min="22" max="22" width="8.42578125" customWidth="1"/>
    <col min="23" max="23" width="10.140625" customWidth="1"/>
    <col min="24" max="24" width="6.140625" customWidth="1"/>
    <col min="25" max="25" width="8.7109375" customWidth="1"/>
    <col min="29" max="29" width="10" customWidth="1"/>
    <col min="30" max="30" width="9" customWidth="1"/>
  </cols>
  <sheetData>
    <row r="1" spans="1:55" ht="30.75">
      <c r="A1" s="156" t="s">
        <v>36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</row>
    <row r="2" spans="1:55" ht="81" customHeight="1">
      <c r="A2" s="160"/>
      <c r="B2" s="164" t="s">
        <v>49</v>
      </c>
      <c r="C2" s="142"/>
      <c r="D2" s="164" t="s">
        <v>58</v>
      </c>
      <c r="E2" s="142"/>
      <c r="F2" s="164" t="s">
        <v>59</v>
      </c>
      <c r="G2" s="142"/>
      <c r="H2" s="155" t="s">
        <v>60</v>
      </c>
      <c r="I2" s="147"/>
      <c r="J2" s="155" t="s">
        <v>61</v>
      </c>
      <c r="K2" s="147"/>
      <c r="L2" s="155" t="s">
        <v>62</v>
      </c>
      <c r="M2" s="147"/>
      <c r="N2" s="155" t="s">
        <v>63</v>
      </c>
      <c r="O2" s="147"/>
      <c r="P2" s="155" t="s">
        <v>64</v>
      </c>
      <c r="Q2" s="147"/>
      <c r="R2" s="155" t="s">
        <v>65</v>
      </c>
      <c r="S2" s="147"/>
      <c r="T2" s="155" t="s">
        <v>66</v>
      </c>
      <c r="U2" s="147"/>
      <c r="V2" s="155" t="s">
        <v>67</v>
      </c>
      <c r="W2" s="147"/>
      <c r="X2" s="155" t="s">
        <v>68</v>
      </c>
      <c r="Y2" s="147"/>
      <c r="Z2" s="155" t="s">
        <v>69</v>
      </c>
      <c r="AA2" s="147"/>
      <c r="AB2" s="155" t="s">
        <v>70</v>
      </c>
      <c r="AC2" s="147"/>
      <c r="AD2" s="155" t="s">
        <v>71</v>
      </c>
      <c r="AE2" s="147"/>
      <c r="AF2" s="155" t="s">
        <v>72</v>
      </c>
      <c r="AG2" s="147"/>
      <c r="AH2" s="165" t="s">
        <v>73</v>
      </c>
      <c r="AI2" s="166"/>
      <c r="AJ2" s="155" t="s">
        <v>74</v>
      </c>
      <c r="AK2" s="147"/>
      <c r="AL2" s="155" t="s">
        <v>75</v>
      </c>
      <c r="AM2" s="147"/>
      <c r="AN2" s="155" t="s">
        <v>76</v>
      </c>
      <c r="AO2" s="147"/>
      <c r="AP2" s="155" t="s">
        <v>77</v>
      </c>
      <c r="AQ2" s="147"/>
      <c r="AR2" s="148" t="s">
        <v>52</v>
      </c>
      <c r="AS2" s="148"/>
      <c r="AT2" s="148" t="s">
        <v>53</v>
      </c>
      <c r="AU2" s="148"/>
      <c r="AV2" s="149" t="s">
        <v>98</v>
      </c>
      <c r="AW2" s="150"/>
      <c r="AX2" s="149" t="s">
        <v>99</v>
      </c>
      <c r="AY2" s="150"/>
      <c r="AZ2" s="149" t="s">
        <v>56</v>
      </c>
      <c r="BA2" s="150"/>
      <c r="BB2" s="148" t="s">
        <v>57</v>
      </c>
      <c r="BC2" s="148"/>
    </row>
    <row r="3" spans="1:55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 t="s">
        <v>12</v>
      </c>
      <c r="AS3" s="6" t="s">
        <v>13</v>
      </c>
      <c r="AT3" s="5" t="s">
        <v>12</v>
      </c>
      <c r="AU3" s="6" t="s">
        <v>13</v>
      </c>
      <c r="AV3" s="6"/>
      <c r="AW3" s="6"/>
      <c r="AX3" s="6"/>
      <c r="AY3" s="6"/>
      <c r="AZ3" s="6"/>
      <c r="BA3" s="6"/>
      <c r="BB3" s="5" t="s">
        <v>12</v>
      </c>
      <c r="BC3" s="6" t="s">
        <v>13</v>
      </c>
    </row>
    <row r="4" spans="1:55" ht="13.5" hidden="1" customHeight="1">
      <c r="A4" s="32" t="s">
        <v>37</v>
      </c>
      <c r="B4" s="5"/>
      <c r="C4" s="34">
        <v>0</v>
      </c>
      <c r="D4" s="5"/>
      <c r="E4" s="13">
        <v>8.5</v>
      </c>
      <c r="F4" s="5"/>
      <c r="G4" s="13">
        <v>9</v>
      </c>
      <c r="H4" s="5"/>
      <c r="I4" s="13">
        <v>10.5</v>
      </c>
      <c r="J4" s="5"/>
      <c r="K4" s="13">
        <v>10</v>
      </c>
      <c r="L4" s="5"/>
      <c r="M4" s="13">
        <v>7</v>
      </c>
      <c r="N4" s="5"/>
      <c r="O4" s="13">
        <v>0</v>
      </c>
      <c r="P4" s="5"/>
      <c r="Q4" s="13">
        <v>12</v>
      </c>
      <c r="R4" s="5"/>
      <c r="S4" s="13">
        <v>7.5</v>
      </c>
      <c r="T4" s="5"/>
      <c r="U4" s="13">
        <v>5.5</v>
      </c>
      <c r="V4" s="5"/>
      <c r="W4" s="13">
        <v>7.5</v>
      </c>
      <c r="X4" s="5"/>
      <c r="Y4" s="13">
        <v>9</v>
      </c>
      <c r="Z4" s="5"/>
      <c r="AA4" s="13">
        <v>9</v>
      </c>
      <c r="AB4" s="5"/>
      <c r="AC4" s="13">
        <v>6</v>
      </c>
      <c r="AD4" s="5"/>
      <c r="AE4" s="13"/>
      <c r="AF4" s="5"/>
      <c r="AG4" s="13"/>
      <c r="AH4" s="5"/>
      <c r="AI4" s="13"/>
      <c r="AJ4" s="5"/>
      <c r="AK4" s="13">
        <v>9</v>
      </c>
      <c r="AL4" s="5"/>
      <c r="AM4" s="13">
        <v>6</v>
      </c>
      <c r="AN4" s="5"/>
      <c r="AO4" s="13"/>
      <c r="AP4" s="5"/>
      <c r="AQ4" s="13"/>
      <c r="AR4" s="5"/>
      <c r="AS4" s="13"/>
      <c r="AT4" s="5"/>
      <c r="AU4" s="13"/>
      <c r="AV4" s="13"/>
      <c r="AW4" s="13"/>
      <c r="AX4" s="13"/>
      <c r="AY4" s="13"/>
      <c r="AZ4" s="13"/>
      <c r="BA4" s="13"/>
      <c r="BB4" s="5"/>
      <c r="BC4" s="13"/>
    </row>
    <row r="5" spans="1:55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51">
        <v>12</v>
      </c>
      <c r="M5" s="152"/>
      <c r="N5" s="151">
        <v>12</v>
      </c>
      <c r="O5" s="152"/>
      <c r="P5" s="151">
        <v>12</v>
      </c>
      <c r="Q5" s="152"/>
      <c r="R5" s="151">
        <v>12</v>
      </c>
      <c r="S5" s="152"/>
      <c r="T5" s="151">
        <v>12</v>
      </c>
      <c r="U5" s="152"/>
      <c r="V5" s="151">
        <v>12</v>
      </c>
      <c r="W5" s="152"/>
      <c r="X5" s="151">
        <v>12</v>
      </c>
      <c r="Y5" s="152"/>
      <c r="Z5" s="151"/>
      <c r="AA5" s="152"/>
      <c r="AB5" s="151"/>
      <c r="AC5" s="152"/>
      <c r="AD5" s="151">
        <v>12</v>
      </c>
      <c r="AE5" s="152"/>
      <c r="AF5" s="151">
        <v>12</v>
      </c>
      <c r="AG5" s="152"/>
      <c r="AH5" s="151"/>
      <c r="AI5" s="152"/>
      <c r="AJ5" s="151">
        <v>12</v>
      </c>
      <c r="AK5" s="152"/>
      <c r="AL5" s="151">
        <v>12</v>
      </c>
      <c r="AM5" s="152"/>
      <c r="AN5" s="151">
        <v>12</v>
      </c>
      <c r="AO5" s="152"/>
      <c r="AP5" s="151">
        <v>12</v>
      </c>
      <c r="AQ5" s="152"/>
      <c r="AR5" s="151">
        <v>12</v>
      </c>
      <c r="AS5" s="152"/>
      <c r="AT5" s="151">
        <v>12</v>
      </c>
      <c r="AU5" s="152"/>
      <c r="AV5" s="65"/>
      <c r="AW5" s="65"/>
      <c r="AX5" s="65"/>
      <c r="AY5" s="65"/>
      <c r="AZ5" s="65"/>
      <c r="BA5" s="65"/>
      <c r="BB5" s="151">
        <v>12</v>
      </c>
      <c r="BC5" s="152"/>
    </row>
    <row r="6" spans="1:55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53"/>
      <c r="M6" s="154"/>
      <c r="N6" s="153"/>
      <c r="O6" s="154"/>
      <c r="P6" s="153"/>
      <c r="Q6" s="154"/>
      <c r="R6" s="153"/>
      <c r="S6" s="154"/>
      <c r="T6" s="153"/>
      <c r="U6" s="154"/>
      <c r="V6" s="153"/>
      <c r="W6" s="154"/>
      <c r="X6" s="153"/>
      <c r="Y6" s="154"/>
      <c r="Z6" s="153"/>
      <c r="AA6" s="154"/>
      <c r="AB6" s="153"/>
      <c r="AC6" s="154"/>
      <c r="AD6" s="153"/>
      <c r="AE6" s="154"/>
      <c r="AF6" s="153"/>
      <c r="AG6" s="154"/>
      <c r="AH6" s="153"/>
      <c r="AI6" s="154"/>
      <c r="AJ6" s="153"/>
      <c r="AK6" s="154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66"/>
      <c r="AW6" s="66"/>
      <c r="AX6" s="66"/>
      <c r="AY6" s="66"/>
      <c r="AZ6" s="66"/>
      <c r="BA6" s="66"/>
      <c r="BB6" s="153"/>
      <c r="BC6" s="154"/>
    </row>
    <row r="7" spans="1:55">
      <c r="A7" s="3" t="s">
        <v>25</v>
      </c>
      <c r="B7" s="33">
        <v>0</v>
      </c>
      <c r="C7" s="35">
        <f>C4-B7</f>
        <v>0</v>
      </c>
      <c r="D7" s="33">
        <v>3.5</v>
      </c>
      <c r="E7" s="35">
        <f>E4-D7</f>
        <v>5</v>
      </c>
      <c r="F7" s="33">
        <v>0</v>
      </c>
      <c r="G7" s="35">
        <f>G4-F7</f>
        <v>9</v>
      </c>
      <c r="H7" s="33">
        <v>2</v>
      </c>
      <c r="I7" s="35">
        <f>I4-H7</f>
        <v>8.5</v>
      </c>
      <c r="J7" s="33">
        <v>0</v>
      </c>
      <c r="K7" s="35">
        <f>K4-J7</f>
        <v>10</v>
      </c>
      <c r="L7" s="33">
        <v>2</v>
      </c>
      <c r="M7" s="35">
        <f>M4-L7</f>
        <v>5</v>
      </c>
      <c r="N7" s="33">
        <v>0</v>
      </c>
      <c r="O7" s="35">
        <f>N5-N7</f>
        <v>12</v>
      </c>
      <c r="P7" s="33">
        <v>0</v>
      </c>
      <c r="Q7" s="35">
        <f>P5-P7</f>
        <v>12</v>
      </c>
      <c r="R7" s="33">
        <v>0</v>
      </c>
      <c r="S7" s="35">
        <f>S4-R7</f>
        <v>7.5</v>
      </c>
      <c r="T7" s="33">
        <v>0</v>
      </c>
      <c r="U7" s="35">
        <f>U4-T7</f>
        <v>5.5</v>
      </c>
      <c r="V7" s="33">
        <v>0</v>
      </c>
      <c r="W7" s="35">
        <f>W4-V7</f>
        <v>7.5</v>
      </c>
      <c r="X7" s="33">
        <v>3</v>
      </c>
      <c r="Y7" s="35">
        <f>Y4-X7</f>
        <v>6</v>
      </c>
      <c r="Z7" s="33">
        <v>0</v>
      </c>
      <c r="AA7" s="35">
        <f>AA4-Z7</f>
        <v>9</v>
      </c>
      <c r="AB7" s="33">
        <v>1</v>
      </c>
      <c r="AC7" s="35">
        <f>AC4-AB7</f>
        <v>5</v>
      </c>
      <c r="AD7" s="33">
        <v>0</v>
      </c>
      <c r="AE7" s="35">
        <v>12</v>
      </c>
      <c r="AF7" s="33">
        <v>0.5</v>
      </c>
      <c r="AG7" s="35">
        <f>AF5-AF7</f>
        <v>11.5</v>
      </c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3"/>
      <c r="AU7" s="35"/>
      <c r="AV7" s="35"/>
      <c r="AW7" s="35"/>
      <c r="AX7" s="35"/>
      <c r="AY7" s="35"/>
      <c r="AZ7" s="35"/>
      <c r="BA7" s="35"/>
      <c r="BB7" s="33"/>
      <c r="BC7" s="35"/>
    </row>
    <row r="8" spans="1:55" ht="18.75">
      <c r="A8" s="3" t="s">
        <v>26</v>
      </c>
      <c r="B8" s="33">
        <v>0</v>
      </c>
      <c r="C8" s="35">
        <f>C5-B8</f>
        <v>0</v>
      </c>
      <c r="D8" s="33">
        <v>2.5</v>
      </c>
      <c r="E8" s="35">
        <f>E7-D8</f>
        <v>2.5</v>
      </c>
      <c r="F8" s="33">
        <v>1</v>
      </c>
      <c r="G8" s="35">
        <f>G7-F8</f>
        <v>8</v>
      </c>
      <c r="H8" s="33">
        <v>0</v>
      </c>
      <c r="I8" s="35">
        <f>I7-H8</f>
        <v>8.5</v>
      </c>
      <c r="J8" s="33">
        <v>2</v>
      </c>
      <c r="K8" s="36">
        <f>K7-J8</f>
        <v>8</v>
      </c>
      <c r="L8" s="33">
        <v>2.5</v>
      </c>
      <c r="M8" s="36">
        <f>M7-L8</f>
        <v>2.5</v>
      </c>
      <c r="N8" s="33">
        <v>3</v>
      </c>
      <c r="O8" s="36">
        <f t="shared" ref="O8:O16" si="0">O7-N8</f>
        <v>9</v>
      </c>
      <c r="P8" s="33">
        <v>0</v>
      </c>
      <c r="Q8" s="35">
        <f t="shared" ref="Q8:Q18" si="1">Q7-P8</f>
        <v>12</v>
      </c>
      <c r="R8" s="33">
        <v>1</v>
      </c>
      <c r="S8" s="36">
        <f>S7-R8</f>
        <v>6.5</v>
      </c>
      <c r="T8" s="33">
        <v>3</v>
      </c>
      <c r="U8" s="36">
        <f>U7-T8</f>
        <v>2.5</v>
      </c>
      <c r="V8" s="33">
        <v>0</v>
      </c>
      <c r="W8" s="36">
        <f>W7-V8</f>
        <v>7.5</v>
      </c>
      <c r="X8" s="33">
        <v>3</v>
      </c>
      <c r="Y8" s="36">
        <f>Y7-X8</f>
        <v>3</v>
      </c>
      <c r="Z8" s="33">
        <v>0</v>
      </c>
      <c r="AA8" s="36">
        <f>AA7-Z8</f>
        <v>9</v>
      </c>
      <c r="AB8" s="33">
        <v>0.5</v>
      </c>
      <c r="AC8" s="36">
        <f>AC7-AB8</f>
        <v>4.5</v>
      </c>
      <c r="AD8" s="33">
        <v>3.5</v>
      </c>
      <c r="AE8" s="36">
        <f t="shared" ref="AE8:AE18" si="2">AE7-AD8</f>
        <v>8.5</v>
      </c>
      <c r="AF8" s="33">
        <v>3</v>
      </c>
      <c r="AG8" s="36">
        <f t="shared" ref="AG8:AG18" si="3">AG7-AF8</f>
        <v>8.5</v>
      </c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3"/>
      <c r="AU8" s="36"/>
      <c r="AV8" s="36"/>
      <c r="AW8" s="36"/>
      <c r="AX8" s="36"/>
      <c r="AY8" s="36"/>
      <c r="AZ8" s="36"/>
      <c r="BA8" s="36"/>
      <c r="BB8" s="33"/>
      <c r="BC8" s="36"/>
    </row>
    <row r="9" spans="1:55" ht="18.75">
      <c r="A9" s="3" t="s">
        <v>27</v>
      </c>
      <c r="B9" s="33">
        <v>0</v>
      </c>
      <c r="C9" s="35">
        <f>C6-B9</f>
        <v>0</v>
      </c>
      <c r="D9" s="33">
        <v>0.5</v>
      </c>
      <c r="E9" s="35">
        <f>E8-D9+D5</f>
        <v>14</v>
      </c>
      <c r="F9" s="33">
        <v>0</v>
      </c>
      <c r="G9" s="35">
        <f>G8-F9+F5</f>
        <v>20</v>
      </c>
      <c r="H9" s="33">
        <v>0</v>
      </c>
      <c r="I9" s="35">
        <f>I8-H9+12</f>
        <v>20.5</v>
      </c>
      <c r="J9" s="33">
        <v>0</v>
      </c>
      <c r="K9" s="36">
        <f>K8-J9+J5</f>
        <v>20</v>
      </c>
      <c r="L9" s="33">
        <v>0</v>
      </c>
      <c r="M9" s="36">
        <f>M8-L9+L5</f>
        <v>14.5</v>
      </c>
      <c r="N9" s="33">
        <v>1</v>
      </c>
      <c r="O9" s="36">
        <f t="shared" si="0"/>
        <v>8</v>
      </c>
      <c r="P9" s="33">
        <v>2</v>
      </c>
      <c r="Q9" s="35">
        <f t="shared" si="1"/>
        <v>10</v>
      </c>
      <c r="R9" s="33">
        <v>1</v>
      </c>
      <c r="S9" s="36">
        <f>S8-R9+R5</f>
        <v>17.5</v>
      </c>
      <c r="T9" s="33">
        <v>0.5</v>
      </c>
      <c r="U9" s="36">
        <f>U8-T9+T5</f>
        <v>14</v>
      </c>
      <c r="V9" s="33">
        <v>0.5</v>
      </c>
      <c r="W9" s="36">
        <f>W8-V9+V5</f>
        <v>19</v>
      </c>
      <c r="X9" s="33">
        <v>1</v>
      </c>
      <c r="Y9" s="36">
        <f>Y8-X9+X5</f>
        <v>14</v>
      </c>
      <c r="Z9" s="33">
        <v>0</v>
      </c>
      <c r="AA9" s="36">
        <f>AA8-Z9</f>
        <v>9</v>
      </c>
      <c r="AB9" s="33">
        <v>1</v>
      </c>
      <c r="AC9" s="36">
        <f>AC8-AB9</f>
        <v>3.5</v>
      </c>
      <c r="AD9" s="33">
        <v>0.5</v>
      </c>
      <c r="AE9" s="36">
        <f t="shared" si="2"/>
        <v>8</v>
      </c>
      <c r="AF9" s="33">
        <v>0.5</v>
      </c>
      <c r="AG9" s="36">
        <f t="shared" si="3"/>
        <v>8</v>
      </c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3"/>
      <c r="AU9" s="36"/>
      <c r="AV9" s="36"/>
      <c r="AW9" s="36"/>
      <c r="AX9" s="36"/>
      <c r="AY9" s="36"/>
      <c r="AZ9" s="36"/>
      <c r="BA9" s="36"/>
      <c r="BB9" s="33"/>
      <c r="BC9" s="36"/>
    </row>
    <row r="10" spans="1:55" ht="18.75">
      <c r="A10" s="3" t="s">
        <v>38</v>
      </c>
      <c r="B10" s="33">
        <v>2</v>
      </c>
      <c r="C10" s="36">
        <f>B5-B10</f>
        <v>10</v>
      </c>
      <c r="D10" s="33">
        <v>1.5</v>
      </c>
      <c r="E10" s="36">
        <f t="shared" ref="E10:E18" si="4">E9-D10</f>
        <v>12.5</v>
      </c>
      <c r="F10" s="33">
        <v>0</v>
      </c>
      <c r="G10" s="35">
        <f>G9-F10+F6-F10</f>
        <v>20</v>
      </c>
      <c r="H10" s="33">
        <v>1.5</v>
      </c>
      <c r="I10" s="35">
        <f t="shared" ref="I10:I18" si="5">I9-H10</f>
        <v>19</v>
      </c>
      <c r="J10" s="33">
        <v>2</v>
      </c>
      <c r="K10" s="36">
        <f t="shared" ref="K10:K18" si="6">K9-J10</f>
        <v>18</v>
      </c>
      <c r="L10" s="33">
        <v>2.5</v>
      </c>
      <c r="M10" s="36">
        <f t="shared" ref="M10:M18" si="7">M9-L10</f>
        <v>12</v>
      </c>
      <c r="N10" s="33">
        <v>0</v>
      </c>
      <c r="O10" s="36">
        <f t="shared" si="0"/>
        <v>8</v>
      </c>
      <c r="P10" s="33">
        <v>0</v>
      </c>
      <c r="Q10" s="35">
        <f t="shared" si="1"/>
        <v>10</v>
      </c>
      <c r="R10" s="33">
        <v>0.5</v>
      </c>
      <c r="S10" s="36">
        <f>S9-R10+R6</f>
        <v>17</v>
      </c>
      <c r="T10" s="33">
        <v>0</v>
      </c>
      <c r="U10" s="36">
        <f>U9-T10+T6</f>
        <v>14</v>
      </c>
      <c r="V10" s="33">
        <v>1.5</v>
      </c>
      <c r="W10" s="129">
        <f>W9-V10+V6</f>
        <v>17.5</v>
      </c>
      <c r="X10" s="33">
        <v>0</v>
      </c>
      <c r="Y10" s="36">
        <f>Y9-X10+X6</f>
        <v>14</v>
      </c>
      <c r="Z10" s="33">
        <v>2</v>
      </c>
      <c r="AA10" s="36">
        <f>AA9-Z10</f>
        <v>7</v>
      </c>
      <c r="AB10" s="33">
        <v>1</v>
      </c>
      <c r="AC10" s="36">
        <f>AC9-AB10</f>
        <v>2.5</v>
      </c>
      <c r="AD10" s="33">
        <v>0</v>
      </c>
      <c r="AE10" s="36">
        <f t="shared" si="2"/>
        <v>8</v>
      </c>
      <c r="AF10" s="33">
        <v>0</v>
      </c>
      <c r="AG10" s="36">
        <f t="shared" si="3"/>
        <v>8</v>
      </c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3"/>
      <c r="AU10" s="36"/>
      <c r="AV10" s="36"/>
      <c r="AW10" s="36"/>
      <c r="AX10" s="36"/>
      <c r="AY10" s="36"/>
      <c r="AZ10" s="36"/>
      <c r="BA10" s="36"/>
      <c r="BB10" s="33"/>
      <c r="BC10" s="36"/>
    </row>
    <row r="11" spans="1:55" s="50" customFormat="1" ht="18.75">
      <c r="A11" s="48" t="s">
        <v>39</v>
      </c>
      <c r="B11" s="23">
        <v>0</v>
      </c>
      <c r="C11" s="49">
        <f t="shared" ref="C11:C16" si="8">C10-B11</f>
        <v>10</v>
      </c>
      <c r="D11" s="23">
        <v>2.5</v>
      </c>
      <c r="E11" s="49">
        <f t="shared" si="4"/>
        <v>10</v>
      </c>
      <c r="F11" s="23">
        <v>2</v>
      </c>
      <c r="G11" s="23">
        <f t="shared" ref="G11:G18" si="9">G10-F11</f>
        <v>18</v>
      </c>
      <c r="H11" s="23">
        <v>3.5</v>
      </c>
      <c r="I11" s="23">
        <f t="shared" si="5"/>
        <v>15.5</v>
      </c>
      <c r="J11" s="23">
        <v>0.5</v>
      </c>
      <c r="K11" s="49">
        <f t="shared" si="6"/>
        <v>17.5</v>
      </c>
      <c r="L11" s="23">
        <v>0.5</v>
      </c>
      <c r="M11" s="49">
        <f t="shared" si="7"/>
        <v>11.5</v>
      </c>
      <c r="N11" s="23">
        <v>0.5</v>
      </c>
      <c r="O11" s="49">
        <f t="shared" si="0"/>
        <v>7.5</v>
      </c>
      <c r="P11" s="23">
        <v>2</v>
      </c>
      <c r="Q11" s="23">
        <f t="shared" si="1"/>
        <v>8</v>
      </c>
      <c r="R11" s="23">
        <v>0.5</v>
      </c>
      <c r="S11" s="49">
        <f>S10-R11+R7</f>
        <v>16.5</v>
      </c>
      <c r="T11" s="23">
        <v>2</v>
      </c>
      <c r="U11" s="49">
        <f>U10-T11+T7</f>
        <v>12</v>
      </c>
      <c r="V11" s="23">
        <v>0</v>
      </c>
      <c r="W11" s="49">
        <f>W10-V11+V7</f>
        <v>17.5</v>
      </c>
      <c r="X11" s="23">
        <v>1</v>
      </c>
      <c r="Y11" s="49">
        <f t="shared" ref="Y11:Y18" si="10">Y10-X11</f>
        <v>13</v>
      </c>
      <c r="Z11" s="23">
        <v>0</v>
      </c>
      <c r="AA11" s="49">
        <f>AA10-Z11</f>
        <v>7</v>
      </c>
      <c r="AB11" s="23">
        <v>0</v>
      </c>
      <c r="AC11" s="49">
        <f>AC10-AB11</f>
        <v>2.5</v>
      </c>
      <c r="AD11" s="23">
        <v>0</v>
      </c>
      <c r="AE11" s="49">
        <f t="shared" si="2"/>
        <v>8</v>
      </c>
      <c r="AF11" s="23">
        <v>0.5</v>
      </c>
      <c r="AG11" s="49">
        <f t="shared" si="3"/>
        <v>7.5</v>
      </c>
      <c r="AH11" s="23"/>
      <c r="AI11" s="49">
        <v>12</v>
      </c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23"/>
      <c r="AU11" s="49"/>
      <c r="AV11" s="49"/>
      <c r="AW11" s="49"/>
      <c r="AX11" s="49"/>
      <c r="AY11" s="49"/>
      <c r="AZ11" s="49"/>
      <c r="BA11" s="49"/>
      <c r="BB11" s="23"/>
      <c r="BC11" s="49"/>
    </row>
    <row r="12" spans="1:55" s="50" customFormat="1" ht="18.75">
      <c r="A12" s="48" t="s">
        <v>40</v>
      </c>
      <c r="B12" s="23">
        <v>1</v>
      </c>
      <c r="C12" s="49">
        <f t="shared" si="8"/>
        <v>9</v>
      </c>
      <c r="D12" s="23">
        <v>4</v>
      </c>
      <c r="E12" s="49">
        <f t="shared" si="4"/>
        <v>6</v>
      </c>
      <c r="F12" s="23">
        <v>1</v>
      </c>
      <c r="G12" s="23">
        <f t="shared" si="9"/>
        <v>17</v>
      </c>
      <c r="H12" s="23">
        <v>1</v>
      </c>
      <c r="I12" s="23">
        <f t="shared" si="5"/>
        <v>14.5</v>
      </c>
      <c r="J12" s="23">
        <v>1</v>
      </c>
      <c r="K12" s="49">
        <f t="shared" si="6"/>
        <v>16.5</v>
      </c>
      <c r="L12" s="23">
        <v>5.5</v>
      </c>
      <c r="M12" s="49">
        <f t="shared" si="7"/>
        <v>6</v>
      </c>
      <c r="N12" s="23">
        <v>0</v>
      </c>
      <c r="O12" s="49">
        <f t="shared" si="0"/>
        <v>7.5</v>
      </c>
      <c r="P12" s="23">
        <v>0.5</v>
      </c>
      <c r="Q12" s="23">
        <f t="shared" si="1"/>
        <v>7.5</v>
      </c>
      <c r="R12" s="23">
        <v>0</v>
      </c>
      <c r="S12" s="49">
        <f t="shared" ref="S12:S18" si="11">S11-R12</f>
        <v>16.5</v>
      </c>
      <c r="T12" s="23">
        <v>0</v>
      </c>
      <c r="U12" s="49">
        <f t="shared" ref="U12:U18" si="12">U11-T12</f>
        <v>12</v>
      </c>
      <c r="V12" s="23">
        <v>3</v>
      </c>
      <c r="W12" s="49">
        <f>W11-V12+V8</f>
        <v>14.5</v>
      </c>
      <c r="X12" s="23">
        <v>0</v>
      </c>
      <c r="Y12" s="49">
        <f t="shared" si="10"/>
        <v>13</v>
      </c>
      <c r="Z12" s="23">
        <v>0</v>
      </c>
      <c r="AA12" s="49">
        <f>AA11-Z12</f>
        <v>7</v>
      </c>
      <c r="AB12" s="23">
        <v>1.5</v>
      </c>
      <c r="AC12" s="49">
        <f>AC11-AB12</f>
        <v>1</v>
      </c>
      <c r="AD12" s="23">
        <v>0</v>
      </c>
      <c r="AE12" s="49">
        <f t="shared" si="2"/>
        <v>8</v>
      </c>
      <c r="AF12" s="23">
        <v>0</v>
      </c>
      <c r="AG12" s="49">
        <f t="shared" si="3"/>
        <v>7.5</v>
      </c>
      <c r="AH12" s="23">
        <v>0</v>
      </c>
      <c r="AI12" s="49">
        <f t="shared" ref="AI12:AI18" si="13">AI11-AH12</f>
        <v>12</v>
      </c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23"/>
      <c r="AU12" s="49"/>
      <c r="AV12" s="49"/>
      <c r="AW12" s="49"/>
      <c r="AX12" s="49"/>
      <c r="AY12" s="49"/>
      <c r="AZ12" s="49"/>
      <c r="BA12" s="49"/>
      <c r="BB12" s="23"/>
      <c r="BC12" s="49"/>
    </row>
    <row r="13" spans="1:55" s="53" customFormat="1" ht="18.75">
      <c r="A13" s="51" t="s">
        <v>41</v>
      </c>
      <c r="B13" s="33">
        <v>0</v>
      </c>
      <c r="C13" s="49">
        <f t="shared" si="8"/>
        <v>9</v>
      </c>
      <c r="D13" s="33">
        <v>1</v>
      </c>
      <c r="E13" s="49">
        <f t="shared" si="4"/>
        <v>5</v>
      </c>
      <c r="F13" s="33">
        <v>0</v>
      </c>
      <c r="G13" s="23">
        <f t="shared" si="9"/>
        <v>17</v>
      </c>
      <c r="H13" s="33">
        <v>1</v>
      </c>
      <c r="I13" s="23">
        <f t="shared" si="5"/>
        <v>13.5</v>
      </c>
      <c r="J13" s="33">
        <v>4</v>
      </c>
      <c r="K13" s="49">
        <f t="shared" si="6"/>
        <v>12.5</v>
      </c>
      <c r="L13" s="33">
        <v>1</v>
      </c>
      <c r="M13" s="49">
        <f t="shared" si="7"/>
        <v>5</v>
      </c>
      <c r="N13" s="33">
        <v>0.5</v>
      </c>
      <c r="O13" s="49">
        <f t="shared" si="0"/>
        <v>7</v>
      </c>
      <c r="P13" s="33">
        <v>1.5</v>
      </c>
      <c r="Q13" s="23">
        <f t="shared" si="1"/>
        <v>6</v>
      </c>
      <c r="R13" s="33">
        <v>0.5</v>
      </c>
      <c r="S13" s="49">
        <f t="shared" si="11"/>
        <v>16</v>
      </c>
      <c r="T13" s="33">
        <v>1</v>
      </c>
      <c r="U13" s="49">
        <f t="shared" si="12"/>
        <v>11</v>
      </c>
      <c r="V13" s="33">
        <v>0.5</v>
      </c>
      <c r="W13" s="128">
        <f t="shared" ref="W13:W18" si="14">W12-V13</f>
        <v>14</v>
      </c>
      <c r="X13" s="33">
        <v>1</v>
      </c>
      <c r="Y13" s="49">
        <f t="shared" si="10"/>
        <v>12</v>
      </c>
      <c r="Z13" s="33">
        <v>1.5</v>
      </c>
      <c r="AA13" s="49">
        <f>AA12-Z13+12</f>
        <v>17.5</v>
      </c>
      <c r="AB13" s="33">
        <v>1</v>
      </c>
      <c r="AC13" s="49">
        <f>AC12-AB13+12</f>
        <v>12</v>
      </c>
      <c r="AD13" s="33">
        <v>3</v>
      </c>
      <c r="AE13" s="49">
        <f t="shared" si="2"/>
        <v>5</v>
      </c>
      <c r="AF13" s="33">
        <v>1</v>
      </c>
      <c r="AG13" s="49">
        <f t="shared" si="3"/>
        <v>6.5</v>
      </c>
      <c r="AH13" s="33">
        <v>1</v>
      </c>
      <c r="AI13" s="49">
        <f t="shared" si="13"/>
        <v>11</v>
      </c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33"/>
      <c r="AU13" s="49"/>
      <c r="AV13" s="49"/>
      <c r="AW13" s="49"/>
      <c r="AX13" s="49"/>
      <c r="AY13" s="49"/>
      <c r="AZ13" s="49"/>
      <c r="BA13" s="49"/>
      <c r="BB13" s="33"/>
      <c r="BC13" s="49"/>
    </row>
    <row r="14" spans="1:55" s="53" customFormat="1" ht="18.75">
      <c r="A14" s="51" t="s">
        <v>42</v>
      </c>
      <c r="B14" s="33">
        <v>0</v>
      </c>
      <c r="C14" s="52">
        <f t="shared" si="8"/>
        <v>9</v>
      </c>
      <c r="D14" s="33">
        <v>1</v>
      </c>
      <c r="E14" s="49">
        <f t="shared" si="4"/>
        <v>4</v>
      </c>
      <c r="F14" s="33">
        <v>1</v>
      </c>
      <c r="G14" s="23">
        <f t="shared" si="9"/>
        <v>16</v>
      </c>
      <c r="H14" s="33">
        <v>1.5</v>
      </c>
      <c r="I14" s="23">
        <f t="shared" si="5"/>
        <v>12</v>
      </c>
      <c r="J14" s="33">
        <v>1</v>
      </c>
      <c r="K14" s="49">
        <f t="shared" si="6"/>
        <v>11.5</v>
      </c>
      <c r="L14" s="33">
        <v>2</v>
      </c>
      <c r="M14" s="49">
        <f t="shared" si="7"/>
        <v>3</v>
      </c>
      <c r="N14" s="33">
        <v>0</v>
      </c>
      <c r="O14" s="49">
        <f t="shared" si="0"/>
        <v>7</v>
      </c>
      <c r="P14" s="33">
        <v>0</v>
      </c>
      <c r="Q14" s="23">
        <f t="shared" si="1"/>
        <v>6</v>
      </c>
      <c r="R14" s="33">
        <v>1.5</v>
      </c>
      <c r="S14" s="49">
        <f t="shared" si="11"/>
        <v>14.5</v>
      </c>
      <c r="T14" s="33">
        <v>1</v>
      </c>
      <c r="U14" s="49">
        <f t="shared" si="12"/>
        <v>10</v>
      </c>
      <c r="V14" s="33">
        <v>0</v>
      </c>
      <c r="W14" s="128">
        <f t="shared" si="14"/>
        <v>14</v>
      </c>
      <c r="X14" s="33">
        <v>1</v>
      </c>
      <c r="Y14" s="49">
        <f t="shared" si="10"/>
        <v>11</v>
      </c>
      <c r="Z14" s="33">
        <v>2</v>
      </c>
      <c r="AA14" s="52">
        <f>AA13-Z14</f>
        <v>15.5</v>
      </c>
      <c r="AB14" s="33">
        <v>2</v>
      </c>
      <c r="AC14" s="49">
        <f>AC13-AB14</f>
        <v>10</v>
      </c>
      <c r="AD14" s="33">
        <v>1</v>
      </c>
      <c r="AE14" s="49">
        <f t="shared" si="2"/>
        <v>4</v>
      </c>
      <c r="AF14" s="33">
        <v>0.5</v>
      </c>
      <c r="AG14" s="49">
        <f t="shared" si="3"/>
        <v>6</v>
      </c>
      <c r="AH14" s="33">
        <v>0</v>
      </c>
      <c r="AI14" s="49">
        <f t="shared" si="13"/>
        <v>11</v>
      </c>
      <c r="AJ14" s="33"/>
      <c r="AK14" s="52"/>
      <c r="AL14" s="33"/>
      <c r="AM14" s="49"/>
      <c r="AN14" s="33"/>
      <c r="AO14" s="49"/>
      <c r="AP14" s="33"/>
      <c r="AQ14" s="49"/>
      <c r="AR14" s="33"/>
      <c r="AS14" s="49"/>
      <c r="AT14" s="33"/>
      <c r="AU14" s="49"/>
      <c r="AV14" s="49"/>
      <c r="AW14" s="49"/>
      <c r="AX14" s="49"/>
      <c r="AY14" s="49"/>
      <c r="AZ14" s="49"/>
      <c r="BA14" s="49"/>
      <c r="BB14" s="33"/>
      <c r="BC14" s="49"/>
    </row>
    <row r="15" spans="1:55" ht="18.75">
      <c r="A15" s="3" t="s">
        <v>43</v>
      </c>
      <c r="B15" s="33">
        <v>2.5</v>
      </c>
      <c r="C15" s="52">
        <f t="shared" si="8"/>
        <v>6.5</v>
      </c>
      <c r="D15" s="33">
        <v>1</v>
      </c>
      <c r="E15" s="49">
        <f t="shared" si="4"/>
        <v>3</v>
      </c>
      <c r="F15" s="33">
        <v>1</v>
      </c>
      <c r="G15" s="23">
        <f t="shared" si="9"/>
        <v>15</v>
      </c>
      <c r="H15" s="33">
        <v>1</v>
      </c>
      <c r="I15" s="23">
        <f t="shared" si="5"/>
        <v>11</v>
      </c>
      <c r="J15" s="33">
        <v>2</v>
      </c>
      <c r="K15" s="49">
        <f t="shared" si="6"/>
        <v>9.5</v>
      </c>
      <c r="L15" s="33">
        <v>0</v>
      </c>
      <c r="M15" s="49">
        <f t="shared" si="7"/>
        <v>3</v>
      </c>
      <c r="N15" s="33">
        <v>2</v>
      </c>
      <c r="O15" s="49">
        <f t="shared" si="0"/>
        <v>5</v>
      </c>
      <c r="P15" s="33">
        <v>2</v>
      </c>
      <c r="Q15" s="23">
        <f t="shared" si="1"/>
        <v>4</v>
      </c>
      <c r="R15" s="33">
        <v>0</v>
      </c>
      <c r="S15" s="49">
        <f t="shared" si="11"/>
        <v>14.5</v>
      </c>
      <c r="T15" s="33">
        <v>3</v>
      </c>
      <c r="U15" s="49">
        <f t="shared" si="12"/>
        <v>7</v>
      </c>
      <c r="V15" s="33">
        <v>1</v>
      </c>
      <c r="W15" s="49">
        <f t="shared" si="14"/>
        <v>13</v>
      </c>
      <c r="X15" s="33">
        <v>1</v>
      </c>
      <c r="Y15" s="49">
        <f t="shared" si="10"/>
        <v>10</v>
      </c>
      <c r="Z15" s="33">
        <v>0.5</v>
      </c>
      <c r="AA15" s="52">
        <f>AA14-Z15</f>
        <v>15</v>
      </c>
      <c r="AB15" s="33">
        <v>1</v>
      </c>
      <c r="AC15" s="49">
        <f>AC14-AB15</f>
        <v>9</v>
      </c>
      <c r="AD15" s="33">
        <v>0.5</v>
      </c>
      <c r="AE15" s="49">
        <f t="shared" si="2"/>
        <v>3.5</v>
      </c>
      <c r="AF15" s="33">
        <v>0</v>
      </c>
      <c r="AG15" s="49">
        <f t="shared" si="3"/>
        <v>6</v>
      </c>
      <c r="AH15" s="33">
        <v>0</v>
      </c>
      <c r="AI15" s="49">
        <f t="shared" si="13"/>
        <v>11</v>
      </c>
      <c r="AJ15" s="33"/>
      <c r="AK15" s="52"/>
      <c r="AL15" s="33"/>
      <c r="AM15" s="49"/>
      <c r="AN15" s="33"/>
      <c r="AO15" s="49"/>
      <c r="AP15" s="33"/>
      <c r="AQ15" s="49"/>
      <c r="AR15" s="33"/>
      <c r="AS15" s="49"/>
      <c r="AT15" s="33"/>
      <c r="AU15" s="49"/>
      <c r="AV15" s="49"/>
      <c r="AW15" s="49"/>
      <c r="AX15" s="49"/>
      <c r="AY15" s="49"/>
      <c r="AZ15" s="49"/>
      <c r="BA15" s="49"/>
      <c r="BB15" s="33"/>
      <c r="BC15" s="49"/>
    </row>
    <row r="16" spans="1:55" s="60" customFormat="1" ht="18.75">
      <c r="A16" s="57" t="s">
        <v>44</v>
      </c>
      <c r="B16" s="58">
        <v>3</v>
      </c>
      <c r="C16" s="59">
        <f t="shared" si="8"/>
        <v>3.5</v>
      </c>
      <c r="D16" s="58">
        <v>1</v>
      </c>
      <c r="E16" s="59">
        <f t="shared" si="4"/>
        <v>2</v>
      </c>
      <c r="F16" s="58">
        <v>0</v>
      </c>
      <c r="G16" s="58">
        <f t="shared" si="9"/>
        <v>15</v>
      </c>
      <c r="H16" s="58">
        <v>1</v>
      </c>
      <c r="I16" s="58">
        <f t="shared" si="5"/>
        <v>10</v>
      </c>
      <c r="J16" s="58">
        <v>0.5</v>
      </c>
      <c r="K16" s="59">
        <f t="shared" si="6"/>
        <v>9</v>
      </c>
      <c r="L16" s="58">
        <v>2</v>
      </c>
      <c r="M16" s="59">
        <f t="shared" si="7"/>
        <v>1</v>
      </c>
      <c r="N16" s="58">
        <v>5</v>
      </c>
      <c r="O16" s="49">
        <f t="shared" si="0"/>
        <v>0</v>
      </c>
      <c r="P16" s="58">
        <v>1</v>
      </c>
      <c r="Q16" s="58">
        <f t="shared" si="1"/>
        <v>3</v>
      </c>
      <c r="R16" s="58">
        <v>0.5</v>
      </c>
      <c r="S16" s="59">
        <f t="shared" si="11"/>
        <v>14</v>
      </c>
      <c r="T16" s="58">
        <v>0.5</v>
      </c>
      <c r="U16" s="59">
        <f t="shared" si="12"/>
        <v>6.5</v>
      </c>
      <c r="V16" s="58">
        <v>2</v>
      </c>
      <c r="W16" s="59">
        <f t="shared" si="14"/>
        <v>11</v>
      </c>
      <c r="X16" s="58">
        <v>0</v>
      </c>
      <c r="Y16" s="59">
        <f t="shared" si="10"/>
        <v>10</v>
      </c>
      <c r="Z16" s="58">
        <v>1.5</v>
      </c>
      <c r="AA16" s="59">
        <f>AA15-Z16</f>
        <v>13.5</v>
      </c>
      <c r="AB16" s="58">
        <v>1</v>
      </c>
      <c r="AC16" s="59">
        <f>AC15-AB16</f>
        <v>8</v>
      </c>
      <c r="AD16" s="58">
        <v>0</v>
      </c>
      <c r="AE16" s="59">
        <f t="shared" si="2"/>
        <v>3.5</v>
      </c>
      <c r="AF16" s="58">
        <v>0</v>
      </c>
      <c r="AG16" s="59">
        <f t="shared" si="3"/>
        <v>6</v>
      </c>
      <c r="AH16" s="58">
        <v>0.5</v>
      </c>
      <c r="AI16" s="59">
        <f t="shared" si="13"/>
        <v>10.5</v>
      </c>
      <c r="AJ16" s="58">
        <v>2</v>
      </c>
      <c r="AK16" s="59">
        <f>AJ5-AJ16</f>
        <v>10</v>
      </c>
      <c r="AL16" s="58">
        <v>0</v>
      </c>
      <c r="AM16" s="59">
        <f>AL5</f>
        <v>12</v>
      </c>
      <c r="AN16" s="58">
        <v>0</v>
      </c>
      <c r="AO16" s="59">
        <v>12</v>
      </c>
      <c r="AP16" s="58">
        <v>0</v>
      </c>
      <c r="AQ16" s="59">
        <v>12</v>
      </c>
      <c r="AR16" s="58">
        <v>0</v>
      </c>
      <c r="AS16" s="59">
        <v>12</v>
      </c>
      <c r="AT16" s="58">
        <v>0</v>
      </c>
      <c r="AU16" s="59">
        <v>12</v>
      </c>
      <c r="AV16" s="59"/>
      <c r="AW16" s="59"/>
      <c r="AX16" s="59"/>
      <c r="AY16" s="59"/>
      <c r="AZ16" s="59"/>
      <c r="BA16" s="59">
        <v>12</v>
      </c>
      <c r="BB16" s="58"/>
      <c r="BC16" s="59">
        <v>12</v>
      </c>
    </row>
    <row r="17" spans="1:55" ht="18.75">
      <c r="A17" s="3" t="s">
        <v>45</v>
      </c>
      <c r="B17" s="33"/>
      <c r="C17" s="36"/>
      <c r="D17" s="33">
        <v>1</v>
      </c>
      <c r="E17" s="59">
        <f t="shared" si="4"/>
        <v>1</v>
      </c>
      <c r="F17" s="33">
        <v>2</v>
      </c>
      <c r="G17" s="58">
        <f t="shared" si="9"/>
        <v>13</v>
      </c>
      <c r="H17" s="33">
        <v>1.5</v>
      </c>
      <c r="I17" s="58">
        <f t="shared" si="5"/>
        <v>8.5</v>
      </c>
      <c r="J17" s="33">
        <v>0</v>
      </c>
      <c r="K17" s="59">
        <f t="shared" si="6"/>
        <v>9</v>
      </c>
      <c r="L17" s="33">
        <v>1</v>
      </c>
      <c r="M17" s="59">
        <f t="shared" si="7"/>
        <v>0</v>
      </c>
      <c r="N17" s="58">
        <v>0</v>
      </c>
      <c r="O17" s="36">
        <v>0</v>
      </c>
      <c r="P17" s="33">
        <v>2</v>
      </c>
      <c r="Q17" s="58">
        <f t="shared" si="1"/>
        <v>1</v>
      </c>
      <c r="R17" s="33">
        <v>8.5</v>
      </c>
      <c r="S17" s="59">
        <f t="shared" si="11"/>
        <v>5.5</v>
      </c>
      <c r="T17" s="33">
        <v>0</v>
      </c>
      <c r="U17" s="59">
        <f t="shared" si="12"/>
        <v>6.5</v>
      </c>
      <c r="V17" s="33">
        <v>0</v>
      </c>
      <c r="W17" s="59">
        <f t="shared" si="14"/>
        <v>11</v>
      </c>
      <c r="X17" s="33">
        <v>2</v>
      </c>
      <c r="Y17" s="59">
        <f t="shared" si="10"/>
        <v>8</v>
      </c>
      <c r="Z17" s="33">
        <v>0</v>
      </c>
      <c r="AA17" s="59">
        <f>AA16-Z17</f>
        <v>13.5</v>
      </c>
      <c r="AB17" s="33">
        <v>2</v>
      </c>
      <c r="AC17" s="59">
        <f>AC16-AB17</f>
        <v>6</v>
      </c>
      <c r="AD17" s="33">
        <v>0</v>
      </c>
      <c r="AE17" s="59">
        <f t="shared" si="2"/>
        <v>3.5</v>
      </c>
      <c r="AF17" s="33">
        <v>1</v>
      </c>
      <c r="AG17" s="59">
        <f t="shared" si="3"/>
        <v>5</v>
      </c>
      <c r="AH17" s="33">
        <v>0</v>
      </c>
      <c r="AI17" s="59">
        <f t="shared" si="13"/>
        <v>10.5</v>
      </c>
      <c r="AJ17" s="33">
        <v>0.5</v>
      </c>
      <c r="AK17" s="59">
        <f>AK16-AJ17</f>
        <v>9.5</v>
      </c>
      <c r="AL17" s="33">
        <v>1.5</v>
      </c>
      <c r="AM17" s="59">
        <f>AM16-AL17</f>
        <v>10.5</v>
      </c>
      <c r="AN17" s="33">
        <v>1</v>
      </c>
      <c r="AO17" s="36">
        <f>AO16-AN17</f>
        <v>11</v>
      </c>
      <c r="AP17" s="33">
        <v>1</v>
      </c>
      <c r="AQ17" s="36">
        <f>AQ16-AP17</f>
        <v>11</v>
      </c>
      <c r="AR17" s="33">
        <v>0</v>
      </c>
      <c r="AS17" s="59">
        <v>12</v>
      </c>
      <c r="AT17" s="33">
        <v>0</v>
      </c>
      <c r="AU17" s="59">
        <v>12</v>
      </c>
      <c r="AV17" s="59"/>
      <c r="AW17" s="59"/>
      <c r="AX17" s="59"/>
      <c r="AY17" s="59"/>
      <c r="AZ17" s="59">
        <v>1.5</v>
      </c>
      <c r="BA17" s="59">
        <f>BA16-AZ17</f>
        <v>10.5</v>
      </c>
      <c r="BB17" s="33">
        <v>0.5</v>
      </c>
      <c r="BC17" s="59">
        <f>BC16-BB17</f>
        <v>11.5</v>
      </c>
    </row>
    <row r="18" spans="1:55" ht="18.75">
      <c r="A18" s="3" t="s">
        <v>46</v>
      </c>
      <c r="B18" s="33"/>
      <c r="C18" s="36"/>
      <c r="D18" s="33">
        <v>1</v>
      </c>
      <c r="E18" s="59">
        <f t="shared" si="4"/>
        <v>0</v>
      </c>
      <c r="F18" s="33">
        <v>0</v>
      </c>
      <c r="G18" s="58">
        <f t="shared" si="9"/>
        <v>13</v>
      </c>
      <c r="H18" s="33">
        <v>0</v>
      </c>
      <c r="I18" s="58">
        <f t="shared" si="5"/>
        <v>8.5</v>
      </c>
      <c r="J18" s="33">
        <v>1</v>
      </c>
      <c r="K18" s="59">
        <f t="shared" si="6"/>
        <v>8</v>
      </c>
      <c r="L18" s="33">
        <v>0</v>
      </c>
      <c r="M18" s="59">
        <f t="shared" si="7"/>
        <v>0</v>
      </c>
      <c r="N18" s="58">
        <v>0</v>
      </c>
      <c r="O18" s="36">
        <v>0</v>
      </c>
      <c r="P18" s="33">
        <v>1</v>
      </c>
      <c r="Q18" s="58">
        <f t="shared" si="1"/>
        <v>0</v>
      </c>
      <c r="R18" s="33">
        <v>5.5</v>
      </c>
      <c r="S18" s="59">
        <f t="shared" si="11"/>
        <v>0</v>
      </c>
      <c r="T18" s="33">
        <v>2</v>
      </c>
      <c r="U18" s="59">
        <f t="shared" si="12"/>
        <v>4.5</v>
      </c>
      <c r="V18" s="33">
        <v>0</v>
      </c>
      <c r="W18" s="59">
        <f t="shared" si="14"/>
        <v>11</v>
      </c>
      <c r="X18" s="33">
        <v>0</v>
      </c>
      <c r="Y18" s="59">
        <f t="shared" si="10"/>
        <v>8</v>
      </c>
      <c r="Z18" s="33">
        <v>0</v>
      </c>
      <c r="AA18" s="59">
        <f>AA17-Z18</f>
        <v>13.5</v>
      </c>
      <c r="AB18" s="33">
        <v>1</v>
      </c>
      <c r="AC18" s="59">
        <f>AC17-AB18</f>
        <v>5</v>
      </c>
      <c r="AD18" s="33">
        <v>0</v>
      </c>
      <c r="AE18" s="59">
        <f t="shared" si="2"/>
        <v>3.5</v>
      </c>
      <c r="AF18" s="33">
        <v>1</v>
      </c>
      <c r="AG18" s="59">
        <f t="shared" si="3"/>
        <v>4</v>
      </c>
      <c r="AH18" s="33">
        <v>1.5</v>
      </c>
      <c r="AI18" s="59">
        <f t="shared" si="13"/>
        <v>9</v>
      </c>
      <c r="AJ18" s="33">
        <v>0</v>
      </c>
      <c r="AK18" s="59">
        <f>AK17-AJ18</f>
        <v>9.5</v>
      </c>
      <c r="AL18" s="33">
        <v>0</v>
      </c>
      <c r="AM18" s="59">
        <f>AM17-AL18</f>
        <v>10.5</v>
      </c>
      <c r="AN18" s="33">
        <v>0.5</v>
      </c>
      <c r="AO18" s="36">
        <f>AO17-AN18</f>
        <v>10.5</v>
      </c>
      <c r="AP18" s="33">
        <v>1</v>
      </c>
      <c r="AQ18" s="36">
        <f>AQ17-AP18</f>
        <v>10</v>
      </c>
      <c r="AR18" s="33">
        <v>0</v>
      </c>
      <c r="AS18" s="59">
        <v>12</v>
      </c>
      <c r="AT18" s="33">
        <v>0.5</v>
      </c>
      <c r="AU18" s="59">
        <f>AU17-AT18</f>
        <v>11.5</v>
      </c>
      <c r="AV18" s="59">
        <v>0</v>
      </c>
      <c r="AW18" s="59">
        <v>12</v>
      </c>
      <c r="AX18" s="59">
        <v>0</v>
      </c>
      <c r="AY18" s="59">
        <v>12</v>
      </c>
      <c r="AZ18" s="36">
        <v>1</v>
      </c>
      <c r="BA18" s="59">
        <f>BA17-AZ18</f>
        <v>9.5</v>
      </c>
      <c r="BB18" s="33">
        <v>0.5</v>
      </c>
      <c r="BC18" s="59">
        <f>BC17-BB18</f>
        <v>11</v>
      </c>
    </row>
    <row r="19" spans="1:55" ht="15.75">
      <c r="C19" s="27"/>
      <c r="D19" s="27"/>
      <c r="E19" s="27"/>
      <c r="F19" s="27"/>
      <c r="V19">
        <f>SUM(V7:V18)</f>
        <v>8.5</v>
      </c>
    </row>
    <row r="20" spans="1:55">
      <c r="T20">
        <f>SUM(T7:T18)</f>
        <v>13</v>
      </c>
    </row>
    <row r="21" spans="1:55" ht="28.5">
      <c r="A21" s="29" t="s">
        <v>48</v>
      </c>
      <c r="B21" s="40"/>
      <c r="C21" s="38"/>
      <c r="Q21" s="29"/>
      <c r="R21" s="29"/>
      <c r="S21" s="29"/>
      <c r="T21" s="29"/>
      <c r="U21" s="29"/>
    </row>
    <row r="22" spans="1:55" ht="18.75">
      <c r="P22" s="29"/>
      <c r="Q22" s="29"/>
      <c r="R22" s="29"/>
      <c r="S22" s="29"/>
      <c r="T22" s="29"/>
      <c r="U22" s="29"/>
    </row>
    <row r="23" spans="1:55" ht="19.5" thickBot="1">
      <c r="B23" s="39"/>
      <c r="C23" s="39"/>
      <c r="D23" s="39"/>
      <c r="E23" s="39"/>
      <c r="F23" s="39"/>
      <c r="G23" s="39"/>
      <c r="H23" s="37"/>
      <c r="P23" s="29"/>
      <c r="Q23" s="29"/>
      <c r="R23" s="29"/>
      <c r="S23" s="29"/>
      <c r="T23" s="29"/>
      <c r="U23" s="29"/>
    </row>
    <row r="24" spans="1:55" ht="35.25" customHeight="1" thickBot="1">
      <c r="A24" s="157" t="s">
        <v>100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  <c r="O24" s="167" t="s">
        <v>101</v>
      </c>
      <c r="P24" s="168"/>
      <c r="Q24" s="168"/>
      <c r="R24" s="168"/>
      <c r="S24" s="168"/>
      <c r="T24" s="168"/>
      <c r="U24" s="168"/>
      <c r="V24" s="169"/>
      <c r="W24" s="45"/>
      <c r="X24" s="46"/>
      <c r="Y24" s="46"/>
      <c r="Z24" s="46"/>
      <c r="AA24" s="46"/>
      <c r="AB24" s="46"/>
      <c r="AC24" s="170"/>
      <c r="AD24" s="170"/>
      <c r="AE24" s="170"/>
    </row>
    <row r="25" spans="1:55" ht="18.75" customHeight="1">
      <c r="A25" s="42"/>
      <c r="B25" s="42"/>
      <c r="C25" s="42"/>
      <c r="D25" s="42"/>
      <c r="E25" s="42"/>
      <c r="F25" s="42"/>
      <c r="G25" s="42"/>
      <c r="H25" s="41"/>
      <c r="O25" s="171" t="s">
        <v>104</v>
      </c>
      <c r="P25" s="172"/>
      <c r="Q25" s="172"/>
      <c r="R25" s="172"/>
      <c r="S25" s="172"/>
      <c r="T25" s="172"/>
      <c r="U25" s="172"/>
      <c r="V25" s="173"/>
      <c r="W25" s="47"/>
      <c r="X25" s="47"/>
      <c r="Y25" s="47"/>
      <c r="Z25" s="180" t="s">
        <v>102</v>
      </c>
      <c r="AA25" s="180"/>
      <c r="AB25" s="180"/>
      <c r="AC25" s="180"/>
      <c r="AD25" s="180"/>
      <c r="AE25" s="180"/>
      <c r="AF25" s="180"/>
      <c r="AG25" s="180"/>
      <c r="AH25" s="180"/>
    </row>
    <row r="26" spans="1:55" ht="21" customHeight="1">
      <c r="A26" s="67" t="s">
        <v>80</v>
      </c>
      <c r="B26" s="68"/>
      <c r="C26" s="68"/>
      <c r="D26" s="68"/>
      <c r="E26" s="42"/>
      <c r="F26" s="42"/>
      <c r="G26" s="42"/>
      <c r="H26" s="41"/>
      <c r="K26" s="41"/>
      <c r="L26" s="41"/>
      <c r="M26" s="41"/>
      <c r="N26" s="41"/>
      <c r="O26" s="174"/>
      <c r="P26" s="175"/>
      <c r="Q26" s="175"/>
      <c r="R26" s="175"/>
      <c r="S26" s="175"/>
      <c r="T26" s="175"/>
      <c r="U26" s="175"/>
      <c r="V26" s="176"/>
      <c r="W26" s="47"/>
      <c r="X26" s="47"/>
      <c r="Y26" s="47"/>
      <c r="Z26" s="180"/>
      <c r="AA26" s="180"/>
      <c r="AB26" s="180"/>
      <c r="AC26" s="180"/>
      <c r="AD26" s="180"/>
      <c r="AE26" s="180"/>
      <c r="AF26" s="180"/>
      <c r="AG26" s="180"/>
      <c r="AH26" s="180"/>
    </row>
    <row r="27" spans="1:55" ht="23.25">
      <c r="A27" s="68" t="s">
        <v>103</v>
      </c>
      <c r="B27" s="68"/>
      <c r="C27" s="68"/>
      <c r="D27" s="68"/>
      <c r="E27" s="42"/>
      <c r="F27" s="42"/>
      <c r="G27" s="42"/>
      <c r="H27" s="41"/>
      <c r="K27" s="41"/>
      <c r="O27" s="174"/>
      <c r="P27" s="175"/>
      <c r="Q27" s="175"/>
      <c r="R27" s="175"/>
      <c r="S27" s="175"/>
      <c r="T27" s="175"/>
      <c r="U27" s="175"/>
      <c r="V27" s="176"/>
      <c r="W27" s="47"/>
      <c r="X27" s="47"/>
      <c r="Y27" s="47"/>
      <c r="Z27" s="180"/>
      <c r="AA27" s="180"/>
      <c r="AB27" s="180"/>
      <c r="AC27" s="180"/>
      <c r="AD27" s="180"/>
      <c r="AE27" s="180"/>
      <c r="AF27" s="180"/>
      <c r="AG27" s="180"/>
      <c r="AH27" s="180"/>
    </row>
    <row r="28" spans="1:55" ht="18.75" customHeight="1">
      <c r="A28" s="68" t="s">
        <v>78</v>
      </c>
      <c r="B28" s="68"/>
      <c r="C28" s="68"/>
      <c r="D28" s="68"/>
      <c r="E28" s="42"/>
      <c r="F28" s="42"/>
      <c r="G28" s="42"/>
      <c r="H28" s="41"/>
      <c r="K28" s="41"/>
      <c r="O28" s="174"/>
      <c r="P28" s="175"/>
      <c r="Q28" s="175"/>
      <c r="R28" s="175"/>
      <c r="S28" s="175"/>
      <c r="T28" s="175"/>
      <c r="U28" s="175"/>
      <c r="V28" s="176"/>
      <c r="W28" s="47"/>
      <c r="X28" s="47"/>
      <c r="Y28" s="47"/>
      <c r="Z28" s="180"/>
      <c r="AA28" s="180"/>
      <c r="AB28" s="180"/>
      <c r="AC28" s="180"/>
      <c r="AD28" s="180"/>
      <c r="AE28" s="180"/>
      <c r="AF28" s="180"/>
      <c r="AG28" s="180"/>
      <c r="AH28" s="180"/>
    </row>
    <row r="29" spans="1:55" ht="18.75" customHeight="1">
      <c r="A29" s="68" t="s">
        <v>79</v>
      </c>
      <c r="B29" s="68"/>
      <c r="C29" s="68"/>
      <c r="D29" s="68"/>
      <c r="E29" s="42"/>
      <c r="F29" s="42"/>
      <c r="G29" s="42"/>
      <c r="H29" s="41"/>
      <c r="K29" s="41"/>
      <c r="O29" s="174"/>
      <c r="P29" s="175"/>
      <c r="Q29" s="175"/>
      <c r="R29" s="175"/>
      <c r="S29" s="175"/>
      <c r="T29" s="175"/>
      <c r="U29" s="175"/>
      <c r="V29" s="176"/>
      <c r="W29" s="47"/>
      <c r="X29" s="47"/>
      <c r="Y29" s="47"/>
      <c r="Z29" s="180"/>
      <c r="AA29" s="180"/>
      <c r="AB29" s="180"/>
      <c r="AC29" s="180"/>
      <c r="AD29" s="180"/>
      <c r="AE29" s="180"/>
      <c r="AF29" s="180"/>
      <c r="AG29" s="180"/>
      <c r="AH29" s="180"/>
    </row>
    <row r="30" spans="1:55" ht="18.75" customHeight="1">
      <c r="A30" s="42" t="s">
        <v>81</v>
      </c>
      <c r="B30" s="42"/>
      <c r="C30" s="42"/>
      <c r="D30" s="42"/>
      <c r="E30" s="42"/>
      <c r="F30" s="42"/>
      <c r="G30" s="42"/>
      <c r="H30" s="41"/>
      <c r="K30" s="41"/>
      <c r="O30" s="174"/>
      <c r="P30" s="175"/>
      <c r="Q30" s="175"/>
      <c r="R30" s="175"/>
      <c r="S30" s="175"/>
      <c r="T30" s="175"/>
      <c r="U30" s="175"/>
      <c r="V30" s="176"/>
      <c r="W30" s="47"/>
      <c r="X30" s="47"/>
      <c r="Y30" s="47"/>
      <c r="Z30" s="180"/>
      <c r="AA30" s="180"/>
      <c r="AB30" s="180"/>
      <c r="AC30" s="180"/>
      <c r="AD30" s="180"/>
      <c r="AE30" s="180"/>
      <c r="AF30" s="180"/>
      <c r="AG30" s="180"/>
      <c r="AH30" s="180"/>
    </row>
    <row r="31" spans="1:55" ht="18.75" hidden="1" customHeight="1">
      <c r="A31" s="42"/>
      <c r="B31" s="42"/>
      <c r="C31" s="42"/>
      <c r="D31" s="42"/>
      <c r="E31" s="42"/>
      <c r="F31" s="42"/>
      <c r="G31" s="42"/>
      <c r="H31" s="41"/>
      <c r="K31" s="41"/>
      <c r="O31" s="174"/>
      <c r="P31" s="175"/>
      <c r="Q31" s="175"/>
      <c r="R31" s="175"/>
      <c r="S31" s="175"/>
      <c r="T31" s="175"/>
      <c r="U31" s="175"/>
      <c r="V31" s="176"/>
      <c r="W31" s="47"/>
      <c r="X31" s="47"/>
      <c r="Y31" s="47"/>
      <c r="Z31" s="180"/>
      <c r="AA31" s="180"/>
      <c r="AB31" s="180"/>
      <c r="AC31" s="180"/>
      <c r="AD31" s="180"/>
      <c r="AE31" s="180"/>
      <c r="AF31" s="180"/>
      <c r="AG31" s="180"/>
      <c r="AH31" s="180"/>
    </row>
    <row r="32" spans="1:55" ht="21" customHeight="1">
      <c r="A32" s="42" t="s">
        <v>82</v>
      </c>
      <c r="B32" s="42"/>
      <c r="C32" s="42"/>
      <c r="D32" s="42"/>
      <c r="E32" s="42"/>
      <c r="F32" s="42"/>
      <c r="G32" s="42"/>
      <c r="H32" s="41"/>
      <c r="K32" s="41"/>
      <c r="O32" s="174"/>
      <c r="P32" s="175"/>
      <c r="Q32" s="175"/>
      <c r="R32" s="175"/>
      <c r="S32" s="175"/>
      <c r="T32" s="175"/>
      <c r="U32" s="175"/>
      <c r="V32" s="176"/>
      <c r="W32" s="47"/>
      <c r="X32" s="47"/>
      <c r="Y32" s="47"/>
      <c r="Z32" s="180"/>
      <c r="AA32" s="180"/>
      <c r="AB32" s="180"/>
      <c r="AC32" s="180"/>
      <c r="AD32" s="180"/>
      <c r="AE32" s="180"/>
      <c r="AF32" s="180"/>
      <c r="AG32" s="180"/>
      <c r="AH32" s="180"/>
    </row>
    <row r="33" spans="1:34" ht="18.75" customHeight="1">
      <c r="A33" s="42" t="s">
        <v>83</v>
      </c>
      <c r="B33" s="42"/>
      <c r="C33" s="42"/>
      <c r="D33" s="42"/>
      <c r="E33" s="42"/>
      <c r="F33" s="42"/>
      <c r="G33" s="42"/>
      <c r="H33" s="41"/>
      <c r="K33" s="41"/>
      <c r="O33" s="174"/>
      <c r="P33" s="175"/>
      <c r="Q33" s="175"/>
      <c r="R33" s="175"/>
      <c r="S33" s="175"/>
      <c r="T33" s="175"/>
      <c r="U33" s="175"/>
      <c r="V33" s="176"/>
      <c r="W33" s="47"/>
      <c r="X33" s="47"/>
      <c r="Y33" s="47"/>
      <c r="Z33" s="180"/>
      <c r="AA33" s="180"/>
      <c r="AB33" s="180"/>
      <c r="AC33" s="180"/>
      <c r="AD33" s="180"/>
      <c r="AE33" s="180"/>
      <c r="AF33" s="180"/>
      <c r="AG33" s="180"/>
      <c r="AH33" s="180"/>
    </row>
    <row r="34" spans="1:34" ht="18.75" customHeight="1">
      <c r="A34" s="42" t="s">
        <v>84</v>
      </c>
      <c r="B34" s="42"/>
      <c r="C34" s="42"/>
      <c r="D34" s="42"/>
      <c r="E34" s="42"/>
      <c r="F34" s="42"/>
      <c r="G34" s="42"/>
      <c r="H34" s="41"/>
      <c r="K34" s="41"/>
      <c r="O34" s="174"/>
      <c r="P34" s="175"/>
      <c r="Q34" s="175"/>
      <c r="R34" s="175"/>
      <c r="S34" s="175"/>
      <c r="T34" s="175"/>
      <c r="U34" s="175"/>
      <c r="V34" s="176"/>
      <c r="W34" s="47"/>
      <c r="X34" s="47"/>
      <c r="Y34" s="47"/>
      <c r="Z34" s="180"/>
      <c r="AA34" s="180"/>
      <c r="AB34" s="180"/>
      <c r="AC34" s="180"/>
      <c r="AD34" s="180"/>
      <c r="AE34" s="180"/>
      <c r="AF34" s="180"/>
      <c r="AG34" s="180"/>
      <c r="AH34" s="180"/>
    </row>
    <row r="35" spans="1:34" ht="24" thickBot="1">
      <c r="A35" s="42" t="s">
        <v>54</v>
      </c>
      <c r="B35" s="42"/>
      <c r="C35" s="42"/>
      <c r="D35" s="42"/>
      <c r="E35" s="42"/>
      <c r="F35" s="42"/>
      <c r="G35" s="42"/>
      <c r="H35" s="41"/>
      <c r="K35" s="41"/>
      <c r="O35" s="177"/>
      <c r="P35" s="178"/>
      <c r="Q35" s="178"/>
      <c r="R35" s="178"/>
      <c r="S35" s="178"/>
      <c r="T35" s="178"/>
      <c r="U35" s="178"/>
      <c r="V35" s="179"/>
      <c r="W35" s="47"/>
      <c r="X35" s="47"/>
      <c r="Y35" s="47"/>
      <c r="Z35" s="180"/>
      <c r="AA35" s="180"/>
      <c r="AB35" s="180"/>
      <c r="AC35" s="180"/>
      <c r="AD35" s="180"/>
      <c r="AE35" s="180"/>
      <c r="AF35" s="180"/>
      <c r="AG35" s="180"/>
      <c r="AH35" s="180"/>
    </row>
    <row r="36" spans="1:34" ht="18.75" customHeight="1">
      <c r="A36" s="42" t="s">
        <v>85</v>
      </c>
      <c r="B36" s="42"/>
      <c r="C36" s="42"/>
      <c r="D36" s="42"/>
      <c r="E36" s="42"/>
      <c r="F36" s="42"/>
      <c r="G36" s="42"/>
      <c r="H36" s="41"/>
      <c r="K36" s="41"/>
      <c r="T36" s="41"/>
      <c r="W36" s="37"/>
      <c r="X36" s="37"/>
      <c r="Y36" s="37"/>
      <c r="Z36" s="180"/>
      <c r="AA36" s="180"/>
      <c r="AB36" s="180"/>
      <c r="AC36" s="180"/>
      <c r="AD36" s="180"/>
      <c r="AE36" s="180"/>
      <c r="AF36" s="180"/>
      <c r="AG36" s="180"/>
      <c r="AH36" s="180"/>
    </row>
    <row r="37" spans="1:34" ht="21">
      <c r="A37" s="42" t="s">
        <v>55</v>
      </c>
      <c r="B37" s="42"/>
      <c r="C37" s="42"/>
      <c r="D37" s="42"/>
      <c r="E37" s="42"/>
      <c r="F37" s="42"/>
      <c r="G37" s="42"/>
      <c r="H37" s="41"/>
      <c r="K37" s="41"/>
      <c r="T37" s="41"/>
    </row>
    <row r="38" spans="1:34" ht="21">
      <c r="A38" s="42" t="s">
        <v>86</v>
      </c>
      <c r="B38" s="42"/>
      <c r="C38" s="42"/>
      <c r="D38" s="42"/>
      <c r="E38" s="42"/>
      <c r="F38" s="42"/>
      <c r="G38" s="42"/>
      <c r="H38" s="41"/>
      <c r="K38" s="41"/>
      <c r="N38" s="55"/>
      <c r="O38" s="56"/>
      <c r="P38" s="44"/>
      <c r="Q38" s="44"/>
      <c r="T38" s="41"/>
    </row>
    <row r="39" spans="1:34" ht="18.75" hidden="1" customHeight="1">
      <c r="A39" s="42"/>
      <c r="B39" s="42"/>
      <c r="C39" s="42"/>
      <c r="D39" s="42"/>
      <c r="E39" s="42"/>
      <c r="F39" s="42"/>
      <c r="G39" s="42"/>
      <c r="H39" s="41"/>
      <c r="K39" s="41"/>
      <c r="T39" s="41"/>
    </row>
    <row r="40" spans="1:34" ht="21" customHeight="1">
      <c r="A40" s="42" t="s">
        <v>51</v>
      </c>
      <c r="B40" s="43"/>
      <c r="C40" s="42"/>
      <c r="D40" s="42"/>
      <c r="E40" s="42"/>
      <c r="F40" s="42"/>
      <c r="G40" s="42"/>
      <c r="H40" s="41"/>
      <c r="K40" s="41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 spans="1:34" ht="18.75" customHeight="1">
      <c r="A41" s="42" t="s">
        <v>87</v>
      </c>
      <c r="B41" s="44"/>
      <c r="C41" s="43"/>
      <c r="D41" s="43"/>
      <c r="E41" s="43"/>
      <c r="F41" s="43"/>
      <c r="G41" s="43"/>
      <c r="H41" s="37"/>
      <c r="K41" s="41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 spans="1:34" ht="23.25">
      <c r="A42" s="42" t="s">
        <v>88</v>
      </c>
      <c r="C42" s="44"/>
      <c r="D42" s="44"/>
      <c r="E42" s="44"/>
      <c r="F42" s="44"/>
      <c r="G42" s="44"/>
      <c r="K42" s="41"/>
      <c r="M42" s="5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34" ht="23.25">
      <c r="A43" s="42" t="s">
        <v>89</v>
      </c>
      <c r="K43" s="41"/>
      <c r="M43" s="5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34" ht="23.25">
      <c r="A44" s="42" t="s">
        <v>90</v>
      </c>
      <c r="K44" s="41"/>
      <c r="L44" s="41"/>
      <c r="M44" s="54"/>
      <c r="N44" s="47"/>
      <c r="O44" s="47"/>
      <c r="P44" s="47"/>
      <c r="Q44" s="47"/>
      <c r="R44" s="47"/>
      <c r="S44" s="63"/>
      <c r="T44" s="47"/>
      <c r="U44" s="47"/>
      <c r="V44" s="47"/>
      <c r="W44" s="64"/>
      <c r="X44" s="64"/>
      <c r="Y44" s="64"/>
    </row>
    <row r="45" spans="1:34" ht="23.25">
      <c r="A45" s="42" t="s">
        <v>91</v>
      </c>
      <c r="K45" s="41"/>
      <c r="L45" s="41"/>
      <c r="M45" s="5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34" ht="23.25">
      <c r="A46" s="42" t="s">
        <v>92</v>
      </c>
      <c r="K46" s="41"/>
      <c r="L46" s="41"/>
      <c r="M46" s="5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34" ht="23.25">
      <c r="A47" s="42" t="s">
        <v>50</v>
      </c>
      <c r="M47" s="5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34" ht="21">
      <c r="A48" s="42" t="s">
        <v>93</v>
      </c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</row>
    <row r="49" spans="1:1" ht="21">
      <c r="A49" s="42" t="s">
        <v>94</v>
      </c>
    </row>
    <row r="50" spans="1:1" ht="21">
      <c r="A50" s="42" t="s">
        <v>95</v>
      </c>
    </row>
    <row r="51" spans="1:1" ht="21">
      <c r="A51" s="42" t="s">
        <v>96</v>
      </c>
    </row>
    <row r="52" spans="1:1" ht="21">
      <c r="A52" s="42" t="s">
        <v>97</v>
      </c>
    </row>
  </sheetData>
  <mergeCells count="59">
    <mergeCell ref="O24:V24"/>
    <mergeCell ref="AC24:AE24"/>
    <mergeCell ref="O25:V35"/>
    <mergeCell ref="Z25:AH36"/>
    <mergeCell ref="AD5:AE6"/>
    <mergeCell ref="R5:S6"/>
    <mergeCell ref="AH5:AI6"/>
    <mergeCell ref="AH2:AI2"/>
    <mergeCell ref="N5:O6"/>
    <mergeCell ref="AF2:AG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P5:Q6"/>
    <mergeCell ref="H2:I2"/>
    <mergeCell ref="J2:K2"/>
    <mergeCell ref="L2:M2"/>
    <mergeCell ref="H5:I6"/>
    <mergeCell ref="J5:K6"/>
    <mergeCell ref="L5:M6"/>
    <mergeCell ref="A1:AI1"/>
    <mergeCell ref="A24:M24"/>
    <mergeCell ref="AF5:AG6"/>
    <mergeCell ref="T5:U6"/>
    <mergeCell ref="V5:W6"/>
    <mergeCell ref="X5:Y6"/>
    <mergeCell ref="Z5:AA6"/>
    <mergeCell ref="AB5:AC6"/>
    <mergeCell ref="A2:A3"/>
    <mergeCell ref="A5:A6"/>
    <mergeCell ref="B5:C6"/>
    <mergeCell ref="D5:E6"/>
    <mergeCell ref="F5:G6"/>
    <mergeCell ref="B2:C2"/>
    <mergeCell ref="D2:E2"/>
    <mergeCell ref="F2:G2"/>
    <mergeCell ref="AJ2:AK2"/>
    <mergeCell ref="AL2:AM2"/>
    <mergeCell ref="AN2:AO2"/>
    <mergeCell ref="AP2:AQ2"/>
    <mergeCell ref="AR2:AS2"/>
    <mergeCell ref="AJ5:AK6"/>
    <mergeCell ref="AL5:AM6"/>
    <mergeCell ref="AN5:AO6"/>
    <mergeCell ref="AP5:AQ6"/>
    <mergeCell ref="AR5:AS6"/>
    <mergeCell ref="AT2:AU2"/>
    <mergeCell ref="AZ2:BA2"/>
    <mergeCell ref="AT5:AU6"/>
    <mergeCell ref="BB2:BC2"/>
    <mergeCell ref="BB5:BC6"/>
    <mergeCell ref="AV2:AW2"/>
    <mergeCell ref="AX2:AY2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481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S30" sqref="S30"/>
    </sheetView>
  </sheetViews>
  <sheetFormatPr defaultRowHeight="15"/>
  <cols>
    <col min="1" max="1" width="11.7109375" customWidth="1"/>
    <col min="2" max="2" width="5.28515625" hidden="1" customWidth="1"/>
    <col min="3" max="3" width="10.7109375" hidden="1" customWidth="1"/>
    <col min="4" max="4" width="8.42578125" customWidth="1"/>
    <col min="5" max="5" width="7.5703125" customWidth="1"/>
    <col min="6" max="6" width="8.85546875" hidden="1" customWidth="1"/>
    <col min="7" max="7" width="7" hidden="1" customWidth="1"/>
    <col min="8" max="8" width="6.7109375" hidden="1" customWidth="1"/>
    <col min="9" max="9" width="6" hidden="1" customWidth="1"/>
    <col min="10" max="10" width="9.140625" customWidth="1"/>
    <col min="11" max="11" width="10.5703125" customWidth="1"/>
    <col min="12" max="12" width="10.140625" customWidth="1"/>
    <col min="13" max="13" width="8.85546875" customWidth="1"/>
    <col min="14" max="14" width="6.5703125" hidden="1" customWidth="1"/>
    <col min="15" max="15" width="6.140625" hidden="1" customWidth="1"/>
    <col min="16" max="16" width="10.42578125" hidden="1" customWidth="1"/>
    <col min="17" max="17" width="9" hidden="1" customWidth="1"/>
    <col min="18" max="18" width="11.5703125" customWidth="1"/>
    <col min="19" max="19" width="9.7109375" customWidth="1"/>
    <col min="20" max="20" width="9.85546875" customWidth="1"/>
    <col min="21" max="21" width="13.42578125" customWidth="1"/>
    <col min="22" max="22" width="13.28515625" customWidth="1"/>
    <col min="23" max="23" width="17.140625" customWidth="1"/>
    <col min="24" max="24" width="19.7109375" hidden="1" customWidth="1"/>
    <col min="25" max="25" width="9.140625" hidden="1" customWidth="1"/>
    <col min="26" max="26" width="13.5703125" hidden="1" customWidth="1"/>
    <col min="27" max="27" width="11.85546875" hidden="1" customWidth="1"/>
    <col min="28" max="28" width="9" hidden="1" customWidth="1"/>
    <col min="29" max="29" width="9.140625" hidden="1" customWidth="1"/>
    <col min="30" max="30" width="14.7109375" customWidth="1"/>
    <col min="31" max="31" width="15.140625" customWidth="1"/>
    <col min="32" max="32" width="13.5703125" customWidth="1"/>
    <col min="35" max="35" width="11.85546875" customWidth="1"/>
    <col min="36" max="37" width="13.85546875" customWidth="1"/>
    <col min="38" max="38" width="12.42578125" customWidth="1"/>
    <col min="39" max="39" width="13.140625" customWidth="1"/>
    <col min="40" max="40" width="11.140625" customWidth="1"/>
    <col min="41" max="41" width="12" customWidth="1"/>
    <col min="42" max="42" width="10.42578125" customWidth="1"/>
    <col min="43" max="49" width="10.140625" customWidth="1"/>
    <col min="50" max="52" width="10.140625" hidden="1" customWidth="1"/>
    <col min="53" max="55" width="0" hidden="1" customWidth="1"/>
    <col min="62" max="62" width="9.140625" customWidth="1"/>
    <col min="64" max="64" width="9.140625" customWidth="1"/>
    <col min="66" max="66" width="9.140625" customWidth="1"/>
    <col min="68" max="68" width="9.140625" customWidth="1"/>
  </cols>
  <sheetData>
    <row r="1" spans="1:69" ht="30.75">
      <c r="A1" s="156" t="s">
        <v>105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</row>
    <row r="2" spans="1:69" ht="81" customHeight="1">
      <c r="A2" s="160"/>
      <c r="B2" s="164" t="s">
        <v>49</v>
      </c>
      <c r="C2" s="142"/>
      <c r="D2" s="164" t="s">
        <v>165</v>
      </c>
      <c r="E2" s="142"/>
      <c r="F2" s="164" t="s">
        <v>166</v>
      </c>
      <c r="G2" s="142"/>
      <c r="H2" s="155" t="s">
        <v>60</v>
      </c>
      <c r="I2" s="147"/>
      <c r="J2" s="155" t="s">
        <v>167</v>
      </c>
      <c r="K2" s="147"/>
      <c r="L2" s="155" t="s">
        <v>168</v>
      </c>
      <c r="M2" s="147"/>
      <c r="N2" s="155" t="s">
        <v>63</v>
      </c>
      <c r="O2" s="147"/>
      <c r="P2" s="155" t="s">
        <v>64</v>
      </c>
      <c r="Q2" s="147"/>
      <c r="R2" s="155" t="s">
        <v>66</v>
      </c>
      <c r="S2" s="147"/>
      <c r="T2" s="155" t="s">
        <v>169</v>
      </c>
      <c r="U2" s="147"/>
      <c r="V2" s="155" t="s">
        <v>170</v>
      </c>
      <c r="W2" s="147"/>
      <c r="X2" s="155" t="s">
        <v>69</v>
      </c>
      <c r="Y2" s="147"/>
      <c r="Z2" s="155" t="s">
        <v>171</v>
      </c>
      <c r="AA2" s="147"/>
      <c r="AB2" s="155" t="s">
        <v>71</v>
      </c>
      <c r="AC2" s="147"/>
      <c r="AD2" s="155" t="s">
        <v>172</v>
      </c>
      <c r="AE2" s="147"/>
      <c r="AF2" s="185" t="s">
        <v>173</v>
      </c>
      <c r="AG2" s="150"/>
      <c r="AH2" s="155" t="s">
        <v>174</v>
      </c>
      <c r="AI2" s="147"/>
      <c r="AJ2" s="155" t="s">
        <v>175</v>
      </c>
      <c r="AK2" s="147"/>
      <c r="AL2" s="155" t="s">
        <v>202</v>
      </c>
      <c r="AM2" s="147"/>
      <c r="AN2" s="155" t="s">
        <v>203</v>
      </c>
      <c r="AO2" s="147"/>
      <c r="AP2" s="188" t="s">
        <v>204</v>
      </c>
      <c r="AQ2" s="148"/>
      <c r="AR2" s="188" t="s">
        <v>176</v>
      </c>
      <c r="AS2" s="148"/>
      <c r="AT2" s="185" t="s">
        <v>177</v>
      </c>
      <c r="AU2" s="150"/>
      <c r="AV2" s="185" t="s">
        <v>178</v>
      </c>
      <c r="AW2" s="150"/>
      <c r="AX2" s="185" t="s">
        <v>179</v>
      </c>
      <c r="AY2" s="150"/>
      <c r="AZ2" s="188" t="s">
        <v>109</v>
      </c>
      <c r="BA2" s="148"/>
      <c r="BB2" s="188" t="s">
        <v>164</v>
      </c>
      <c r="BC2" s="148"/>
      <c r="BD2" s="188" t="s">
        <v>180</v>
      </c>
      <c r="BE2" s="148"/>
      <c r="BF2" s="188" t="s">
        <v>181</v>
      </c>
      <c r="BG2" s="148"/>
      <c r="BH2" s="188" t="s">
        <v>182</v>
      </c>
      <c r="BI2" s="148"/>
      <c r="BJ2" s="188" t="s">
        <v>183</v>
      </c>
      <c r="BK2" s="148"/>
      <c r="BL2" s="188" t="s">
        <v>217</v>
      </c>
      <c r="BM2" s="148"/>
      <c r="BN2" s="188" t="s">
        <v>221</v>
      </c>
      <c r="BO2" s="148"/>
      <c r="BP2" s="188" t="s">
        <v>322</v>
      </c>
      <c r="BQ2" s="148"/>
    </row>
    <row r="3" spans="1:69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 t="s">
        <v>12</v>
      </c>
      <c r="AS3" s="6" t="s">
        <v>13</v>
      </c>
      <c r="AT3" s="5" t="s">
        <v>12</v>
      </c>
      <c r="AU3" s="6" t="s">
        <v>13</v>
      </c>
      <c r="AV3" s="5" t="s">
        <v>12</v>
      </c>
      <c r="AW3" s="6" t="s">
        <v>13</v>
      </c>
      <c r="AX3" s="5" t="s">
        <v>12</v>
      </c>
      <c r="AY3" s="6" t="s">
        <v>13</v>
      </c>
      <c r="AZ3" s="5" t="s">
        <v>12</v>
      </c>
      <c r="BA3" s="6" t="s">
        <v>13</v>
      </c>
      <c r="BB3" s="5" t="s">
        <v>12</v>
      </c>
      <c r="BC3" s="6" t="s">
        <v>13</v>
      </c>
      <c r="BD3" s="5" t="s">
        <v>12</v>
      </c>
      <c r="BE3" s="6" t="s">
        <v>13</v>
      </c>
      <c r="BF3" s="5" t="s">
        <v>12</v>
      </c>
      <c r="BG3" s="6" t="s">
        <v>13</v>
      </c>
      <c r="BH3" s="5" t="s">
        <v>12</v>
      </c>
      <c r="BI3" s="6" t="s">
        <v>13</v>
      </c>
      <c r="BJ3" s="5" t="s">
        <v>12</v>
      </c>
      <c r="BK3" s="6" t="s">
        <v>13</v>
      </c>
      <c r="BL3" s="5" t="s">
        <v>12</v>
      </c>
      <c r="BM3" s="6" t="s">
        <v>13</v>
      </c>
      <c r="BN3" s="5" t="s">
        <v>12</v>
      </c>
      <c r="BO3" s="6" t="s">
        <v>13</v>
      </c>
      <c r="BP3" s="5" t="s">
        <v>12</v>
      </c>
      <c r="BQ3" s="6" t="s">
        <v>13</v>
      </c>
    </row>
    <row r="4" spans="1:69" ht="13.5" hidden="1" customHeight="1">
      <c r="A4" s="32" t="s">
        <v>37</v>
      </c>
      <c r="B4" s="5"/>
      <c r="C4" s="34">
        <v>0</v>
      </c>
      <c r="D4" s="5"/>
      <c r="E4" s="13">
        <v>8.5</v>
      </c>
      <c r="F4" s="5"/>
      <c r="G4" s="13">
        <v>9</v>
      </c>
      <c r="H4" s="5"/>
      <c r="I4" s="13">
        <v>10.5</v>
      </c>
      <c r="J4" s="5"/>
      <c r="K4" s="13">
        <v>10</v>
      </c>
      <c r="L4" s="5"/>
      <c r="M4" s="13">
        <v>7</v>
      </c>
      <c r="N4" s="5"/>
      <c r="O4" s="13">
        <v>0</v>
      </c>
      <c r="P4" s="5"/>
      <c r="Q4" s="13">
        <v>12</v>
      </c>
      <c r="R4" s="5"/>
      <c r="S4" s="13">
        <v>5.5</v>
      </c>
      <c r="T4" s="5"/>
      <c r="U4" s="13">
        <v>7.5</v>
      </c>
      <c r="V4" s="5"/>
      <c r="W4" s="13">
        <v>9</v>
      </c>
      <c r="X4" s="5"/>
      <c r="Y4" s="13">
        <v>9</v>
      </c>
      <c r="Z4" s="5"/>
      <c r="AA4" s="13">
        <v>6</v>
      </c>
      <c r="AB4" s="5"/>
      <c r="AC4" s="13"/>
      <c r="AD4" s="5"/>
      <c r="AE4" s="13"/>
      <c r="AF4" s="5"/>
      <c r="AG4" s="13"/>
      <c r="AH4" s="5"/>
      <c r="AI4" s="13">
        <v>9</v>
      </c>
      <c r="AJ4" s="5"/>
      <c r="AK4" s="13">
        <v>6</v>
      </c>
      <c r="AL4" s="5"/>
      <c r="AM4" s="13"/>
      <c r="AN4" s="5"/>
      <c r="AO4" s="13"/>
      <c r="AP4" s="5"/>
      <c r="AQ4" s="13"/>
      <c r="AR4" s="5"/>
      <c r="AS4" s="13"/>
      <c r="AT4" s="13"/>
      <c r="AU4" s="13"/>
      <c r="AV4" s="13"/>
      <c r="AW4" s="13"/>
      <c r="AX4" s="13"/>
      <c r="AY4" s="13"/>
      <c r="AZ4" s="5"/>
      <c r="BA4" s="13"/>
      <c r="BB4" s="5"/>
      <c r="BC4" s="13"/>
      <c r="BD4" s="5"/>
      <c r="BE4" s="13"/>
      <c r="BF4" s="5"/>
      <c r="BG4" s="13"/>
      <c r="BH4" s="5"/>
      <c r="BI4" s="13"/>
      <c r="BJ4" s="5"/>
      <c r="BK4" s="13"/>
      <c r="BL4" s="5"/>
      <c r="BM4" s="13"/>
      <c r="BN4" s="5"/>
      <c r="BO4" s="13"/>
      <c r="BP4" s="5"/>
      <c r="BQ4" s="13"/>
    </row>
    <row r="5" spans="1:69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51">
        <v>12</v>
      </c>
      <c r="M5" s="152"/>
      <c r="N5" s="151">
        <v>12</v>
      </c>
      <c r="O5" s="152"/>
      <c r="P5" s="151">
        <v>12</v>
      </c>
      <c r="Q5" s="152"/>
      <c r="R5" s="151">
        <v>12</v>
      </c>
      <c r="S5" s="152"/>
      <c r="T5" s="151">
        <v>12</v>
      </c>
      <c r="U5" s="152"/>
      <c r="V5" s="151">
        <v>12</v>
      </c>
      <c r="W5" s="152"/>
      <c r="X5" s="151"/>
      <c r="Y5" s="152"/>
      <c r="Z5" s="151"/>
      <c r="AA5" s="152"/>
      <c r="AB5" s="151">
        <v>12</v>
      </c>
      <c r="AC5" s="152"/>
      <c r="AD5" s="151">
        <v>12</v>
      </c>
      <c r="AE5" s="152"/>
      <c r="AF5" s="151">
        <v>12</v>
      </c>
      <c r="AG5" s="152"/>
      <c r="AH5" s="151">
        <v>12</v>
      </c>
      <c r="AI5" s="152"/>
      <c r="AJ5" s="151">
        <v>12</v>
      </c>
      <c r="AK5" s="152"/>
      <c r="AL5" s="151">
        <v>12</v>
      </c>
      <c r="AM5" s="152"/>
      <c r="AN5" s="151">
        <v>12</v>
      </c>
      <c r="AO5" s="152"/>
      <c r="AP5" s="151">
        <v>12</v>
      </c>
      <c r="AQ5" s="152"/>
      <c r="AR5" s="151">
        <v>12</v>
      </c>
      <c r="AS5" s="152"/>
      <c r="AT5" s="151">
        <v>12</v>
      </c>
      <c r="AU5" s="152"/>
      <c r="AV5" s="151">
        <v>12</v>
      </c>
      <c r="AW5" s="152"/>
      <c r="AX5" s="151">
        <v>12</v>
      </c>
      <c r="AY5" s="152"/>
      <c r="AZ5" s="151">
        <v>12</v>
      </c>
      <c r="BA5" s="152"/>
      <c r="BB5" s="151">
        <v>12</v>
      </c>
      <c r="BC5" s="152"/>
      <c r="BD5" s="151"/>
      <c r="BE5" s="152"/>
      <c r="BF5" s="151"/>
      <c r="BG5" s="152"/>
      <c r="BH5" s="151"/>
      <c r="BI5" s="152"/>
      <c r="BJ5" s="151"/>
      <c r="BK5" s="152"/>
      <c r="BL5" s="151"/>
      <c r="BM5" s="152"/>
      <c r="BN5" s="151"/>
      <c r="BO5" s="152"/>
      <c r="BP5" s="151"/>
      <c r="BQ5" s="152"/>
    </row>
    <row r="6" spans="1:69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53"/>
      <c r="M6" s="154"/>
      <c r="N6" s="153"/>
      <c r="O6" s="154"/>
      <c r="P6" s="153"/>
      <c r="Q6" s="154"/>
      <c r="R6" s="153"/>
      <c r="S6" s="154"/>
      <c r="T6" s="153"/>
      <c r="U6" s="154"/>
      <c r="V6" s="153"/>
      <c r="W6" s="154"/>
      <c r="X6" s="153"/>
      <c r="Y6" s="154"/>
      <c r="Z6" s="153"/>
      <c r="AA6" s="154"/>
      <c r="AB6" s="153"/>
      <c r="AC6" s="154"/>
      <c r="AD6" s="153"/>
      <c r="AE6" s="154"/>
      <c r="AF6" s="153"/>
      <c r="AG6" s="154"/>
      <c r="AH6" s="153"/>
      <c r="AI6" s="154"/>
      <c r="AJ6" s="153"/>
      <c r="AK6" s="154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153"/>
      <c r="AW6" s="154"/>
      <c r="AX6" s="153"/>
      <c r="AY6" s="154"/>
      <c r="AZ6" s="153"/>
      <c r="BA6" s="154"/>
      <c r="BB6" s="153"/>
      <c r="BC6" s="154"/>
      <c r="BD6" s="153"/>
      <c r="BE6" s="154"/>
      <c r="BF6" s="153"/>
      <c r="BG6" s="154"/>
      <c r="BH6" s="153"/>
      <c r="BI6" s="154"/>
      <c r="BJ6" s="153"/>
      <c r="BK6" s="154"/>
      <c r="BL6" s="153"/>
      <c r="BM6" s="154"/>
      <c r="BN6" s="153"/>
      <c r="BO6" s="154"/>
      <c r="BP6" s="153"/>
      <c r="BQ6" s="154"/>
    </row>
    <row r="7" spans="1:69" hidden="1">
      <c r="A7" s="3" t="s">
        <v>25</v>
      </c>
      <c r="B7" s="33">
        <v>0</v>
      </c>
      <c r="C7" s="35">
        <f>C4-B7</f>
        <v>0</v>
      </c>
      <c r="D7" s="33">
        <v>3.5</v>
      </c>
      <c r="E7" s="35">
        <f>E4-D7</f>
        <v>5</v>
      </c>
      <c r="F7" s="33">
        <v>0</v>
      </c>
      <c r="G7" s="35">
        <f>G4-F7</f>
        <v>9</v>
      </c>
      <c r="H7" s="33">
        <v>2</v>
      </c>
      <c r="I7" s="35">
        <f>I4-H7</f>
        <v>8.5</v>
      </c>
      <c r="J7" s="33">
        <v>0</v>
      </c>
      <c r="K7" s="35">
        <f>K4-J7</f>
        <v>10</v>
      </c>
      <c r="L7" s="33">
        <v>2</v>
      </c>
      <c r="M7" s="35">
        <f>M4-L7</f>
        <v>5</v>
      </c>
      <c r="N7" s="33">
        <v>0</v>
      </c>
      <c r="O7" s="35">
        <f>N5-N7</f>
        <v>12</v>
      </c>
      <c r="P7" s="33">
        <v>0</v>
      </c>
      <c r="Q7" s="35">
        <f>P5-P7</f>
        <v>12</v>
      </c>
      <c r="R7" s="33">
        <v>0</v>
      </c>
      <c r="S7" s="35">
        <f>S4-R7</f>
        <v>5.5</v>
      </c>
      <c r="T7" s="33">
        <v>0</v>
      </c>
      <c r="U7" s="35">
        <f>U4-T7</f>
        <v>7.5</v>
      </c>
      <c r="V7" s="33">
        <v>3</v>
      </c>
      <c r="W7" s="35">
        <f>W4-V7</f>
        <v>6</v>
      </c>
      <c r="X7" s="33">
        <v>0</v>
      </c>
      <c r="Y7" s="35">
        <f>Y4-X7</f>
        <v>9</v>
      </c>
      <c r="Z7" s="33">
        <v>1</v>
      </c>
      <c r="AA7" s="35">
        <f>AA4-Z7</f>
        <v>5</v>
      </c>
      <c r="AB7" s="33">
        <v>0</v>
      </c>
      <c r="AC7" s="35">
        <v>12</v>
      </c>
      <c r="AD7" s="33">
        <v>0.5</v>
      </c>
      <c r="AE7" s="35">
        <f>AD5-AD7</f>
        <v>11.5</v>
      </c>
      <c r="AF7" s="33"/>
      <c r="AG7" s="35"/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5"/>
      <c r="AU7" s="35"/>
      <c r="AV7" s="35"/>
      <c r="AW7" s="35"/>
      <c r="AX7" s="35"/>
      <c r="AY7" s="35"/>
      <c r="AZ7" s="33"/>
      <c r="BA7" s="35"/>
      <c r="BB7" s="33"/>
      <c r="BC7" s="35"/>
      <c r="BD7" s="33"/>
      <c r="BE7" s="35"/>
      <c r="BF7" s="33"/>
      <c r="BG7" s="35"/>
      <c r="BH7" s="33"/>
      <c r="BI7" s="35"/>
      <c r="BJ7" s="33"/>
      <c r="BK7" s="35"/>
      <c r="BL7" s="33"/>
      <c r="BM7" s="35"/>
      <c r="BN7" s="33"/>
      <c r="BO7" s="35"/>
      <c r="BP7" s="33"/>
      <c r="BQ7" s="35"/>
    </row>
    <row r="8" spans="1:69" ht="18.75" hidden="1">
      <c r="A8" s="3" t="s">
        <v>26</v>
      </c>
      <c r="B8" s="33">
        <v>0</v>
      </c>
      <c r="C8" s="35">
        <f>C5-B8</f>
        <v>0</v>
      </c>
      <c r="D8" s="33">
        <v>2.5</v>
      </c>
      <c r="E8" s="35">
        <f>E7-D8</f>
        <v>2.5</v>
      </c>
      <c r="F8" s="33">
        <v>1</v>
      </c>
      <c r="G8" s="35">
        <f>G7-F8</f>
        <v>8</v>
      </c>
      <c r="H8" s="33">
        <v>0</v>
      </c>
      <c r="I8" s="35">
        <f>I7-H8</f>
        <v>8.5</v>
      </c>
      <c r="J8" s="33">
        <v>2</v>
      </c>
      <c r="K8" s="36">
        <f>K7-J8</f>
        <v>8</v>
      </c>
      <c r="L8" s="33">
        <v>2.5</v>
      </c>
      <c r="M8" s="36">
        <f>M7-L8</f>
        <v>2.5</v>
      </c>
      <c r="N8" s="33">
        <v>3</v>
      </c>
      <c r="O8" s="36">
        <f t="shared" ref="O8:O16" si="0">O7-N8</f>
        <v>9</v>
      </c>
      <c r="P8" s="33">
        <v>0</v>
      </c>
      <c r="Q8" s="35">
        <f t="shared" ref="Q8:Q18" si="1">Q7-P8</f>
        <v>12</v>
      </c>
      <c r="R8" s="33">
        <v>3</v>
      </c>
      <c r="S8" s="36">
        <f>S7-R8</f>
        <v>2.5</v>
      </c>
      <c r="T8" s="33">
        <v>0</v>
      </c>
      <c r="U8" s="36">
        <f>U7-T8</f>
        <v>7.5</v>
      </c>
      <c r="V8" s="33">
        <v>3</v>
      </c>
      <c r="W8" s="36">
        <f>W7-V8</f>
        <v>3</v>
      </c>
      <c r="X8" s="33">
        <v>0</v>
      </c>
      <c r="Y8" s="36">
        <f>Y7-X8</f>
        <v>9</v>
      </c>
      <c r="Z8" s="33">
        <v>0.5</v>
      </c>
      <c r="AA8" s="36">
        <f>AA7-Z8</f>
        <v>4.5</v>
      </c>
      <c r="AB8" s="33">
        <v>3.5</v>
      </c>
      <c r="AC8" s="36">
        <f t="shared" ref="AC8:AC18" si="2">AC7-AB8</f>
        <v>8.5</v>
      </c>
      <c r="AD8" s="33">
        <v>3</v>
      </c>
      <c r="AE8" s="36">
        <f t="shared" ref="AE8:AE18" si="3">AE7-AD8</f>
        <v>8.5</v>
      </c>
      <c r="AF8" s="33"/>
      <c r="AG8" s="36"/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6"/>
      <c r="AU8" s="36"/>
      <c r="AV8" s="36"/>
      <c r="AW8" s="36"/>
      <c r="AX8" s="36"/>
      <c r="AY8" s="36"/>
      <c r="AZ8" s="33"/>
      <c r="BA8" s="36"/>
      <c r="BB8" s="33"/>
      <c r="BC8" s="36"/>
      <c r="BD8" s="33"/>
      <c r="BE8" s="36"/>
      <c r="BF8" s="33"/>
      <c r="BG8" s="36"/>
      <c r="BH8" s="33"/>
      <c r="BI8" s="36"/>
      <c r="BJ8" s="33"/>
      <c r="BK8" s="36"/>
      <c r="BL8" s="33"/>
      <c r="BM8" s="36"/>
      <c r="BN8" s="33"/>
      <c r="BO8" s="36"/>
      <c r="BP8" s="33"/>
      <c r="BQ8" s="36"/>
    </row>
    <row r="9" spans="1:69" ht="18.75" hidden="1">
      <c r="A9" s="3" t="s">
        <v>27</v>
      </c>
      <c r="B9" s="33">
        <v>0</v>
      </c>
      <c r="C9" s="35">
        <f>C6-B9</f>
        <v>0</v>
      </c>
      <c r="D9" s="33">
        <v>0.5</v>
      </c>
      <c r="E9" s="35">
        <f>E8-D9+D5</f>
        <v>14</v>
      </c>
      <c r="F9" s="33">
        <v>0</v>
      </c>
      <c r="G9" s="35">
        <f>G8-F9+F5</f>
        <v>20</v>
      </c>
      <c r="H9" s="33">
        <v>0</v>
      </c>
      <c r="I9" s="35">
        <f>I8-H9+12</f>
        <v>20.5</v>
      </c>
      <c r="J9" s="33">
        <v>0</v>
      </c>
      <c r="K9" s="36">
        <f>K8-J9+J5</f>
        <v>20</v>
      </c>
      <c r="L9" s="33">
        <v>0</v>
      </c>
      <c r="M9" s="36">
        <f>M8-L9+L5</f>
        <v>14.5</v>
      </c>
      <c r="N9" s="33">
        <v>1</v>
      </c>
      <c r="O9" s="36">
        <f t="shared" si="0"/>
        <v>8</v>
      </c>
      <c r="P9" s="33">
        <v>2</v>
      </c>
      <c r="Q9" s="35">
        <f t="shared" si="1"/>
        <v>10</v>
      </c>
      <c r="R9" s="33">
        <v>0.5</v>
      </c>
      <c r="S9" s="36">
        <f>S8-R9+R5</f>
        <v>14</v>
      </c>
      <c r="T9" s="33">
        <v>0.5</v>
      </c>
      <c r="U9" s="36">
        <f>U8-T9+T5</f>
        <v>19</v>
      </c>
      <c r="V9" s="33">
        <v>1</v>
      </c>
      <c r="W9" s="36">
        <f>W8-V9+V5</f>
        <v>14</v>
      </c>
      <c r="X9" s="33">
        <v>0</v>
      </c>
      <c r="Y9" s="36">
        <f>Y8-X9</f>
        <v>9</v>
      </c>
      <c r="Z9" s="33">
        <v>1</v>
      </c>
      <c r="AA9" s="36">
        <f>AA8-Z9</f>
        <v>3.5</v>
      </c>
      <c r="AB9" s="33">
        <v>0.5</v>
      </c>
      <c r="AC9" s="36">
        <f t="shared" si="2"/>
        <v>8</v>
      </c>
      <c r="AD9" s="33">
        <v>0.5</v>
      </c>
      <c r="AE9" s="36">
        <f t="shared" si="3"/>
        <v>8</v>
      </c>
      <c r="AF9" s="33"/>
      <c r="AG9" s="36"/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6"/>
      <c r="AU9" s="36"/>
      <c r="AV9" s="36"/>
      <c r="AW9" s="36"/>
      <c r="AX9" s="36"/>
      <c r="AY9" s="36"/>
      <c r="AZ9" s="33"/>
      <c r="BA9" s="36"/>
      <c r="BB9" s="33"/>
      <c r="BC9" s="36"/>
      <c r="BD9" s="33"/>
      <c r="BE9" s="36"/>
      <c r="BF9" s="33"/>
      <c r="BG9" s="36"/>
      <c r="BH9" s="33"/>
      <c r="BI9" s="36"/>
      <c r="BJ9" s="33"/>
      <c r="BK9" s="36"/>
      <c r="BL9" s="33"/>
      <c r="BM9" s="36"/>
      <c r="BN9" s="33"/>
      <c r="BO9" s="36"/>
      <c r="BP9" s="33"/>
      <c r="BQ9" s="36"/>
    </row>
    <row r="10" spans="1:69" ht="18.75" hidden="1">
      <c r="A10" s="3" t="s">
        <v>38</v>
      </c>
      <c r="B10" s="33">
        <v>2</v>
      </c>
      <c r="C10" s="36">
        <f>B5-B10</f>
        <v>10</v>
      </c>
      <c r="D10" s="33">
        <v>1.5</v>
      </c>
      <c r="E10" s="36">
        <f t="shared" ref="E10:E18" si="4">E9-D10</f>
        <v>12.5</v>
      </c>
      <c r="F10" s="33">
        <v>0</v>
      </c>
      <c r="G10" s="35">
        <f>G9-F10+F6-F10</f>
        <v>20</v>
      </c>
      <c r="H10" s="33">
        <v>1.5</v>
      </c>
      <c r="I10" s="35">
        <f t="shared" ref="I10:I19" si="5">I9-H10</f>
        <v>19</v>
      </c>
      <c r="J10" s="33">
        <v>2</v>
      </c>
      <c r="K10" s="36">
        <f t="shared" ref="K10:K21" si="6">K9-J10</f>
        <v>18</v>
      </c>
      <c r="L10" s="33">
        <v>2.5</v>
      </c>
      <c r="M10" s="36">
        <f t="shared" ref="M10:M18" si="7">M9-L10</f>
        <v>12</v>
      </c>
      <c r="N10" s="33">
        <v>0</v>
      </c>
      <c r="O10" s="36">
        <f t="shared" si="0"/>
        <v>8</v>
      </c>
      <c r="P10" s="33">
        <v>0</v>
      </c>
      <c r="Q10" s="35">
        <f t="shared" si="1"/>
        <v>10</v>
      </c>
      <c r="R10" s="33">
        <v>0</v>
      </c>
      <c r="S10" s="36">
        <f>S9-R10+R6</f>
        <v>14</v>
      </c>
      <c r="T10" s="33">
        <v>1.5</v>
      </c>
      <c r="U10" s="36">
        <f>U9-T10+T6</f>
        <v>17.5</v>
      </c>
      <c r="V10" s="33">
        <v>0</v>
      </c>
      <c r="W10" s="36">
        <f>W9-V10+V6</f>
        <v>14</v>
      </c>
      <c r="X10" s="33">
        <v>2</v>
      </c>
      <c r="Y10" s="36">
        <f>Y9-X10</f>
        <v>7</v>
      </c>
      <c r="Z10" s="33">
        <v>1</v>
      </c>
      <c r="AA10" s="36">
        <f>AA9-Z10</f>
        <v>2.5</v>
      </c>
      <c r="AB10" s="33">
        <v>0</v>
      </c>
      <c r="AC10" s="36">
        <f t="shared" si="2"/>
        <v>8</v>
      </c>
      <c r="AD10" s="33">
        <v>0</v>
      </c>
      <c r="AE10" s="36">
        <f t="shared" si="3"/>
        <v>8</v>
      </c>
      <c r="AF10" s="33"/>
      <c r="AG10" s="36"/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6"/>
      <c r="AU10" s="36"/>
      <c r="AV10" s="36"/>
      <c r="AW10" s="36"/>
      <c r="AX10" s="36"/>
      <c r="AY10" s="36"/>
      <c r="AZ10" s="33"/>
      <c r="BA10" s="36"/>
      <c r="BB10" s="33"/>
      <c r="BC10" s="36"/>
      <c r="BD10" s="33"/>
      <c r="BE10" s="36"/>
      <c r="BF10" s="33"/>
      <c r="BG10" s="36"/>
      <c r="BH10" s="33"/>
      <c r="BI10" s="36"/>
      <c r="BJ10" s="33"/>
      <c r="BK10" s="36"/>
      <c r="BL10" s="33"/>
      <c r="BM10" s="36"/>
      <c r="BN10" s="33"/>
      <c r="BO10" s="36"/>
      <c r="BP10" s="33"/>
      <c r="BQ10" s="36"/>
    </row>
    <row r="11" spans="1:69" s="50" customFormat="1" ht="18.75" hidden="1">
      <c r="A11" s="48" t="s">
        <v>39</v>
      </c>
      <c r="B11" s="23">
        <v>0</v>
      </c>
      <c r="C11" s="49">
        <f t="shared" ref="C11:C16" si="8">C10-B11</f>
        <v>10</v>
      </c>
      <c r="D11" s="23">
        <v>2.5</v>
      </c>
      <c r="E11" s="49">
        <f t="shared" si="4"/>
        <v>10</v>
      </c>
      <c r="F11" s="23">
        <v>2</v>
      </c>
      <c r="G11" s="23">
        <f t="shared" ref="G11:G25" si="9">G10-F11</f>
        <v>18</v>
      </c>
      <c r="H11" s="23">
        <v>3.5</v>
      </c>
      <c r="I11" s="23">
        <f t="shared" si="5"/>
        <v>15.5</v>
      </c>
      <c r="J11" s="23">
        <v>0.5</v>
      </c>
      <c r="K11" s="49">
        <f t="shared" si="6"/>
        <v>17.5</v>
      </c>
      <c r="L11" s="23">
        <v>0.5</v>
      </c>
      <c r="M11" s="49">
        <f t="shared" si="7"/>
        <v>11.5</v>
      </c>
      <c r="N11" s="23">
        <v>0.5</v>
      </c>
      <c r="O11" s="49">
        <f t="shared" si="0"/>
        <v>7.5</v>
      </c>
      <c r="P11" s="23">
        <v>2</v>
      </c>
      <c r="Q11" s="23">
        <f t="shared" si="1"/>
        <v>8</v>
      </c>
      <c r="R11" s="23">
        <v>2</v>
      </c>
      <c r="S11" s="49">
        <f>S10-R11+R7</f>
        <v>12</v>
      </c>
      <c r="T11" s="23">
        <v>0</v>
      </c>
      <c r="U11" s="49">
        <f>U10-T11+T7</f>
        <v>17.5</v>
      </c>
      <c r="V11" s="23">
        <v>1</v>
      </c>
      <c r="W11" s="49">
        <f t="shared" ref="W11:W19" si="10">W10-V11</f>
        <v>13</v>
      </c>
      <c r="X11" s="23">
        <v>0</v>
      </c>
      <c r="Y11" s="49">
        <f>Y10-X11</f>
        <v>7</v>
      </c>
      <c r="Z11" s="23">
        <v>0</v>
      </c>
      <c r="AA11" s="49">
        <f>AA10-Z11</f>
        <v>2.5</v>
      </c>
      <c r="AB11" s="23">
        <v>0</v>
      </c>
      <c r="AC11" s="49">
        <f t="shared" si="2"/>
        <v>8</v>
      </c>
      <c r="AD11" s="23">
        <v>0.5</v>
      </c>
      <c r="AE11" s="49">
        <f t="shared" si="3"/>
        <v>7.5</v>
      </c>
      <c r="AF11" s="23"/>
      <c r="AG11" s="49">
        <v>12</v>
      </c>
      <c r="AH11" s="23"/>
      <c r="AI11" s="49"/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49"/>
      <c r="AU11" s="49"/>
      <c r="AV11" s="49"/>
      <c r="AW11" s="49"/>
      <c r="AX11" s="49"/>
      <c r="AY11" s="49"/>
      <c r="AZ11" s="23"/>
      <c r="BA11" s="49"/>
      <c r="BB11" s="23"/>
      <c r="BC11" s="49"/>
      <c r="BD11" s="23"/>
      <c r="BE11" s="49"/>
      <c r="BF11" s="23"/>
      <c r="BG11" s="49"/>
      <c r="BH11" s="23"/>
      <c r="BI11" s="49"/>
      <c r="BJ11" s="23"/>
      <c r="BK11" s="49"/>
      <c r="BL11" s="23"/>
      <c r="BM11" s="49"/>
      <c r="BN11" s="23"/>
      <c r="BO11" s="49"/>
      <c r="BP11" s="23"/>
      <c r="BQ11" s="49"/>
    </row>
    <row r="12" spans="1:69" s="50" customFormat="1" ht="18.75" hidden="1">
      <c r="A12" s="48" t="s">
        <v>40</v>
      </c>
      <c r="B12" s="23">
        <v>1</v>
      </c>
      <c r="C12" s="49">
        <f t="shared" si="8"/>
        <v>9</v>
      </c>
      <c r="D12" s="23">
        <v>4</v>
      </c>
      <c r="E12" s="49">
        <f t="shared" si="4"/>
        <v>6</v>
      </c>
      <c r="F12" s="23">
        <v>1</v>
      </c>
      <c r="G12" s="23">
        <f t="shared" si="9"/>
        <v>17</v>
      </c>
      <c r="H12" s="23">
        <v>1</v>
      </c>
      <c r="I12" s="23">
        <f t="shared" si="5"/>
        <v>14.5</v>
      </c>
      <c r="J12" s="23">
        <v>1</v>
      </c>
      <c r="K12" s="49">
        <f t="shared" si="6"/>
        <v>16.5</v>
      </c>
      <c r="L12" s="23">
        <v>5.5</v>
      </c>
      <c r="M12" s="49">
        <f t="shared" si="7"/>
        <v>6</v>
      </c>
      <c r="N12" s="23">
        <v>0</v>
      </c>
      <c r="O12" s="49">
        <f t="shared" si="0"/>
        <v>7.5</v>
      </c>
      <c r="P12" s="23">
        <v>0.5</v>
      </c>
      <c r="Q12" s="23">
        <f t="shared" si="1"/>
        <v>7.5</v>
      </c>
      <c r="R12" s="23">
        <v>0</v>
      </c>
      <c r="S12" s="49">
        <f t="shared" ref="S12:S19" si="11">S11-R12</f>
        <v>12</v>
      </c>
      <c r="T12" s="23">
        <v>3</v>
      </c>
      <c r="U12" s="49">
        <f>U11-T12+T8</f>
        <v>14.5</v>
      </c>
      <c r="V12" s="23">
        <v>0</v>
      </c>
      <c r="W12" s="49">
        <f t="shared" si="10"/>
        <v>13</v>
      </c>
      <c r="X12" s="23">
        <v>0</v>
      </c>
      <c r="Y12" s="49">
        <f>Y11-X12</f>
        <v>7</v>
      </c>
      <c r="Z12" s="23">
        <v>1.5</v>
      </c>
      <c r="AA12" s="49">
        <f>AA11-Z12</f>
        <v>1</v>
      </c>
      <c r="AB12" s="23">
        <v>0</v>
      </c>
      <c r="AC12" s="49">
        <f t="shared" si="2"/>
        <v>8</v>
      </c>
      <c r="AD12" s="23">
        <v>0</v>
      </c>
      <c r="AE12" s="49">
        <f t="shared" si="3"/>
        <v>7.5</v>
      </c>
      <c r="AF12" s="23">
        <v>0</v>
      </c>
      <c r="AG12" s="49">
        <f t="shared" ref="AG12:AG18" si="12">AG11-AF12</f>
        <v>12</v>
      </c>
      <c r="AH12" s="23"/>
      <c r="AI12" s="49"/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49"/>
      <c r="AU12" s="49"/>
      <c r="AV12" s="49"/>
      <c r="AW12" s="49"/>
      <c r="AX12" s="49"/>
      <c r="AY12" s="49"/>
      <c r="AZ12" s="23"/>
      <c r="BA12" s="49"/>
      <c r="BB12" s="23"/>
      <c r="BC12" s="49"/>
      <c r="BD12" s="23"/>
      <c r="BE12" s="49"/>
      <c r="BF12" s="23"/>
      <c r="BG12" s="49"/>
      <c r="BH12" s="23"/>
      <c r="BI12" s="49"/>
      <c r="BJ12" s="23"/>
      <c r="BK12" s="49"/>
      <c r="BL12" s="23"/>
      <c r="BM12" s="49"/>
      <c r="BN12" s="23"/>
      <c r="BO12" s="49"/>
      <c r="BP12" s="23"/>
      <c r="BQ12" s="49"/>
    </row>
    <row r="13" spans="1:69" s="53" customFormat="1" ht="18.75" hidden="1">
      <c r="A13" s="51" t="s">
        <v>41</v>
      </c>
      <c r="B13" s="33">
        <v>0</v>
      </c>
      <c r="C13" s="49">
        <f t="shared" si="8"/>
        <v>9</v>
      </c>
      <c r="D13" s="33">
        <v>1</v>
      </c>
      <c r="E13" s="49">
        <f t="shared" si="4"/>
        <v>5</v>
      </c>
      <c r="F13" s="33">
        <v>0</v>
      </c>
      <c r="G13" s="23">
        <f t="shared" si="9"/>
        <v>17</v>
      </c>
      <c r="H13" s="33">
        <v>1</v>
      </c>
      <c r="I13" s="23">
        <f t="shared" si="5"/>
        <v>13.5</v>
      </c>
      <c r="J13" s="33">
        <v>4</v>
      </c>
      <c r="K13" s="49">
        <f t="shared" si="6"/>
        <v>12.5</v>
      </c>
      <c r="L13" s="33">
        <v>1</v>
      </c>
      <c r="M13" s="49">
        <f t="shared" si="7"/>
        <v>5</v>
      </c>
      <c r="N13" s="33">
        <v>0.5</v>
      </c>
      <c r="O13" s="49">
        <f t="shared" si="0"/>
        <v>7</v>
      </c>
      <c r="P13" s="33">
        <v>1.5</v>
      </c>
      <c r="Q13" s="23">
        <f t="shared" si="1"/>
        <v>6</v>
      </c>
      <c r="R13" s="33">
        <v>1</v>
      </c>
      <c r="S13" s="49">
        <f t="shared" si="11"/>
        <v>11</v>
      </c>
      <c r="T13" s="33">
        <v>0.5</v>
      </c>
      <c r="U13" s="49">
        <f t="shared" ref="U13:U19" si="13">U12-T13</f>
        <v>14</v>
      </c>
      <c r="V13" s="33">
        <v>1</v>
      </c>
      <c r="W13" s="49">
        <f t="shared" si="10"/>
        <v>12</v>
      </c>
      <c r="X13" s="33">
        <v>1.5</v>
      </c>
      <c r="Y13" s="49">
        <f>Y12-X13+12</f>
        <v>17.5</v>
      </c>
      <c r="Z13" s="33">
        <v>1</v>
      </c>
      <c r="AA13" s="49">
        <f>AA12-Z13+12</f>
        <v>12</v>
      </c>
      <c r="AB13" s="33">
        <v>3</v>
      </c>
      <c r="AC13" s="49">
        <f t="shared" si="2"/>
        <v>5</v>
      </c>
      <c r="AD13" s="33">
        <v>1</v>
      </c>
      <c r="AE13" s="49">
        <f t="shared" si="3"/>
        <v>6.5</v>
      </c>
      <c r="AF13" s="33">
        <v>1</v>
      </c>
      <c r="AG13" s="49">
        <f t="shared" si="12"/>
        <v>11</v>
      </c>
      <c r="AH13" s="33"/>
      <c r="AI13" s="49"/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49"/>
      <c r="AU13" s="49"/>
      <c r="AV13" s="49"/>
      <c r="AW13" s="49"/>
      <c r="AX13" s="49"/>
      <c r="AY13" s="49"/>
      <c r="AZ13" s="33"/>
      <c r="BA13" s="49"/>
      <c r="BB13" s="33"/>
      <c r="BC13" s="49"/>
      <c r="BD13" s="33"/>
      <c r="BE13" s="49"/>
      <c r="BF13" s="33"/>
      <c r="BG13" s="49"/>
      <c r="BH13" s="33"/>
      <c r="BI13" s="49"/>
      <c r="BJ13" s="33"/>
      <c r="BK13" s="49"/>
      <c r="BL13" s="33"/>
      <c r="BM13" s="49"/>
      <c r="BN13" s="33"/>
      <c r="BO13" s="49"/>
      <c r="BP13" s="33"/>
      <c r="BQ13" s="49"/>
    </row>
    <row r="14" spans="1:69" s="53" customFormat="1" ht="18.75" hidden="1">
      <c r="A14" s="51" t="s">
        <v>42</v>
      </c>
      <c r="B14" s="33">
        <v>0</v>
      </c>
      <c r="C14" s="52">
        <f t="shared" si="8"/>
        <v>9</v>
      </c>
      <c r="D14" s="33">
        <v>1</v>
      </c>
      <c r="E14" s="49">
        <f t="shared" si="4"/>
        <v>4</v>
      </c>
      <c r="F14" s="33">
        <v>1</v>
      </c>
      <c r="G14" s="23">
        <f t="shared" si="9"/>
        <v>16</v>
      </c>
      <c r="H14" s="33">
        <v>1.5</v>
      </c>
      <c r="I14" s="23">
        <f t="shared" si="5"/>
        <v>12</v>
      </c>
      <c r="J14" s="33">
        <v>1</v>
      </c>
      <c r="K14" s="49">
        <f t="shared" si="6"/>
        <v>11.5</v>
      </c>
      <c r="L14" s="33">
        <v>2</v>
      </c>
      <c r="M14" s="49">
        <f t="shared" si="7"/>
        <v>3</v>
      </c>
      <c r="N14" s="33">
        <v>0</v>
      </c>
      <c r="O14" s="49">
        <f t="shared" si="0"/>
        <v>7</v>
      </c>
      <c r="P14" s="33">
        <v>0</v>
      </c>
      <c r="Q14" s="23">
        <f t="shared" si="1"/>
        <v>6</v>
      </c>
      <c r="R14" s="33">
        <v>1</v>
      </c>
      <c r="S14" s="49">
        <f t="shared" si="11"/>
        <v>10</v>
      </c>
      <c r="T14" s="33">
        <v>0</v>
      </c>
      <c r="U14" s="49">
        <f t="shared" si="13"/>
        <v>14</v>
      </c>
      <c r="V14" s="33">
        <v>1</v>
      </c>
      <c r="W14" s="49">
        <f t="shared" si="10"/>
        <v>11</v>
      </c>
      <c r="X14" s="33">
        <v>2</v>
      </c>
      <c r="Y14" s="52">
        <f t="shared" ref="Y14:Y22" si="14">Y13-X14</f>
        <v>15.5</v>
      </c>
      <c r="Z14" s="33">
        <v>2</v>
      </c>
      <c r="AA14" s="49">
        <f t="shared" ref="AA14:AA23" si="15">AA13-Z14</f>
        <v>10</v>
      </c>
      <c r="AB14" s="33">
        <v>1</v>
      </c>
      <c r="AC14" s="49">
        <f t="shared" si="2"/>
        <v>4</v>
      </c>
      <c r="AD14" s="33">
        <v>0.5</v>
      </c>
      <c r="AE14" s="49">
        <f t="shared" si="3"/>
        <v>6</v>
      </c>
      <c r="AF14" s="33">
        <v>0</v>
      </c>
      <c r="AG14" s="49">
        <f t="shared" si="12"/>
        <v>11</v>
      </c>
      <c r="AH14" s="33"/>
      <c r="AI14" s="52"/>
      <c r="AJ14" s="33"/>
      <c r="AK14" s="49"/>
      <c r="AL14" s="33"/>
      <c r="AM14" s="49"/>
      <c r="AN14" s="33"/>
      <c r="AO14" s="49"/>
      <c r="AP14" s="33"/>
      <c r="AQ14" s="49"/>
      <c r="AR14" s="33"/>
      <c r="AS14" s="49"/>
      <c r="AT14" s="49"/>
      <c r="AU14" s="49"/>
      <c r="AV14" s="49"/>
      <c r="AW14" s="49"/>
      <c r="AX14" s="49"/>
      <c r="AY14" s="49"/>
      <c r="AZ14" s="33"/>
      <c r="BA14" s="49"/>
      <c r="BB14" s="33"/>
      <c r="BC14" s="49"/>
      <c r="BD14" s="33"/>
      <c r="BE14" s="49"/>
      <c r="BF14" s="33"/>
      <c r="BG14" s="49"/>
      <c r="BH14" s="33"/>
      <c r="BI14" s="49"/>
      <c r="BJ14" s="33"/>
      <c r="BK14" s="49"/>
      <c r="BL14" s="33"/>
      <c r="BM14" s="49"/>
      <c r="BN14" s="33"/>
      <c r="BO14" s="49"/>
      <c r="BP14" s="33"/>
      <c r="BQ14" s="49"/>
    </row>
    <row r="15" spans="1:69" ht="18.75" hidden="1">
      <c r="A15" s="3" t="s">
        <v>43</v>
      </c>
      <c r="B15" s="33">
        <v>2.5</v>
      </c>
      <c r="C15" s="52">
        <f t="shared" si="8"/>
        <v>6.5</v>
      </c>
      <c r="D15" s="33">
        <v>1</v>
      </c>
      <c r="E15" s="49">
        <f t="shared" si="4"/>
        <v>3</v>
      </c>
      <c r="F15" s="33">
        <v>1</v>
      </c>
      <c r="G15" s="23">
        <f t="shared" si="9"/>
        <v>15</v>
      </c>
      <c r="H15" s="33">
        <v>1</v>
      </c>
      <c r="I15" s="23">
        <f t="shared" si="5"/>
        <v>11</v>
      </c>
      <c r="J15" s="33">
        <v>2</v>
      </c>
      <c r="K15" s="49">
        <f t="shared" si="6"/>
        <v>9.5</v>
      </c>
      <c r="L15" s="33">
        <v>0</v>
      </c>
      <c r="M15" s="49">
        <f t="shared" si="7"/>
        <v>3</v>
      </c>
      <c r="N15" s="33">
        <v>2</v>
      </c>
      <c r="O15" s="49">
        <f t="shared" si="0"/>
        <v>5</v>
      </c>
      <c r="P15" s="33">
        <v>2</v>
      </c>
      <c r="Q15" s="23">
        <f t="shared" si="1"/>
        <v>4</v>
      </c>
      <c r="R15" s="33">
        <v>3</v>
      </c>
      <c r="S15" s="49">
        <f t="shared" si="11"/>
        <v>7</v>
      </c>
      <c r="T15" s="33">
        <v>1</v>
      </c>
      <c r="U15" s="49">
        <f t="shared" si="13"/>
        <v>13</v>
      </c>
      <c r="V15" s="33">
        <v>1</v>
      </c>
      <c r="W15" s="49">
        <f t="shared" si="10"/>
        <v>10</v>
      </c>
      <c r="X15" s="33">
        <v>0.5</v>
      </c>
      <c r="Y15" s="52">
        <f t="shared" si="14"/>
        <v>15</v>
      </c>
      <c r="Z15" s="33">
        <v>1</v>
      </c>
      <c r="AA15" s="49">
        <f t="shared" si="15"/>
        <v>9</v>
      </c>
      <c r="AB15" s="33">
        <v>0.5</v>
      </c>
      <c r="AC15" s="49">
        <f t="shared" si="2"/>
        <v>3.5</v>
      </c>
      <c r="AD15" s="33">
        <v>0</v>
      </c>
      <c r="AE15" s="49">
        <f t="shared" si="3"/>
        <v>6</v>
      </c>
      <c r="AF15" s="33">
        <v>0</v>
      </c>
      <c r="AG15" s="49">
        <f t="shared" si="12"/>
        <v>11</v>
      </c>
      <c r="AH15" s="33"/>
      <c r="AI15" s="52"/>
      <c r="AJ15" s="33"/>
      <c r="AK15" s="49"/>
      <c r="AL15" s="33"/>
      <c r="AM15" s="49"/>
      <c r="AN15" s="33"/>
      <c r="AO15" s="49"/>
      <c r="AP15" s="33"/>
      <c r="AQ15" s="49"/>
      <c r="AR15" s="33"/>
      <c r="AS15" s="49"/>
      <c r="AT15" s="49"/>
      <c r="AU15" s="49"/>
      <c r="AV15" s="49"/>
      <c r="AW15" s="49"/>
      <c r="AX15" s="49"/>
      <c r="AY15" s="49"/>
      <c r="AZ15" s="33"/>
      <c r="BA15" s="49"/>
      <c r="BB15" s="33"/>
      <c r="BC15" s="49"/>
      <c r="BD15" s="33"/>
      <c r="BE15" s="49"/>
      <c r="BF15" s="33"/>
      <c r="BG15" s="49"/>
      <c r="BH15" s="33"/>
      <c r="BI15" s="49"/>
      <c r="BJ15" s="33"/>
      <c r="BK15" s="49"/>
      <c r="BL15" s="33"/>
      <c r="BM15" s="49"/>
      <c r="BN15" s="33"/>
      <c r="BO15" s="49"/>
      <c r="BP15" s="33"/>
      <c r="BQ15" s="49"/>
    </row>
    <row r="16" spans="1:69" s="60" customFormat="1" ht="18.75" hidden="1">
      <c r="A16" s="57" t="s">
        <v>44</v>
      </c>
      <c r="B16" s="58">
        <v>3</v>
      </c>
      <c r="C16" s="59">
        <f t="shared" si="8"/>
        <v>3.5</v>
      </c>
      <c r="D16" s="58">
        <v>1</v>
      </c>
      <c r="E16" s="59">
        <f t="shared" si="4"/>
        <v>2</v>
      </c>
      <c r="F16" s="58">
        <v>0</v>
      </c>
      <c r="G16" s="58">
        <f t="shared" si="9"/>
        <v>15</v>
      </c>
      <c r="H16" s="58">
        <v>1</v>
      </c>
      <c r="I16" s="58">
        <f t="shared" si="5"/>
        <v>10</v>
      </c>
      <c r="J16" s="58">
        <v>0.5</v>
      </c>
      <c r="K16" s="59">
        <f t="shared" si="6"/>
        <v>9</v>
      </c>
      <c r="L16" s="58">
        <v>2</v>
      </c>
      <c r="M16" s="59">
        <f t="shared" si="7"/>
        <v>1</v>
      </c>
      <c r="N16" s="58">
        <v>5</v>
      </c>
      <c r="O16" s="49">
        <f t="shared" si="0"/>
        <v>0</v>
      </c>
      <c r="P16" s="58">
        <v>1</v>
      </c>
      <c r="Q16" s="58">
        <f t="shared" si="1"/>
        <v>3</v>
      </c>
      <c r="R16" s="58">
        <v>0.5</v>
      </c>
      <c r="S16" s="59">
        <f t="shared" si="11"/>
        <v>6.5</v>
      </c>
      <c r="T16" s="58">
        <v>2</v>
      </c>
      <c r="U16" s="59">
        <f t="shared" si="13"/>
        <v>11</v>
      </c>
      <c r="V16" s="58">
        <v>0</v>
      </c>
      <c r="W16" s="59">
        <f t="shared" si="10"/>
        <v>10</v>
      </c>
      <c r="X16" s="58">
        <v>1.5</v>
      </c>
      <c r="Y16" s="59">
        <f t="shared" si="14"/>
        <v>13.5</v>
      </c>
      <c r="Z16" s="58">
        <v>1</v>
      </c>
      <c r="AA16" s="59">
        <f t="shared" si="15"/>
        <v>8</v>
      </c>
      <c r="AB16" s="58">
        <v>0</v>
      </c>
      <c r="AC16" s="59">
        <f t="shared" si="2"/>
        <v>3.5</v>
      </c>
      <c r="AD16" s="58">
        <v>0</v>
      </c>
      <c r="AE16" s="59">
        <f t="shared" si="3"/>
        <v>6</v>
      </c>
      <c r="AF16" s="58">
        <v>0.5</v>
      </c>
      <c r="AG16" s="59">
        <f t="shared" si="12"/>
        <v>10.5</v>
      </c>
      <c r="AH16" s="58">
        <v>2</v>
      </c>
      <c r="AI16" s="59">
        <f>AH5-AH16</f>
        <v>10</v>
      </c>
      <c r="AJ16" s="58">
        <v>0</v>
      </c>
      <c r="AK16" s="59">
        <f>AJ5</f>
        <v>12</v>
      </c>
      <c r="AL16" s="58">
        <v>0</v>
      </c>
      <c r="AM16" s="59">
        <v>12</v>
      </c>
      <c r="AN16" s="58">
        <v>0</v>
      </c>
      <c r="AO16" s="59">
        <v>12</v>
      </c>
      <c r="AP16" s="58">
        <v>0</v>
      </c>
      <c r="AQ16" s="59">
        <v>12</v>
      </c>
      <c r="AR16" s="58">
        <v>0</v>
      </c>
      <c r="AS16" s="59">
        <v>12</v>
      </c>
      <c r="AT16" s="59"/>
      <c r="AU16" s="59"/>
      <c r="AV16" s="59"/>
      <c r="AW16" s="59"/>
      <c r="AX16" s="59"/>
      <c r="AY16" s="59">
        <v>12</v>
      </c>
      <c r="AZ16" s="58"/>
      <c r="BA16" s="59">
        <v>12</v>
      </c>
      <c r="BB16" s="58"/>
      <c r="BC16" s="59">
        <v>12</v>
      </c>
      <c r="BD16" s="58"/>
      <c r="BE16" s="59">
        <v>12</v>
      </c>
      <c r="BF16" s="58"/>
      <c r="BG16" s="59">
        <v>12</v>
      </c>
      <c r="BH16" s="58"/>
      <c r="BI16" s="59">
        <v>12</v>
      </c>
      <c r="BJ16" s="58"/>
      <c r="BK16" s="59">
        <v>12</v>
      </c>
      <c r="BL16" s="58"/>
      <c r="BM16" s="59">
        <v>12</v>
      </c>
      <c r="BN16" s="58"/>
      <c r="BO16" s="59">
        <v>12</v>
      </c>
      <c r="BP16" s="58"/>
      <c r="BQ16" s="59">
        <v>12</v>
      </c>
    </row>
    <row r="17" spans="1:69" ht="18.75" hidden="1">
      <c r="A17" s="3" t="s">
        <v>45</v>
      </c>
      <c r="B17" s="33"/>
      <c r="C17" s="36"/>
      <c r="D17" s="33">
        <v>1</v>
      </c>
      <c r="E17" s="59">
        <f t="shared" si="4"/>
        <v>1</v>
      </c>
      <c r="F17" s="33">
        <v>2</v>
      </c>
      <c r="G17" s="58">
        <f t="shared" si="9"/>
        <v>13</v>
      </c>
      <c r="H17" s="33">
        <v>1.5</v>
      </c>
      <c r="I17" s="58">
        <f t="shared" si="5"/>
        <v>8.5</v>
      </c>
      <c r="J17" s="33">
        <v>0</v>
      </c>
      <c r="K17" s="59">
        <f t="shared" si="6"/>
        <v>9</v>
      </c>
      <c r="L17" s="33">
        <v>1</v>
      </c>
      <c r="M17" s="59">
        <f t="shared" si="7"/>
        <v>0</v>
      </c>
      <c r="N17" s="58">
        <v>0</v>
      </c>
      <c r="O17" s="36">
        <v>0</v>
      </c>
      <c r="P17" s="33">
        <v>2</v>
      </c>
      <c r="Q17" s="58">
        <f t="shared" si="1"/>
        <v>1</v>
      </c>
      <c r="R17" s="33">
        <v>0</v>
      </c>
      <c r="S17" s="59">
        <f t="shared" si="11"/>
        <v>6.5</v>
      </c>
      <c r="T17" s="33">
        <v>0</v>
      </c>
      <c r="U17" s="59">
        <f t="shared" si="13"/>
        <v>11</v>
      </c>
      <c r="V17" s="33">
        <v>2</v>
      </c>
      <c r="W17" s="59">
        <f t="shared" si="10"/>
        <v>8</v>
      </c>
      <c r="X17" s="33">
        <v>0</v>
      </c>
      <c r="Y17" s="59">
        <f t="shared" si="14"/>
        <v>13.5</v>
      </c>
      <c r="Z17" s="33">
        <v>2</v>
      </c>
      <c r="AA17" s="59">
        <f t="shared" si="15"/>
        <v>6</v>
      </c>
      <c r="AB17" s="33">
        <v>0</v>
      </c>
      <c r="AC17" s="59">
        <f t="shared" si="2"/>
        <v>3.5</v>
      </c>
      <c r="AD17" s="33">
        <v>1</v>
      </c>
      <c r="AE17" s="59">
        <f t="shared" si="3"/>
        <v>5</v>
      </c>
      <c r="AF17" s="33">
        <v>0</v>
      </c>
      <c r="AG17" s="59">
        <f t="shared" si="12"/>
        <v>10.5</v>
      </c>
      <c r="AH17" s="33">
        <v>0.5</v>
      </c>
      <c r="AI17" s="59">
        <f t="shared" ref="AI17:AI27" si="16">AI16-AH17</f>
        <v>9.5</v>
      </c>
      <c r="AJ17" s="33">
        <v>1.5</v>
      </c>
      <c r="AK17" s="59">
        <f t="shared" ref="AK17:AK26" si="17">AK16-AJ17</f>
        <v>10.5</v>
      </c>
      <c r="AL17" s="33">
        <v>1</v>
      </c>
      <c r="AM17" s="36">
        <f t="shared" ref="AM17:AM27" si="18">AM16-AL17</f>
        <v>11</v>
      </c>
      <c r="AN17" s="33">
        <v>1</v>
      </c>
      <c r="AO17" s="36">
        <f t="shared" ref="AO17:AO27" si="19">AO16-AN17</f>
        <v>11</v>
      </c>
      <c r="AP17" s="33">
        <v>0</v>
      </c>
      <c r="AQ17" s="59">
        <v>12</v>
      </c>
      <c r="AR17" s="33">
        <v>0</v>
      </c>
      <c r="AS17" s="59">
        <v>12</v>
      </c>
      <c r="AT17" s="59"/>
      <c r="AU17" s="59"/>
      <c r="AV17" s="59"/>
      <c r="AW17" s="59"/>
      <c r="AX17" s="59">
        <v>1.5</v>
      </c>
      <c r="AY17" s="59">
        <f t="shared" ref="AY17:AY25" si="20">AY16-AX17</f>
        <v>10.5</v>
      </c>
      <c r="AZ17" s="33">
        <v>0.5</v>
      </c>
      <c r="BA17" s="59">
        <f t="shared" ref="BA17:BA25" si="21">BA16-AZ17</f>
        <v>11.5</v>
      </c>
      <c r="BB17" s="33">
        <v>0.5</v>
      </c>
      <c r="BC17" s="59">
        <f t="shared" ref="BC17" si="22">BC16-BB17</f>
        <v>11.5</v>
      </c>
      <c r="BD17" s="33">
        <v>0.5</v>
      </c>
      <c r="BE17" s="59">
        <f t="shared" ref="BE17" si="23">BE16-BD17</f>
        <v>11.5</v>
      </c>
      <c r="BF17" s="33">
        <v>0.5</v>
      </c>
      <c r="BG17" s="59">
        <f t="shared" ref="BG17" si="24">BG16-BF17</f>
        <v>11.5</v>
      </c>
      <c r="BH17" s="33">
        <v>0.5</v>
      </c>
      <c r="BI17" s="59">
        <f t="shared" ref="BI17" si="25">BI16-BH17</f>
        <v>11.5</v>
      </c>
      <c r="BJ17" s="33">
        <v>0.5</v>
      </c>
      <c r="BK17" s="59">
        <f t="shared" ref="BK17" si="26">BK16-BJ17</f>
        <v>11.5</v>
      </c>
      <c r="BL17" s="33">
        <v>0.5</v>
      </c>
      <c r="BM17" s="59">
        <f t="shared" ref="BM17" si="27">BM16-BL17</f>
        <v>11.5</v>
      </c>
      <c r="BN17" s="33">
        <v>0.5</v>
      </c>
      <c r="BO17" s="59">
        <f t="shared" ref="BO17" si="28">BO16-BN17</f>
        <v>11.5</v>
      </c>
      <c r="BP17" s="33">
        <v>0.5</v>
      </c>
      <c r="BQ17" s="59">
        <f t="shared" ref="BQ17" si="29">BQ16-BP17</f>
        <v>11.5</v>
      </c>
    </row>
    <row r="18" spans="1:69" ht="18.75" hidden="1">
      <c r="A18" s="3" t="s">
        <v>106</v>
      </c>
      <c r="B18" s="33"/>
      <c r="C18" s="36"/>
      <c r="D18" s="33">
        <v>1</v>
      </c>
      <c r="E18" s="59">
        <f t="shared" si="4"/>
        <v>0</v>
      </c>
      <c r="F18" s="33">
        <v>0</v>
      </c>
      <c r="G18" s="58">
        <f t="shared" si="9"/>
        <v>13</v>
      </c>
      <c r="H18" s="33">
        <v>0</v>
      </c>
      <c r="I18" s="58">
        <f t="shared" si="5"/>
        <v>8.5</v>
      </c>
      <c r="J18" s="33">
        <v>1</v>
      </c>
      <c r="K18" s="59">
        <f t="shared" si="6"/>
        <v>8</v>
      </c>
      <c r="L18" s="33">
        <v>0</v>
      </c>
      <c r="M18" s="59">
        <f t="shared" si="7"/>
        <v>0</v>
      </c>
      <c r="N18" s="58">
        <v>0</v>
      </c>
      <c r="O18" s="58">
        <v>0</v>
      </c>
      <c r="P18" s="33">
        <v>1</v>
      </c>
      <c r="Q18" s="58">
        <f t="shared" si="1"/>
        <v>0</v>
      </c>
      <c r="R18" s="33">
        <v>2</v>
      </c>
      <c r="S18" s="59">
        <f t="shared" si="11"/>
        <v>4.5</v>
      </c>
      <c r="T18" s="33">
        <v>0</v>
      </c>
      <c r="U18" s="59">
        <f t="shared" si="13"/>
        <v>11</v>
      </c>
      <c r="V18" s="33">
        <v>0</v>
      </c>
      <c r="W18" s="59">
        <f t="shared" si="10"/>
        <v>8</v>
      </c>
      <c r="X18" s="33">
        <v>0</v>
      </c>
      <c r="Y18" s="59">
        <f t="shared" si="14"/>
        <v>13.5</v>
      </c>
      <c r="Z18" s="33">
        <v>1</v>
      </c>
      <c r="AA18" s="59">
        <f t="shared" si="15"/>
        <v>5</v>
      </c>
      <c r="AB18" s="33">
        <v>0</v>
      </c>
      <c r="AC18" s="59">
        <f t="shared" si="2"/>
        <v>3.5</v>
      </c>
      <c r="AD18" s="33">
        <v>1</v>
      </c>
      <c r="AE18" s="59">
        <f t="shared" si="3"/>
        <v>4</v>
      </c>
      <c r="AF18" s="33">
        <v>1.5</v>
      </c>
      <c r="AG18" s="59">
        <f t="shared" si="12"/>
        <v>9</v>
      </c>
      <c r="AH18" s="33">
        <v>0</v>
      </c>
      <c r="AI18" s="59">
        <f t="shared" si="16"/>
        <v>9.5</v>
      </c>
      <c r="AJ18" s="33">
        <v>0</v>
      </c>
      <c r="AK18" s="59">
        <f t="shared" si="17"/>
        <v>10.5</v>
      </c>
      <c r="AL18" s="33">
        <v>0.5</v>
      </c>
      <c r="AM18" s="59">
        <f>AM17-AL18</f>
        <v>10.5</v>
      </c>
      <c r="AN18" s="33">
        <v>1</v>
      </c>
      <c r="AO18" s="59">
        <f t="shared" si="19"/>
        <v>10</v>
      </c>
      <c r="AP18" s="33">
        <v>0</v>
      </c>
      <c r="AQ18" s="59">
        <v>12</v>
      </c>
      <c r="AR18" s="33">
        <v>0.5</v>
      </c>
      <c r="AS18" s="59">
        <f t="shared" ref="AS18:AS27" si="30">AS17-AR18</f>
        <v>11.5</v>
      </c>
      <c r="AT18" s="33">
        <v>0</v>
      </c>
      <c r="AU18" s="59">
        <v>12</v>
      </c>
      <c r="AV18" s="33">
        <v>0</v>
      </c>
      <c r="AW18" s="59">
        <v>12</v>
      </c>
      <c r="AX18" s="33">
        <v>1</v>
      </c>
      <c r="AY18" s="59">
        <f t="shared" si="20"/>
        <v>9.5</v>
      </c>
      <c r="AZ18" s="33">
        <v>0.5</v>
      </c>
      <c r="BA18" s="59">
        <f t="shared" si="21"/>
        <v>11</v>
      </c>
      <c r="BB18" s="33"/>
      <c r="BC18" s="59"/>
      <c r="BD18" s="33"/>
      <c r="BE18" s="59"/>
      <c r="BF18" s="33"/>
      <c r="BG18" s="59"/>
      <c r="BH18" s="33"/>
      <c r="BI18" s="59"/>
      <c r="BJ18" s="33"/>
      <c r="BK18" s="59"/>
      <c r="BL18" s="33"/>
      <c r="BM18" s="59"/>
      <c r="BN18" s="33"/>
      <c r="BO18" s="59"/>
      <c r="BP18" s="33"/>
      <c r="BQ18" s="59"/>
    </row>
    <row r="19" spans="1:69" ht="18.75">
      <c r="A19" s="69">
        <v>43101</v>
      </c>
      <c r="B19" s="33"/>
      <c r="C19" s="36"/>
      <c r="D19" s="51">
        <v>0</v>
      </c>
      <c r="E19" s="59">
        <v>0</v>
      </c>
      <c r="F19" s="33">
        <v>1.5</v>
      </c>
      <c r="G19" s="58">
        <f t="shared" si="9"/>
        <v>11.5</v>
      </c>
      <c r="H19" s="33">
        <v>2</v>
      </c>
      <c r="I19" s="58">
        <f t="shared" si="5"/>
        <v>6.5</v>
      </c>
      <c r="J19" s="33">
        <v>0.5</v>
      </c>
      <c r="K19" s="59">
        <f t="shared" si="6"/>
        <v>7.5</v>
      </c>
      <c r="L19" s="33">
        <v>0</v>
      </c>
      <c r="M19" s="59">
        <v>0</v>
      </c>
      <c r="N19" s="58">
        <v>0</v>
      </c>
      <c r="O19" s="58">
        <v>0</v>
      </c>
      <c r="P19" s="33">
        <v>0</v>
      </c>
      <c r="Q19" s="58">
        <v>12</v>
      </c>
      <c r="R19" s="33">
        <v>0.5</v>
      </c>
      <c r="S19" s="59">
        <f t="shared" si="11"/>
        <v>4</v>
      </c>
      <c r="T19" s="33">
        <v>1</v>
      </c>
      <c r="U19" s="59">
        <f t="shared" si="13"/>
        <v>10</v>
      </c>
      <c r="V19" s="33">
        <v>0</v>
      </c>
      <c r="W19" s="59">
        <f t="shared" si="10"/>
        <v>8</v>
      </c>
      <c r="X19" s="33">
        <v>1</v>
      </c>
      <c r="Y19" s="59">
        <f t="shared" si="14"/>
        <v>12.5</v>
      </c>
      <c r="Z19" s="33">
        <v>0</v>
      </c>
      <c r="AA19" s="59">
        <f t="shared" si="15"/>
        <v>5</v>
      </c>
      <c r="AB19" s="33">
        <v>4</v>
      </c>
      <c r="AC19" s="59">
        <f>AC18-AB19+12</f>
        <v>11.5</v>
      </c>
      <c r="AD19" s="33">
        <v>1</v>
      </c>
      <c r="AE19" s="100">
        <f>AE18-AD19+12</f>
        <v>15</v>
      </c>
      <c r="AF19" s="33">
        <v>0</v>
      </c>
      <c r="AG19" s="59">
        <v>9</v>
      </c>
      <c r="AH19" s="33">
        <v>0</v>
      </c>
      <c r="AI19" s="59">
        <f t="shared" si="16"/>
        <v>9.5</v>
      </c>
      <c r="AJ19" s="33">
        <v>1</v>
      </c>
      <c r="AK19" s="59">
        <f t="shared" si="17"/>
        <v>9.5</v>
      </c>
      <c r="AL19" s="33">
        <v>1</v>
      </c>
      <c r="AM19" s="59">
        <f t="shared" si="18"/>
        <v>9.5</v>
      </c>
      <c r="AN19" s="33">
        <v>1</v>
      </c>
      <c r="AO19" s="59">
        <f t="shared" si="19"/>
        <v>9</v>
      </c>
      <c r="AP19" s="33">
        <v>1.5</v>
      </c>
      <c r="AQ19" s="59">
        <f t="shared" ref="AQ19:AQ27" si="31">AQ18-AP19</f>
        <v>10.5</v>
      </c>
      <c r="AR19" s="33">
        <v>0</v>
      </c>
      <c r="AS19" s="59">
        <f t="shared" si="30"/>
        <v>11.5</v>
      </c>
      <c r="AT19" s="33">
        <v>1</v>
      </c>
      <c r="AU19" s="59">
        <f t="shared" ref="AU19:AU29" si="32">AU18-AT19</f>
        <v>11</v>
      </c>
      <c r="AV19" s="33">
        <v>1</v>
      </c>
      <c r="AW19" s="59">
        <f t="shared" ref="AW19:AW24" si="33">AW18-AV19</f>
        <v>11</v>
      </c>
      <c r="AX19" s="33">
        <v>0.5</v>
      </c>
      <c r="AY19" s="59">
        <f t="shared" si="20"/>
        <v>9</v>
      </c>
      <c r="AZ19" s="33">
        <v>0.5</v>
      </c>
      <c r="BA19" s="59">
        <f t="shared" si="21"/>
        <v>10.5</v>
      </c>
      <c r="BB19" s="33"/>
      <c r="BC19" s="59"/>
      <c r="BD19" s="33"/>
      <c r="BE19" s="59"/>
      <c r="BF19" s="33"/>
      <c r="BG19" s="59"/>
      <c r="BH19" s="33"/>
      <c r="BI19" s="59"/>
      <c r="BJ19" s="33"/>
      <c r="BK19" s="59"/>
      <c r="BL19" s="33"/>
      <c r="BM19" s="59"/>
      <c r="BN19" s="33"/>
      <c r="BO19" s="59"/>
      <c r="BP19" s="33"/>
      <c r="BQ19" s="59"/>
    </row>
    <row r="20" spans="1:69" ht="18.75">
      <c r="A20" s="69">
        <v>43132</v>
      </c>
      <c r="B20" s="33"/>
      <c r="C20" s="36"/>
      <c r="D20" s="33">
        <v>0</v>
      </c>
      <c r="E20" s="59">
        <v>0</v>
      </c>
      <c r="F20" s="33">
        <v>1</v>
      </c>
      <c r="G20" s="58">
        <f t="shared" si="9"/>
        <v>10.5</v>
      </c>
      <c r="H20" s="33">
        <v>2.5</v>
      </c>
      <c r="I20" s="58">
        <f>I19-H20</f>
        <v>4</v>
      </c>
      <c r="J20" s="33">
        <v>2</v>
      </c>
      <c r="K20" s="59">
        <f t="shared" si="6"/>
        <v>5.5</v>
      </c>
      <c r="L20" s="33">
        <v>0</v>
      </c>
      <c r="M20" s="59">
        <v>0</v>
      </c>
      <c r="N20" s="58">
        <v>0</v>
      </c>
      <c r="O20" s="58">
        <v>0</v>
      </c>
      <c r="P20" s="33">
        <v>1</v>
      </c>
      <c r="Q20" s="58">
        <f t="shared" ref="Q20:Q25" si="34">Q19-P20</f>
        <v>11</v>
      </c>
      <c r="R20" s="33">
        <v>0</v>
      </c>
      <c r="S20" s="59">
        <v>4</v>
      </c>
      <c r="T20" s="33">
        <v>3</v>
      </c>
      <c r="U20" s="100">
        <f>U19-T20</f>
        <v>7</v>
      </c>
      <c r="V20" s="33">
        <v>0</v>
      </c>
      <c r="W20" s="100">
        <f>W19-V20+12</f>
        <v>20</v>
      </c>
      <c r="X20" s="33">
        <v>0</v>
      </c>
      <c r="Y20" s="59">
        <f t="shared" si="14"/>
        <v>12.5</v>
      </c>
      <c r="Z20" s="33">
        <v>0.5</v>
      </c>
      <c r="AA20" s="59">
        <f t="shared" si="15"/>
        <v>4.5</v>
      </c>
      <c r="AB20" s="33">
        <v>0</v>
      </c>
      <c r="AC20" s="59">
        <f>AC19-AB20</f>
        <v>11.5</v>
      </c>
      <c r="AD20" s="33">
        <v>2</v>
      </c>
      <c r="AE20" s="59">
        <f t="shared" ref="AE20:AE30" si="35">AE19-AD20</f>
        <v>13</v>
      </c>
      <c r="AF20" s="33">
        <v>0.5</v>
      </c>
      <c r="AG20" s="59">
        <f>AG19-AF20</f>
        <v>8.5</v>
      </c>
      <c r="AH20" s="33">
        <v>2</v>
      </c>
      <c r="AI20" s="59">
        <f t="shared" si="16"/>
        <v>7.5</v>
      </c>
      <c r="AJ20" s="33">
        <v>1</v>
      </c>
      <c r="AK20" s="59">
        <f t="shared" si="17"/>
        <v>8.5</v>
      </c>
      <c r="AL20" s="33">
        <v>2.5</v>
      </c>
      <c r="AM20" s="59">
        <f t="shared" si="18"/>
        <v>7</v>
      </c>
      <c r="AN20" s="33">
        <v>0</v>
      </c>
      <c r="AO20" s="59">
        <f t="shared" si="19"/>
        <v>9</v>
      </c>
      <c r="AP20" s="33">
        <v>0</v>
      </c>
      <c r="AQ20" s="59">
        <f t="shared" si="31"/>
        <v>10.5</v>
      </c>
      <c r="AR20" s="33">
        <v>3</v>
      </c>
      <c r="AS20" s="59">
        <f t="shared" si="30"/>
        <v>8.5</v>
      </c>
      <c r="AT20" s="33">
        <v>5</v>
      </c>
      <c r="AU20" s="59">
        <f t="shared" si="32"/>
        <v>6</v>
      </c>
      <c r="AV20" s="33">
        <v>0</v>
      </c>
      <c r="AW20" s="59">
        <f t="shared" si="33"/>
        <v>11</v>
      </c>
      <c r="AX20" s="33">
        <v>0</v>
      </c>
      <c r="AY20" s="59">
        <f t="shared" si="20"/>
        <v>9</v>
      </c>
      <c r="AZ20" s="33">
        <v>1</v>
      </c>
      <c r="BA20" s="59">
        <f t="shared" si="21"/>
        <v>9.5</v>
      </c>
      <c r="BB20" s="33"/>
      <c r="BC20" s="59"/>
      <c r="BD20" s="33"/>
      <c r="BE20" s="59"/>
      <c r="BF20" s="33"/>
      <c r="BG20" s="59"/>
      <c r="BH20" s="33"/>
      <c r="BI20" s="59"/>
      <c r="BJ20" s="33"/>
      <c r="BK20" s="59"/>
      <c r="BL20" s="33"/>
      <c r="BM20" s="59"/>
      <c r="BN20" s="33"/>
      <c r="BO20" s="59"/>
      <c r="BP20" s="33"/>
      <c r="BQ20" s="59"/>
    </row>
    <row r="21" spans="1:69" ht="18.75">
      <c r="A21" s="69">
        <v>43160</v>
      </c>
      <c r="B21" s="33"/>
      <c r="C21" s="36"/>
      <c r="D21" s="33">
        <v>0</v>
      </c>
      <c r="E21" s="58">
        <v>0</v>
      </c>
      <c r="F21" s="33">
        <v>1</v>
      </c>
      <c r="G21" s="58">
        <f>G20-F21+F5</f>
        <v>21.5</v>
      </c>
      <c r="H21" s="33">
        <v>1</v>
      </c>
      <c r="I21" s="58">
        <f>I20-H21</f>
        <v>3</v>
      </c>
      <c r="J21" s="33">
        <v>1.5</v>
      </c>
      <c r="K21" s="59">
        <f t="shared" si="6"/>
        <v>4</v>
      </c>
      <c r="L21" s="33">
        <v>0</v>
      </c>
      <c r="M21" s="59">
        <v>0</v>
      </c>
      <c r="N21" s="58"/>
      <c r="O21" s="59"/>
      <c r="P21" s="33">
        <v>2.5</v>
      </c>
      <c r="Q21" s="58">
        <f t="shared" si="34"/>
        <v>8.5</v>
      </c>
      <c r="R21" s="33">
        <v>1</v>
      </c>
      <c r="S21" s="59">
        <f>S20+1-R21</f>
        <v>4</v>
      </c>
      <c r="T21" s="33">
        <v>0</v>
      </c>
      <c r="U21" s="59">
        <f>U20+1-T21</f>
        <v>8</v>
      </c>
      <c r="V21" s="33">
        <v>1.5</v>
      </c>
      <c r="W21" s="59">
        <f>W20-V21</f>
        <v>18.5</v>
      </c>
      <c r="X21" s="33">
        <v>2.5</v>
      </c>
      <c r="Y21" s="59">
        <f t="shared" si="14"/>
        <v>10</v>
      </c>
      <c r="Z21" s="33">
        <v>0.5</v>
      </c>
      <c r="AA21" s="59">
        <f t="shared" si="15"/>
        <v>4</v>
      </c>
      <c r="AB21" s="33">
        <v>0</v>
      </c>
      <c r="AC21" s="59">
        <f>AC20-AB21</f>
        <v>11.5</v>
      </c>
      <c r="AD21" s="33">
        <v>0</v>
      </c>
      <c r="AE21" s="59">
        <f t="shared" si="35"/>
        <v>13</v>
      </c>
      <c r="AF21" s="33">
        <v>0.5</v>
      </c>
      <c r="AG21" s="59">
        <f>AG20-AF21</f>
        <v>8</v>
      </c>
      <c r="AH21" s="33">
        <v>1</v>
      </c>
      <c r="AI21" s="59">
        <f t="shared" si="16"/>
        <v>6.5</v>
      </c>
      <c r="AJ21" s="33">
        <v>1</v>
      </c>
      <c r="AK21" s="59">
        <f t="shared" si="17"/>
        <v>7.5</v>
      </c>
      <c r="AL21" s="33">
        <v>1</v>
      </c>
      <c r="AM21" s="59">
        <f t="shared" si="18"/>
        <v>6</v>
      </c>
      <c r="AN21" s="33">
        <v>2.5</v>
      </c>
      <c r="AO21" s="59">
        <f t="shared" si="19"/>
        <v>6.5</v>
      </c>
      <c r="AP21" s="33">
        <v>1</v>
      </c>
      <c r="AQ21" s="59">
        <f t="shared" si="31"/>
        <v>9.5</v>
      </c>
      <c r="AR21" s="33">
        <v>0</v>
      </c>
      <c r="AS21" s="59">
        <f t="shared" si="30"/>
        <v>8.5</v>
      </c>
      <c r="AT21" s="33">
        <v>0</v>
      </c>
      <c r="AU21" s="59">
        <f t="shared" si="32"/>
        <v>6</v>
      </c>
      <c r="AV21" s="33">
        <v>1.5</v>
      </c>
      <c r="AW21" s="59">
        <f t="shared" si="33"/>
        <v>9.5</v>
      </c>
      <c r="AX21" s="33">
        <v>1</v>
      </c>
      <c r="AY21" s="59">
        <f t="shared" si="20"/>
        <v>8</v>
      </c>
      <c r="AZ21" s="33">
        <v>4</v>
      </c>
      <c r="BA21" s="59">
        <f t="shared" si="21"/>
        <v>5.5</v>
      </c>
      <c r="BB21" s="33"/>
      <c r="BC21" s="59"/>
      <c r="BD21" s="33"/>
      <c r="BE21" s="59"/>
      <c r="BF21" s="33"/>
      <c r="BG21" s="59"/>
      <c r="BH21" s="33"/>
      <c r="BI21" s="59"/>
      <c r="BJ21" s="33"/>
      <c r="BK21" s="59"/>
      <c r="BL21" s="33"/>
      <c r="BM21" s="59"/>
      <c r="BN21" s="33"/>
      <c r="BO21" s="59"/>
      <c r="BP21" s="33"/>
      <c r="BQ21" s="59"/>
    </row>
    <row r="22" spans="1:69" ht="18.75">
      <c r="A22" s="69">
        <v>43192</v>
      </c>
      <c r="B22" s="33"/>
      <c r="C22" s="36"/>
      <c r="D22" s="33">
        <v>0</v>
      </c>
      <c r="E22" s="100">
        <v>12</v>
      </c>
      <c r="F22" s="33">
        <v>0</v>
      </c>
      <c r="G22" s="58">
        <f t="shared" si="9"/>
        <v>21.5</v>
      </c>
      <c r="H22" s="33">
        <v>0</v>
      </c>
      <c r="I22" s="57">
        <f>I21+12</f>
        <v>15</v>
      </c>
      <c r="J22" s="33">
        <v>0.5</v>
      </c>
      <c r="K22" s="100">
        <f>K21-J22+12</f>
        <v>15.5</v>
      </c>
      <c r="L22" s="33">
        <v>0</v>
      </c>
      <c r="M22" s="100">
        <v>12</v>
      </c>
      <c r="N22" s="58">
        <v>0</v>
      </c>
      <c r="O22" s="59">
        <v>12</v>
      </c>
      <c r="P22" s="33">
        <v>1.5</v>
      </c>
      <c r="Q22" s="58">
        <f t="shared" si="34"/>
        <v>7</v>
      </c>
      <c r="R22" s="33">
        <v>0</v>
      </c>
      <c r="S22" s="59">
        <f>S21-R22+1</f>
        <v>5</v>
      </c>
      <c r="T22" s="33">
        <v>3.5</v>
      </c>
      <c r="U22" s="59">
        <f>U21-T22+1</f>
        <v>5.5</v>
      </c>
      <c r="V22" s="33">
        <v>0.5</v>
      </c>
      <c r="W22" s="59">
        <f t="shared" ref="W22:W27" si="36">W21-V22</f>
        <v>18</v>
      </c>
      <c r="X22" s="33">
        <v>2</v>
      </c>
      <c r="Y22" s="59">
        <f t="shared" si="14"/>
        <v>8</v>
      </c>
      <c r="Z22" s="33">
        <v>2.5</v>
      </c>
      <c r="AA22" s="59">
        <f t="shared" si="15"/>
        <v>1.5</v>
      </c>
      <c r="AB22" s="33">
        <v>0.5</v>
      </c>
      <c r="AC22" s="59">
        <f>AC21-AB22</f>
        <v>11</v>
      </c>
      <c r="AD22" s="33">
        <v>3</v>
      </c>
      <c r="AE22" s="59">
        <f t="shared" si="35"/>
        <v>10</v>
      </c>
      <c r="AF22" s="33">
        <v>0.5</v>
      </c>
      <c r="AG22" s="59">
        <f>AG21-AF22</f>
        <v>7.5</v>
      </c>
      <c r="AH22" s="33">
        <v>0</v>
      </c>
      <c r="AI22" s="59">
        <f t="shared" si="16"/>
        <v>6.5</v>
      </c>
      <c r="AJ22" s="33">
        <v>0</v>
      </c>
      <c r="AK22" s="59">
        <f t="shared" si="17"/>
        <v>7.5</v>
      </c>
      <c r="AL22" s="33">
        <v>0</v>
      </c>
      <c r="AM22" s="59">
        <f t="shared" si="18"/>
        <v>6</v>
      </c>
      <c r="AN22" s="33">
        <v>2</v>
      </c>
      <c r="AO22" s="59">
        <f t="shared" si="19"/>
        <v>4.5</v>
      </c>
      <c r="AP22" s="33">
        <v>1</v>
      </c>
      <c r="AQ22" s="59">
        <f t="shared" si="31"/>
        <v>8.5</v>
      </c>
      <c r="AR22" s="33">
        <v>1</v>
      </c>
      <c r="AS22" s="59">
        <f t="shared" si="30"/>
        <v>7.5</v>
      </c>
      <c r="AT22" s="33">
        <v>1</v>
      </c>
      <c r="AU22" s="59">
        <f t="shared" si="32"/>
        <v>5</v>
      </c>
      <c r="AV22" s="33">
        <v>0</v>
      </c>
      <c r="AW22" s="59">
        <f t="shared" si="33"/>
        <v>9.5</v>
      </c>
      <c r="AX22" s="33">
        <v>2</v>
      </c>
      <c r="AY22" s="59">
        <f t="shared" si="20"/>
        <v>6</v>
      </c>
      <c r="AZ22" s="33">
        <v>0</v>
      </c>
      <c r="BA22" s="59">
        <f t="shared" si="21"/>
        <v>5.5</v>
      </c>
      <c r="BB22" s="33"/>
      <c r="BC22" s="59"/>
      <c r="BD22" s="33"/>
      <c r="BE22" s="59"/>
      <c r="BF22" s="33"/>
      <c r="BG22" s="59"/>
      <c r="BH22" s="33"/>
      <c r="BI22" s="59"/>
      <c r="BJ22" s="33"/>
      <c r="BK22" s="59"/>
      <c r="BL22" s="33"/>
      <c r="BM22" s="59"/>
      <c r="BN22" s="33"/>
      <c r="BO22" s="59"/>
      <c r="BP22" s="33"/>
      <c r="BQ22" s="59"/>
    </row>
    <row r="23" spans="1:69" ht="18.75">
      <c r="A23" s="69">
        <v>43223</v>
      </c>
      <c r="B23" s="33"/>
      <c r="C23" s="36"/>
      <c r="D23" s="33">
        <v>0</v>
      </c>
      <c r="E23" s="59">
        <v>12</v>
      </c>
      <c r="F23" s="33">
        <v>1.5</v>
      </c>
      <c r="G23" s="58">
        <f t="shared" si="9"/>
        <v>20</v>
      </c>
      <c r="H23" s="33">
        <v>1</v>
      </c>
      <c r="I23" s="57">
        <f>I22-H23</f>
        <v>14</v>
      </c>
      <c r="J23" s="33">
        <v>1.5</v>
      </c>
      <c r="K23" s="59">
        <f>K22-J23+J6</f>
        <v>14</v>
      </c>
      <c r="L23" s="33">
        <v>0.5</v>
      </c>
      <c r="M23" s="59">
        <f t="shared" ref="M23:M30" si="37">M22-L23</f>
        <v>11.5</v>
      </c>
      <c r="N23" s="58">
        <v>4</v>
      </c>
      <c r="O23" s="59">
        <f>O22-N23</f>
        <v>8</v>
      </c>
      <c r="P23" s="33">
        <v>2</v>
      </c>
      <c r="Q23" s="58">
        <f t="shared" si="34"/>
        <v>5</v>
      </c>
      <c r="R23" s="33">
        <v>11</v>
      </c>
      <c r="S23" s="59">
        <f t="shared" ref="S23:S30" si="38">S22-R23+1</f>
        <v>-5</v>
      </c>
      <c r="T23" s="33">
        <v>0.5</v>
      </c>
      <c r="U23" s="59">
        <f t="shared" ref="U23:U30" si="39">U22-T23+1</f>
        <v>6</v>
      </c>
      <c r="V23" s="33">
        <v>4</v>
      </c>
      <c r="W23" s="59">
        <f t="shared" si="36"/>
        <v>14</v>
      </c>
      <c r="X23" s="33"/>
      <c r="Y23" s="59"/>
      <c r="Z23" s="33">
        <v>0.5</v>
      </c>
      <c r="AA23" s="59">
        <f t="shared" si="15"/>
        <v>1</v>
      </c>
      <c r="AB23" s="33">
        <v>1</v>
      </c>
      <c r="AC23" s="59">
        <f>AC22-AB23</f>
        <v>10</v>
      </c>
      <c r="AD23" s="33">
        <v>0</v>
      </c>
      <c r="AE23" s="59">
        <f t="shared" si="35"/>
        <v>10</v>
      </c>
      <c r="AF23" s="33">
        <v>1</v>
      </c>
      <c r="AG23" s="59">
        <f>AG22-AF23</f>
        <v>6.5</v>
      </c>
      <c r="AH23" s="33">
        <v>0</v>
      </c>
      <c r="AI23" s="59">
        <f t="shared" si="16"/>
        <v>6.5</v>
      </c>
      <c r="AJ23" s="33">
        <v>0</v>
      </c>
      <c r="AK23" s="59">
        <f t="shared" si="17"/>
        <v>7.5</v>
      </c>
      <c r="AL23" s="33">
        <v>2</v>
      </c>
      <c r="AM23" s="59">
        <f t="shared" si="18"/>
        <v>4</v>
      </c>
      <c r="AN23" s="33">
        <v>1</v>
      </c>
      <c r="AO23" s="59">
        <f t="shared" si="19"/>
        <v>3.5</v>
      </c>
      <c r="AP23" s="33">
        <v>1</v>
      </c>
      <c r="AQ23" s="59">
        <f t="shared" si="31"/>
        <v>7.5</v>
      </c>
      <c r="AR23" s="33">
        <v>1</v>
      </c>
      <c r="AS23" s="59">
        <f t="shared" si="30"/>
        <v>6.5</v>
      </c>
      <c r="AT23" s="33">
        <v>1</v>
      </c>
      <c r="AU23" s="59">
        <f t="shared" si="32"/>
        <v>4</v>
      </c>
      <c r="AV23" s="33">
        <v>1</v>
      </c>
      <c r="AW23" s="59">
        <f t="shared" si="33"/>
        <v>8.5</v>
      </c>
      <c r="AX23" s="33">
        <v>3</v>
      </c>
      <c r="AY23" s="59">
        <f t="shared" si="20"/>
        <v>3</v>
      </c>
      <c r="AZ23" s="33">
        <v>1.5</v>
      </c>
      <c r="BA23" s="59">
        <f t="shared" si="21"/>
        <v>4</v>
      </c>
      <c r="BB23" s="33"/>
      <c r="BC23" s="59"/>
      <c r="BD23" s="33"/>
      <c r="BE23" s="59"/>
      <c r="BF23" s="33"/>
      <c r="BG23" s="59"/>
      <c r="BH23" s="33"/>
      <c r="BI23" s="59"/>
      <c r="BJ23" s="33"/>
      <c r="BK23" s="59"/>
      <c r="BL23" s="33"/>
      <c r="BM23" s="59"/>
      <c r="BN23" s="33"/>
      <c r="BO23" s="59"/>
      <c r="BP23" s="33"/>
      <c r="BQ23" s="59"/>
    </row>
    <row r="24" spans="1:69" ht="18.75">
      <c r="A24" s="69">
        <v>43252</v>
      </c>
      <c r="B24" s="33"/>
      <c r="C24" s="36"/>
      <c r="D24" s="33">
        <v>2</v>
      </c>
      <c r="E24" s="59">
        <f t="shared" ref="E24:E30" si="40">E23-D24</f>
        <v>10</v>
      </c>
      <c r="F24" s="33">
        <v>2</v>
      </c>
      <c r="G24" s="58">
        <f t="shared" si="9"/>
        <v>18</v>
      </c>
      <c r="H24" s="33">
        <v>0</v>
      </c>
      <c r="I24" s="57">
        <f>I23-H24</f>
        <v>14</v>
      </c>
      <c r="J24" s="33">
        <v>2</v>
      </c>
      <c r="K24" s="59">
        <f>K23-J24+J7</f>
        <v>12</v>
      </c>
      <c r="L24" s="33">
        <v>0</v>
      </c>
      <c r="M24" s="59">
        <f t="shared" si="37"/>
        <v>11.5</v>
      </c>
      <c r="N24" s="58">
        <v>0</v>
      </c>
      <c r="O24" s="59">
        <f>O23-N24</f>
        <v>8</v>
      </c>
      <c r="P24" s="33">
        <v>0</v>
      </c>
      <c r="Q24" s="58">
        <f t="shared" si="34"/>
        <v>5</v>
      </c>
      <c r="R24" s="33">
        <v>0</v>
      </c>
      <c r="S24" s="59">
        <f t="shared" si="38"/>
        <v>-4</v>
      </c>
      <c r="T24" s="33">
        <v>0</v>
      </c>
      <c r="U24" s="59">
        <f t="shared" si="39"/>
        <v>7</v>
      </c>
      <c r="V24" s="33">
        <v>0</v>
      </c>
      <c r="W24" s="59">
        <f t="shared" si="36"/>
        <v>14</v>
      </c>
      <c r="X24" s="33"/>
      <c r="Y24" s="59"/>
      <c r="Z24" s="33">
        <v>1</v>
      </c>
      <c r="AA24" s="59">
        <f>AA23-Z24+3</f>
        <v>3</v>
      </c>
      <c r="AB24" s="33">
        <v>4</v>
      </c>
      <c r="AC24" s="59">
        <f>AC23-AB24</f>
        <v>6</v>
      </c>
      <c r="AD24" s="33">
        <v>1</v>
      </c>
      <c r="AE24" s="59">
        <f t="shared" si="35"/>
        <v>9</v>
      </c>
      <c r="AF24" s="33">
        <v>0.5</v>
      </c>
      <c r="AG24" s="100">
        <f t="shared" ref="AG24" si="41">AG23-AF24</f>
        <v>6</v>
      </c>
      <c r="AH24" s="33">
        <v>0</v>
      </c>
      <c r="AI24" s="59">
        <f t="shared" si="16"/>
        <v>6.5</v>
      </c>
      <c r="AJ24" s="33">
        <v>1.5</v>
      </c>
      <c r="AK24" s="59">
        <f t="shared" si="17"/>
        <v>6</v>
      </c>
      <c r="AL24" s="33">
        <v>0.5</v>
      </c>
      <c r="AM24" s="59">
        <f t="shared" si="18"/>
        <v>3.5</v>
      </c>
      <c r="AN24" s="33">
        <v>1</v>
      </c>
      <c r="AO24" s="59">
        <f t="shared" si="19"/>
        <v>2.5</v>
      </c>
      <c r="AP24" s="33">
        <v>1</v>
      </c>
      <c r="AQ24" s="59">
        <f t="shared" si="31"/>
        <v>6.5</v>
      </c>
      <c r="AR24" s="33">
        <v>1</v>
      </c>
      <c r="AS24" s="59">
        <f t="shared" si="30"/>
        <v>5.5</v>
      </c>
      <c r="AT24" s="33">
        <v>1</v>
      </c>
      <c r="AU24" s="59">
        <f t="shared" si="32"/>
        <v>3</v>
      </c>
      <c r="AV24" s="33">
        <v>0.5</v>
      </c>
      <c r="AW24" s="59">
        <f t="shared" si="33"/>
        <v>8</v>
      </c>
      <c r="AX24" s="33">
        <v>0</v>
      </c>
      <c r="AY24" s="59">
        <f t="shared" si="20"/>
        <v>3</v>
      </c>
      <c r="AZ24" s="33">
        <v>0</v>
      </c>
      <c r="BA24" s="59">
        <f t="shared" si="21"/>
        <v>4</v>
      </c>
      <c r="BB24" s="33">
        <v>1</v>
      </c>
      <c r="BC24" s="59">
        <v>11</v>
      </c>
      <c r="BD24" s="33"/>
      <c r="BE24" s="59"/>
      <c r="BF24" s="33"/>
      <c r="BG24" s="59"/>
      <c r="BH24" s="33"/>
      <c r="BI24" s="59"/>
      <c r="BJ24" s="33"/>
      <c r="BK24" s="59"/>
      <c r="BL24" s="33"/>
      <c r="BM24" s="59"/>
      <c r="BN24" s="33"/>
      <c r="BO24" s="59"/>
      <c r="BP24" s="33"/>
      <c r="BQ24" s="59"/>
    </row>
    <row r="25" spans="1:69" ht="18.75">
      <c r="A25" s="69">
        <v>43283</v>
      </c>
      <c r="B25" s="33"/>
      <c r="C25" s="36"/>
      <c r="D25" s="33">
        <v>2.5</v>
      </c>
      <c r="E25" s="59">
        <f t="shared" si="40"/>
        <v>7.5</v>
      </c>
      <c r="F25" s="33">
        <v>4</v>
      </c>
      <c r="G25" s="58">
        <f t="shared" si="9"/>
        <v>14</v>
      </c>
      <c r="H25" s="33">
        <v>6</v>
      </c>
      <c r="I25" s="57">
        <f>I24-H25</f>
        <v>8</v>
      </c>
      <c r="J25" s="33">
        <v>0</v>
      </c>
      <c r="K25" s="59">
        <f>K24-J25</f>
        <v>12</v>
      </c>
      <c r="L25" s="33">
        <v>2</v>
      </c>
      <c r="M25" s="59">
        <f t="shared" si="37"/>
        <v>9.5</v>
      </c>
      <c r="N25" s="58"/>
      <c r="O25" s="59"/>
      <c r="P25" s="33">
        <v>0</v>
      </c>
      <c r="Q25" s="58">
        <f t="shared" si="34"/>
        <v>5</v>
      </c>
      <c r="R25" s="33">
        <v>0</v>
      </c>
      <c r="S25" s="59">
        <f t="shared" si="38"/>
        <v>-3</v>
      </c>
      <c r="T25" s="33">
        <v>0</v>
      </c>
      <c r="U25" s="59">
        <f t="shared" si="39"/>
        <v>8</v>
      </c>
      <c r="V25" s="33">
        <v>0</v>
      </c>
      <c r="W25" s="59">
        <f t="shared" si="36"/>
        <v>14</v>
      </c>
      <c r="X25" s="33"/>
      <c r="Y25" s="59"/>
      <c r="Z25" s="33">
        <v>1</v>
      </c>
      <c r="AA25" s="59">
        <f>AA24-Z25</f>
        <v>2</v>
      </c>
      <c r="AB25" s="33"/>
      <c r="AC25" s="59"/>
      <c r="AD25" s="33">
        <v>1.5</v>
      </c>
      <c r="AE25" s="59">
        <f t="shared" si="35"/>
        <v>7.5</v>
      </c>
      <c r="AF25" s="33">
        <v>0.5</v>
      </c>
      <c r="AG25" s="59">
        <f>AG24-AF25</f>
        <v>5.5</v>
      </c>
      <c r="AH25" s="33">
        <v>0</v>
      </c>
      <c r="AI25" s="59">
        <f t="shared" si="16"/>
        <v>6.5</v>
      </c>
      <c r="AJ25" s="33">
        <v>5</v>
      </c>
      <c r="AK25" s="59">
        <f t="shared" si="17"/>
        <v>1</v>
      </c>
      <c r="AL25" s="33">
        <v>0</v>
      </c>
      <c r="AM25" s="59">
        <f t="shared" si="18"/>
        <v>3.5</v>
      </c>
      <c r="AN25" s="33">
        <v>1</v>
      </c>
      <c r="AO25" s="59">
        <f t="shared" si="19"/>
        <v>1.5</v>
      </c>
      <c r="AP25" s="33">
        <v>2.5</v>
      </c>
      <c r="AQ25" s="59">
        <f t="shared" si="31"/>
        <v>4</v>
      </c>
      <c r="AR25" s="33">
        <v>0</v>
      </c>
      <c r="AS25" s="59">
        <f t="shared" si="30"/>
        <v>5.5</v>
      </c>
      <c r="AT25" s="33">
        <v>2</v>
      </c>
      <c r="AU25" s="59">
        <f t="shared" si="32"/>
        <v>1</v>
      </c>
      <c r="AV25" s="33">
        <v>1</v>
      </c>
      <c r="AW25" s="59">
        <f>AW24-AV25</f>
        <v>7</v>
      </c>
      <c r="AX25" s="33">
        <v>0.5</v>
      </c>
      <c r="AY25" s="59">
        <f t="shared" si="20"/>
        <v>2.5</v>
      </c>
      <c r="AZ25" s="33">
        <v>2</v>
      </c>
      <c r="BA25" s="59">
        <f t="shared" si="21"/>
        <v>2</v>
      </c>
      <c r="BB25" s="33">
        <v>1.5</v>
      </c>
      <c r="BC25" s="59">
        <f>BC24-BB25</f>
        <v>9.5</v>
      </c>
      <c r="BD25" s="33"/>
      <c r="BE25" s="59"/>
      <c r="BF25" s="33"/>
      <c r="BG25" s="59"/>
      <c r="BH25" s="33"/>
      <c r="BI25" s="59"/>
      <c r="BJ25" s="33"/>
      <c r="BK25" s="59"/>
      <c r="BL25" s="33"/>
      <c r="BM25" s="59"/>
      <c r="BN25" s="33"/>
      <c r="BO25" s="59"/>
      <c r="BP25" s="33"/>
      <c r="BQ25" s="59"/>
    </row>
    <row r="26" spans="1:69" ht="18.75">
      <c r="A26" s="69">
        <v>43315</v>
      </c>
      <c r="B26" s="33"/>
      <c r="C26" s="36"/>
      <c r="D26" s="33">
        <v>0</v>
      </c>
      <c r="E26" s="59">
        <f t="shared" si="40"/>
        <v>7.5</v>
      </c>
      <c r="F26" s="33">
        <v>7</v>
      </c>
      <c r="G26" s="58">
        <v>0</v>
      </c>
      <c r="H26" s="33"/>
      <c r="I26" s="58"/>
      <c r="J26" s="33">
        <v>1</v>
      </c>
      <c r="K26" s="59">
        <f t="shared" ref="K26:K30" si="42">K25-J26</f>
        <v>11</v>
      </c>
      <c r="L26" s="33">
        <v>3</v>
      </c>
      <c r="M26" s="59">
        <f t="shared" si="37"/>
        <v>6.5</v>
      </c>
      <c r="N26" s="58"/>
      <c r="O26" s="59"/>
      <c r="P26" s="33"/>
      <c r="Q26" s="58"/>
      <c r="R26" s="33"/>
      <c r="S26" s="59">
        <f t="shared" si="38"/>
        <v>-2</v>
      </c>
      <c r="T26" s="33">
        <v>3</v>
      </c>
      <c r="U26" s="59">
        <f t="shared" si="39"/>
        <v>6</v>
      </c>
      <c r="V26" s="33">
        <v>2</v>
      </c>
      <c r="W26" s="59">
        <f t="shared" si="36"/>
        <v>12</v>
      </c>
      <c r="X26" s="33"/>
      <c r="Y26" s="59"/>
      <c r="Z26" s="33">
        <v>2</v>
      </c>
      <c r="AA26" s="59">
        <f>AA25-Z26</f>
        <v>0</v>
      </c>
      <c r="AB26" s="33"/>
      <c r="AC26" s="59"/>
      <c r="AD26" s="33">
        <v>1</v>
      </c>
      <c r="AE26" s="59">
        <f t="shared" si="35"/>
        <v>6.5</v>
      </c>
      <c r="AF26" s="33">
        <v>2</v>
      </c>
      <c r="AG26" s="59">
        <f>AG25-AF26</f>
        <v>3.5</v>
      </c>
      <c r="AH26" s="33">
        <v>1.5</v>
      </c>
      <c r="AI26" s="59">
        <f t="shared" si="16"/>
        <v>5</v>
      </c>
      <c r="AJ26" s="33">
        <v>1</v>
      </c>
      <c r="AK26" s="59">
        <f t="shared" si="17"/>
        <v>0</v>
      </c>
      <c r="AL26" s="33">
        <v>2.5</v>
      </c>
      <c r="AM26" s="59">
        <f t="shared" si="18"/>
        <v>1</v>
      </c>
      <c r="AN26" s="33">
        <v>0</v>
      </c>
      <c r="AO26" s="59">
        <f t="shared" si="19"/>
        <v>1.5</v>
      </c>
      <c r="AP26" s="33">
        <v>1</v>
      </c>
      <c r="AQ26" s="59">
        <f t="shared" si="31"/>
        <v>3</v>
      </c>
      <c r="AR26" s="33">
        <v>1</v>
      </c>
      <c r="AS26" s="59">
        <f t="shared" si="30"/>
        <v>4.5</v>
      </c>
      <c r="AT26" s="33">
        <v>0</v>
      </c>
      <c r="AU26" s="59">
        <f t="shared" si="32"/>
        <v>1</v>
      </c>
      <c r="AV26" s="33">
        <v>1</v>
      </c>
      <c r="AW26" s="59">
        <f>AW25-AV26</f>
        <v>6</v>
      </c>
      <c r="AX26" s="33">
        <v>0</v>
      </c>
      <c r="AY26" s="59">
        <v>2.5</v>
      </c>
      <c r="AZ26" s="33"/>
      <c r="BA26" s="59"/>
      <c r="BB26" s="33">
        <v>1</v>
      </c>
      <c r="BC26" s="59">
        <f>BC25-BB26</f>
        <v>8.5</v>
      </c>
      <c r="BD26" s="33"/>
      <c r="BE26" s="59"/>
      <c r="BF26" s="33"/>
      <c r="BG26" s="59"/>
      <c r="BH26" s="33"/>
      <c r="BI26" s="59"/>
      <c r="BJ26" s="33"/>
      <c r="BK26" s="59"/>
      <c r="BL26" s="33"/>
      <c r="BM26" s="59"/>
      <c r="BN26" s="33"/>
      <c r="BO26" s="59"/>
      <c r="BP26" s="33"/>
      <c r="BQ26" s="59"/>
    </row>
    <row r="27" spans="1:69" ht="18.75">
      <c r="A27" s="69">
        <v>43347</v>
      </c>
      <c r="B27" s="33"/>
      <c r="C27" s="36"/>
      <c r="D27" s="33">
        <v>2</v>
      </c>
      <c r="E27" s="59">
        <f t="shared" si="40"/>
        <v>5.5</v>
      </c>
      <c r="F27" s="33"/>
      <c r="G27" s="58"/>
      <c r="H27" s="33"/>
      <c r="I27" s="58"/>
      <c r="J27" s="33">
        <v>1</v>
      </c>
      <c r="K27" s="59">
        <f t="shared" si="42"/>
        <v>10</v>
      </c>
      <c r="L27" s="33">
        <v>0</v>
      </c>
      <c r="M27" s="59">
        <f t="shared" si="37"/>
        <v>6.5</v>
      </c>
      <c r="N27" s="58"/>
      <c r="O27" s="59"/>
      <c r="P27" s="33"/>
      <c r="Q27" s="58"/>
      <c r="R27" s="33"/>
      <c r="S27" s="59">
        <f t="shared" si="38"/>
        <v>-1</v>
      </c>
      <c r="T27" s="33">
        <v>1</v>
      </c>
      <c r="U27" s="59">
        <f t="shared" si="39"/>
        <v>6</v>
      </c>
      <c r="V27" s="33">
        <v>1</v>
      </c>
      <c r="W27" s="59">
        <f t="shared" si="36"/>
        <v>11</v>
      </c>
      <c r="X27" s="33"/>
      <c r="Y27" s="59"/>
      <c r="Z27" s="33"/>
      <c r="AA27" s="59"/>
      <c r="AB27" s="33"/>
      <c r="AC27" s="59"/>
      <c r="AD27" s="33">
        <v>0</v>
      </c>
      <c r="AE27" s="59">
        <f t="shared" si="35"/>
        <v>6.5</v>
      </c>
      <c r="AF27" s="33">
        <v>0</v>
      </c>
      <c r="AG27" s="59">
        <f>AG26-AF27</f>
        <v>3.5</v>
      </c>
      <c r="AH27" s="33">
        <v>1</v>
      </c>
      <c r="AI27" s="59">
        <f t="shared" si="16"/>
        <v>4</v>
      </c>
      <c r="AJ27" s="33">
        <v>0</v>
      </c>
      <c r="AK27" s="59">
        <v>0</v>
      </c>
      <c r="AL27" s="33">
        <v>1</v>
      </c>
      <c r="AM27" s="59">
        <f t="shared" si="18"/>
        <v>0</v>
      </c>
      <c r="AN27" s="33">
        <v>1.5</v>
      </c>
      <c r="AO27" s="59">
        <f t="shared" si="19"/>
        <v>0</v>
      </c>
      <c r="AP27" s="33">
        <v>1</v>
      </c>
      <c r="AQ27" s="59">
        <f t="shared" si="31"/>
        <v>2</v>
      </c>
      <c r="AR27" s="33">
        <v>2</v>
      </c>
      <c r="AS27" s="59">
        <f t="shared" si="30"/>
        <v>2.5</v>
      </c>
      <c r="AT27" s="33">
        <v>0</v>
      </c>
      <c r="AU27" s="59">
        <f t="shared" si="32"/>
        <v>1</v>
      </c>
      <c r="AV27" s="33">
        <v>0</v>
      </c>
      <c r="AW27" s="59">
        <f>AW26-AV27</f>
        <v>6</v>
      </c>
      <c r="AX27" s="33">
        <v>2.5</v>
      </c>
      <c r="AY27" s="59">
        <v>0</v>
      </c>
      <c r="AZ27" s="33"/>
      <c r="BA27" s="59"/>
      <c r="BB27" s="33">
        <v>1</v>
      </c>
      <c r="BC27" s="59">
        <f>BC26-BB27</f>
        <v>7.5</v>
      </c>
      <c r="BD27" s="33">
        <v>0</v>
      </c>
      <c r="BE27" s="100">
        <v>12</v>
      </c>
      <c r="BF27" s="33">
        <v>0</v>
      </c>
      <c r="BG27" s="59">
        <v>12</v>
      </c>
      <c r="BH27" s="33">
        <v>1</v>
      </c>
      <c r="BI27" s="59">
        <v>0</v>
      </c>
      <c r="BJ27" s="33">
        <v>0</v>
      </c>
      <c r="BK27" s="59">
        <v>1</v>
      </c>
      <c r="BL27" s="33"/>
      <c r="BM27" s="59"/>
      <c r="BN27" s="33"/>
      <c r="BO27" s="59"/>
      <c r="BP27" s="33"/>
      <c r="BQ27" s="59"/>
    </row>
    <row r="28" spans="1:69" ht="18.75">
      <c r="A28" s="69">
        <v>43378</v>
      </c>
      <c r="B28" s="33"/>
      <c r="C28" s="36"/>
      <c r="D28" s="33">
        <v>3</v>
      </c>
      <c r="E28" s="59">
        <f t="shared" si="40"/>
        <v>2.5</v>
      </c>
      <c r="F28" s="33"/>
      <c r="G28" s="58"/>
      <c r="H28" s="33"/>
      <c r="I28" s="58"/>
      <c r="J28" s="33">
        <v>1</v>
      </c>
      <c r="K28" s="59">
        <f t="shared" si="42"/>
        <v>9</v>
      </c>
      <c r="L28" s="33">
        <v>1</v>
      </c>
      <c r="M28" s="59">
        <f t="shared" si="37"/>
        <v>5.5</v>
      </c>
      <c r="N28" s="58"/>
      <c r="O28" s="59"/>
      <c r="P28" s="33"/>
      <c r="Q28" s="58"/>
      <c r="R28" s="33"/>
      <c r="S28" s="59">
        <f t="shared" si="38"/>
        <v>0</v>
      </c>
      <c r="T28" s="33">
        <v>3</v>
      </c>
      <c r="U28" s="59">
        <f t="shared" si="39"/>
        <v>4</v>
      </c>
      <c r="V28" s="33">
        <v>1</v>
      </c>
      <c r="W28" s="59">
        <f>W27-V28-3</f>
        <v>7</v>
      </c>
      <c r="X28" s="33"/>
      <c r="Y28" s="59"/>
      <c r="Z28" s="33"/>
      <c r="AA28" s="59"/>
      <c r="AB28" s="33"/>
      <c r="AC28" s="59"/>
      <c r="AD28" s="33">
        <v>0</v>
      </c>
      <c r="AE28" s="59">
        <f t="shared" si="35"/>
        <v>6.5</v>
      </c>
      <c r="AF28" s="33">
        <v>0</v>
      </c>
      <c r="AG28" s="100">
        <f>AG27-AF28+12</f>
        <v>15.5</v>
      </c>
      <c r="AH28" s="33">
        <v>3</v>
      </c>
      <c r="AI28" s="100">
        <v>13</v>
      </c>
      <c r="AJ28" s="33">
        <v>0</v>
      </c>
      <c r="AK28" s="100">
        <v>12</v>
      </c>
      <c r="AL28" s="33">
        <v>0.5</v>
      </c>
      <c r="AM28" s="100">
        <f>AM27-AL28+1</f>
        <v>0.5</v>
      </c>
      <c r="AN28" s="33">
        <v>0.5</v>
      </c>
      <c r="AO28" s="100">
        <f>AO27-AN28+12</f>
        <v>11.5</v>
      </c>
      <c r="AP28" s="33">
        <v>0</v>
      </c>
      <c r="AQ28" s="100">
        <v>14</v>
      </c>
      <c r="AR28" s="33">
        <v>1</v>
      </c>
      <c r="AS28" s="100">
        <v>13.5</v>
      </c>
      <c r="AT28" s="33">
        <v>1</v>
      </c>
      <c r="AU28" s="59">
        <f t="shared" si="32"/>
        <v>0</v>
      </c>
      <c r="AV28" s="33">
        <v>2.5</v>
      </c>
      <c r="AW28" s="59">
        <f>AW27-AV28</f>
        <v>3.5</v>
      </c>
      <c r="AX28" s="33"/>
      <c r="AY28" s="59"/>
      <c r="AZ28" s="33"/>
      <c r="BA28" s="59"/>
      <c r="BB28" s="33">
        <v>0</v>
      </c>
      <c r="BC28" s="59">
        <f>BC27-BB28</f>
        <v>7.5</v>
      </c>
      <c r="BD28" s="33">
        <v>0</v>
      </c>
      <c r="BE28" s="59">
        <f>BE27-BD28</f>
        <v>12</v>
      </c>
      <c r="BF28" s="33">
        <v>0</v>
      </c>
      <c r="BG28" s="59">
        <f>BG27-BF28</f>
        <v>12</v>
      </c>
      <c r="BH28" s="33">
        <v>0</v>
      </c>
      <c r="BI28" s="59">
        <f>BI27-BH28+1</f>
        <v>1</v>
      </c>
      <c r="BJ28" s="33">
        <v>0.5</v>
      </c>
      <c r="BK28" s="59">
        <f>BK27-BJ28+1</f>
        <v>1.5</v>
      </c>
      <c r="BL28" s="33">
        <v>0</v>
      </c>
      <c r="BM28" s="59">
        <v>1</v>
      </c>
      <c r="BN28" s="33">
        <v>0</v>
      </c>
      <c r="BO28" s="59">
        <v>12</v>
      </c>
      <c r="BP28" s="33"/>
      <c r="BQ28" s="59"/>
    </row>
    <row r="29" spans="1:69" ht="18.75">
      <c r="A29" s="69">
        <v>43410</v>
      </c>
      <c r="B29" s="33"/>
      <c r="C29" s="36"/>
      <c r="D29" s="33">
        <v>0</v>
      </c>
      <c r="E29" s="59">
        <f t="shared" si="40"/>
        <v>2.5</v>
      </c>
      <c r="F29" s="33"/>
      <c r="G29" s="58"/>
      <c r="H29" s="33"/>
      <c r="I29" s="58"/>
      <c r="J29" s="33">
        <v>1</v>
      </c>
      <c r="K29" s="59">
        <f t="shared" si="42"/>
        <v>8</v>
      </c>
      <c r="L29" s="33">
        <v>2</v>
      </c>
      <c r="M29" s="59">
        <f t="shared" si="37"/>
        <v>3.5</v>
      </c>
      <c r="N29" s="58"/>
      <c r="O29" s="59"/>
      <c r="P29" s="33"/>
      <c r="Q29" s="58"/>
      <c r="R29" s="33"/>
      <c r="S29" s="59">
        <f t="shared" si="38"/>
        <v>1</v>
      </c>
      <c r="T29" s="33">
        <v>0</v>
      </c>
      <c r="U29" s="59">
        <f t="shared" si="39"/>
        <v>5</v>
      </c>
      <c r="V29" s="33"/>
      <c r="W29" s="59"/>
      <c r="X29" s="33"/>
      <c r="Y29" s="59"/>
      <c r="Z29" s="33"/>
      <c r="AA29" s="59"/>
      <c r="AB29" s="33"/>
      <c r="AC29" s="59"/>
      <c r="AD29" s="33">
        <v>0</v>
      </c>
      <c r="AE29" s="59">
        <f t="shared" si="35"/>
        <v>6.5</v>
      </c>
      <c r="AF29" s="33">
        <v>0</v>
      </c>
      <c r="AG29" s="59">
        <f>AG28-AF29</f>
        <v>15.5</v>
      </c>
      <c r="AH29" s="33">
        <v>0</v>
      </c>
      <c r="AI29" s="59">
        <v>13</v>
      </c>
      <c r="AJ29" s="33">
        <v>1</v>
      </c>
      <c r="AK29" s="59">
        <f>AK28-AJ29</f>
        <v>11</v>
      </c>
      <c r="AL29" s="33">
        <v>0.5</v>
      </c>
      <c r="AM29" s="59">
        <f>AM28-AL29+1</f>
        <v>1</v>
      </c>
      <c r="AN29" s="33">
        <v>0</v>
      </c>
      <c r="AO29" s="59">
        <f>AO28-AN29</f>
        <v>11.5</v>
      </c>
      <c r="AP29" s="33">
        <v>0</v>
      </c>
      <c r="AQ29" s="59">
        <f>AQ28-AP29</f>
        <v>14</v>
      </c>
      <c r="AR29" s="33">
        <v>0</v>
      </c>
      <c r="AS29" s="59">
        <f>AS28-AR29</f>
        <v>13.5</v>
      </c>
      <c r="AT29" s="33">
        <v>0</v>
      </c>
      <c r="AU29" s="59">
        <f t="shared" si="32"/>
        <v>0</v>
      </c>
      <c r="AV29" s="33">
        <v>0</v>
      </c>
      <c r="AW29" s="59">
        <f>AW28-AV29</f>
        <v>3.5</v>
      </c>
      <c r="AX29" s="33"/>
      <c r="AY29" s="59"/>
      <c r="AZ29" s="33"/>
      <c r="BA29" s="59"/>
      <c r="BB29" s="33">
        <v>1</v>
      </c>
      <c r="BC29" s="59">
        <f>BC28-BB29</f>
        <v>6.5</v>
      </c>
      <c r="BD29" s="33">
        <v>0</v>
      </c>
      <c r="BE29" s="59">
        <f>BE28-BD29</f>
        <v>12</v>
      </c>
      <c r="BF29" s="33">
        <v>0</v>
      </c>
      <c r="BG29" s="59">
        <f>BG28-BF29</f>
        <v>12</v>
      </c>
      <c r="BH29" s="33">
        <v>1.5</v>
      </c>
      <c r="BI29" s="59">
        <f t="shared" ref="BI29:BI30" si="43">BI28-BH29+1</f>
        <v>0.5</v>
      </c>
      <c r="BJ29" s="33">
        <v>3.5</v>
      </c>
      <c r="BK29" s="59">
        <f t="shared" ref="BK29:BK30" si="44">BK28-BJ29+1</f>
        <v>-1</v>
      </c>
      <c r="BL29" s="33">
        <v>0</v>
      </c>
      <c r="BM29" s="59">
        <f>BM28-BL29+1</f>
        <v>2</v>
      </c>
      <c r="BN29" s="33">
        <v>0</v>
      </c>
      <c r="BO29" s="59">
        <f>BO28-BN29</f>
        <v>12</v>
      </c>
      <c r="BP29" s="33">
        <v>0</v>
      </c>
      <c r="BQ29" s="59">
        <v>1</v>
      </c>
    </row>
    <row r="30" spans="1:69" ht="18.75">
      <c r="A30" s="69">
        <v>43441</v>
      </c>
      <c r="B30" s="33"/>
      <c r="C30" s="36"/>
      <c r="D30" s="33">
        <v>0</v>
      </c>
      <c r="E30" s="59">
        <f t="shared" si="40"/>
        <v>2.5</v>
      </c>
      <c r="F30" s="33"/>
      <c r="G30" s="58"/>
      <c r="H30" s="33"/>
      <c r="I30" s="58"/>
      <c r="J30" s="33">
        <v>0</v>
      </c>
      <c r="K30" s="59">
        <f t="shared" si="42"/>
        <v>8</v>
      </c>
      <c r="L30" s="33">
        <v>0</v>
      </c>
      <c r="M30" s="59">
        <f t="shared" si="37"/>
        <v>3.5</v>
      </c>
      <c r="N30" s="58"/>
      <c r="O30" s="59"/>
      <c r="P30" s="33"/>
      <c r="Q30" s="58"/>
      <c r="R30" s="33"/>
      <c r="S30" s="59">
        <f t="shared" si="38"/>
        <v>2</v>
      </c>
      <c r="T30" s="33">
        <v>0</v>
      </c>
      <c r="U30" s="59">
        <f t="shared" si="39"/>
        <v>6</v>
      </c>
      <c r="V30" s="33"/>
      <c r="W30" s="59"/>
      <c r="X30" s="33"/>
      <c r="Y30" s="59"/>
      <c r="Z30" s="33"/>
      <c r="AA30" s="59"/>
      <c r="AB30" s="33"/>
      <c r="AC30" s="59"/>
      <c r="AD30" s="33">
        <v>1</v>
      </c>
      <c r="AE30" s="59">
        <f t="shared" si="35"/>
        <v>5.5</v>
      </c>
      <c r="AF30" s="33">
        <v>1</v>
      </c>
      <c r="AG30" s="59">
        <f>AG29-AF30</f>
        <v>14.5</v>
      </c>
      <c r="AH30" s="33">
        <v>0</v>
      </c>
      <c r="AI30" s="59">
        <v>13</v>
      </c>
      <c r="AJ30" s="33">
        <v>0.5</v>
      </c>
      <c r="AK30" s="59">
        <f>AK29-AJ30</f>
        <v>10.5</v>
      </c>
      <c r="AL30" s="33">
        <v>0</v>
      </c>
      <c r="AM30" s="59">
        <f>AM29-AL30+1</f>
        <v>2</v>
      </c>
      <c r="AN30" s="33">
        <v>2</v>
      </c>
      <c r="AO30" s="59">
        <f>AO29-AN30</f>
        <v>9.5</v>
      </c>
      <c r="AP30" s="33"/>
      <c r="AQ30" s="59">
        <f>AQ29-AP30</f>
        <v>14</v>
      </c>
      <c r="AR30" s="33">
        <v>0.5</v>
      </c>
      <c r="AS30" s="59">
        <f>AS29-AR30</f>
        <v>13</v>
      </c>
      <c r="AT30" s="33">
        <v>0</v>
      </c>
      <c r="AU30" s="59">
        <v>1</v>
      </c>
      <c r="AV30" s="33">
        <v>0</v>
      </c>
      <c r="AW30" s="59">
        <v>4.5</v>
      </c>
      <c r="AX30" s="33"/>
      <c r="AY30" s="59"/>
      <c r="AZ30" s="33"/>
      <c r="BA30" s="59"/>
      <c r="BB30" s="33"/>
      <c r="BC30" s="59"/>
      <c r="BD30" s="33">
        <v>2</v>
      </c>
      <c r="BE30" s="59">
        <f>BE29-BD30</f>
        <v>10</v>
      </c>
      <c r="BF30" s="33">
        <v>2</v>
      </c>
      <c r="BG30" s="59">
        <f>BG29-BF30</f>
        <v>10</v>
      </c>
      <c r="BH30" s="33">
        <v>1</v>
      </c>
      <c r="BI30" s="59">
        <f t="shared" si="43"/>
        <v>0.5</v>
      </c>
      <c r="BJ30" s="33">
        <v>0</v>
      </c>
      <c r="BK30" s="59">
        <f t="shared" si="44"/>
        <v>0</v>
      </c>
      <c r="BL30" s="33">
        <v>0</v>
      </c>
      <c r="BM30" s="59">
        <f>BM29-BL30+1</f>
        <v>3</v>
      </c>
      <c r="BN30" s="33">
        <v>1</v>
      </c>
      <c r="BO30" s="59">
        <f>BO29-BN30</f>
        <v>11</v>
      </c>
      <c r="BP30" s="33">
        <v>1.5</v>
      </c>
      <c r="BQ30" s="59">
        <f>BQ29-BP30+1</f>
        <v>0.5</v>
      </c>
    </row>
    <row r="31" spans="1:69" ht="18.75">
      <c r="A31" s="69"/>
      <c r="B31" s="33"/>
      <c r="C31" s="36"/>
      <c r="D31" s="33"/>
      <c r="E31" s="59"/>
      <c r="F31" s="33"/>
      <c r="G31" s="58"/>
      <c r="H31" s="33"/>
      <c r="I31" s="58"/>
      <c r="J31" s="33"/>
      <c r="K31" s="59"/>
      <c r="L31" s="33"/>
      <c r="M31" s="59"/>
      <c r="N31" s="58"/>
      <c r="O31" s="59"/>
      <c r="P31" s="33"/>
      <c r="Q31" s="58"/>
      <c r="R31" s="33"/>
      <c r="S31" s="59"/>
      <c r="T31" s="33"/>
      <c r="U31" s="59"/>
      <c r="V31" s="33"/>
      <c r="W31" s="59"/>
      <c r="X31" s="33"/>
      <c r="Y31" s="59"/>
      <c r="Z31" s="33"/>
      <c r="AA31" s="59"/>
      <c r="AB31" s="33"/>
      <c r="AC31" s="59"/>
      <c r="AD31" s="33"/>
      <c r="AE31" s="59"/>
      <c r="AF31" s="33"/>
      <c r="AG31" s="59"/>
      <c r="AH31" s="33"/>
      <c r="AI31" s="59"/>
      <c r="AJ31" s="33"/>
      <c r="AK31" s="59"/>
      <c r="AL31" s="33"/>
      <c r="AM31" s="59"/>
      <c r="AN31" s="33"/>
      <c r="AO31" s="59"/>
      <c r="AP31" s="33"/>
      <c r="AQ31" s="59"/>
      <c r="AR31" s="33"/>
      <c r="AS31" s="59"/>
      <c r="AT31" s="33"/>
      <c r="AU31" s="59"/>
      <c r="AV31" s="33"/>
      <c r="AW31" s="59"/>
      <c r="AX31" s="33"/>
      <c r="AY31" s="59"/>
      <c r="AZ31" s="33"/>
      <c r="BA31" s="59"/>
      <c r="BB31" s="33"/>
      <c r="BC31" s="59"/>
      <c r="BD31" s="33"/>
      <c r="BE31" s="59"/>
      <c r="BF31" s="33"/>
      <c r="BG31" s="59"/>
      <c r="BH31" s="33"/>
      <c r="BI31" s="59"/>
      <c r="BJ31" s="33"/>
      <c r="BK31" s="59"/>
      <c r="BL31" s="33"/>
      <c r="BM31" s="59"/>
      <c r="BN31" s="33"/>
      <c r="BO31" s="59"/>
      <c r="BP31" s="33"/>
      <c r="BQ31" s="59"/>
    </row>
    <row r="32" spans="1:69" ht="18.75">
      <c r="A32" s="69"/>
      <c r="B32" s="33"/>
      <c r="C32" s="36"/>
      <c r="D32" s="33"/>
      <c r="E32" s="59"/>
      <c r="F32" s="33"/>
      <c r="G32" s="58"/>
      <c r="H32" s="33"/>
      <c r="I32" s="58"/>
      <c r="J32" s="33"/>
      <c r="K32" s="59"/>
      <c r="L32" s="33"/>
      <c r="M32" s="59"/>
      <c r="N32" s="58"/>
      <c r="O32" s="59"/>
      <c r="P32" s="33"/>
      <c r="Q32" s="58"/>
      <c r="R32" s="33"/>
      <c r="S32" s="59"/>
      <c r="T32" s="33"/>
      <c r="U32" s="59"/>
      <c r="V32" s="33"/>
      <c r="W32" s="59"/>
      <c r="X32" s="33"/>
      <c r="Y32" s="59"/>
      <c r="Z32" s="33"/>
      <c r="AA32" s="59"/>
      <c r="AB32" s="33"/>
      <c r="AC32" s="59"/>
      <c r="AD32" s="33"/>
      <c r="AE32" s="59"/>
      <c r="AF32" s="33"/>
      <c r="AG32" s="59"/>
      <c r="AH32" s="33"/>
      <c r="AI32" s="59"/>
      <c r="AJ32" s="33"/>
      <c r="AK32" s="59"/>
      <c r="AL32" s="33"/>
      <c r="AM32" s="59"/>
      <c r="AN32" s="33"/>
      <c r="AO32" s="59"/>
      <c r="AP32" s="33"/>
      <c r="AQ32" s="59"/>
      <c r="AR32" s="33"/>
      <c r="AS32" s="59"/>
      <c r="AT32" s="33"/>
      <c r="AU32" s="59"/>
      <c r="AV32" s="33"/>
      <c r="AW32" s="59"/>
      <c r="AX32" s="33"/>
      <c r="AY32" s="59"/>
      <c r="AZ32" s="33"/>
      <c r="BA32" s="59"/>
      <c r="BB32" s="33"/>
      <c r="BC32" s="59"/>
      <c r="BD32" s="33"/>
      <c r="BE32" s="59"/>
      <c r="BF32" s="33"/>
      <c r="BG32" s="59"/>
      <c r="BH32" s="33"/>
      <c r="BI32" s="59"/>
      <c r="BJ32" s="33"/>
      <c r="BK32" s="59"/>
      <c r="BL32" s="33"/>
      <c r="BM32" s="59"/>
      <c r="BN32" s="33"/>
      <c r="BO32" s="59"/>
      <c r="BP32" s="33"/>
      <c r="BQ32" s="59"/>
    </row>
    <row r="33" spans="1:69" ht="15.75">
      <c r="C33" s="27"/>
      <c r="D33" s="27"/>
      <c r="E33" s="27" t="s">
        <v>193</v>
      </c>
      <c r="F33" s="27"/>
      <c r="K33" t="s">
        <v>193</v>
      </c>
      <c r="M33" t="s">
        <v>193</v>
      </c>
      <c r="T33">
        <f>SUM(T19:T30)</f>
        <v>15</v>
      </c>
      <c r="U33" t="s">
        <v>193</v>
      </c>
      <c r="W33" t="s">
        <v>193</v>
      </c>
      <c r="AE33" t="s">
        <v>193</v>
      </c>
      <c r="AG33" t="s">
        <v>193</v>
      </c>
      <c r="AI33" t="s">
        <v>193</v>
      </c>
      <c r="AK33" t="s">
        <v>193</v>
      </c>
      <c r="AM33" t="s">
        <v>193</v>
      </c>
      <c r="AO33" t="s">
        <v>193</v>
      </c>
      <c r="AQ33" t="s">
        <v>193</v>
      </c>
      <c r="AS33" t="s">
        <v>193</v>
      </c>
      <c r="AU33" t="s">
        <v>193</v>
      </c>
      <c r="AW33" t="s">
        <v>193</v>
      </c>
      <c r="AX33" t="s">
        <v>212</v>
      </c>
      <c r="BC33" t="s">
        <v>193</v>
      </c>
      <c r="BE33" t="s">
        <v>193</v>
      </c>
      <c r="BG33" t="s">
        <v>193</v>
      </c>
      <c r="BI33" t="s">
        <v>193</v>
      </c>
      <c r="BK33" t="s">
        <v>193</v>
      </c>
      <c r="BM33" t="s">
        <v>193</v>
      </c>
      <c r="BO33" t="s">
        <v>193</v>
      </c>
      <c r="BQ33" t="s">
        <v>193</v>
      </c>
    </row>
    <row r="34" spans="1:69">
      <c r="R34">
        <f>SUM(R19:R25)</f>
        <v>12.5</v>
      </c>
      <c r="BO34">
        <v>18</v>
      </c>
    </row>
    <row r="35" spans="1:69" ht="28.5">
      <c r="A35" s="29" t="s">
        <v>48</v>
      </c>
      <c r="B35" s="40"/>
      <c r="C35" s="38"/>
      <c r="Q35" s="29"/>
      <c r="R35" s="29" t="s">
        <v>346</v>
      </c>
      <c r="S35" s="29"/>
    </row>
    <row r="36" spans="1:69" ht="18.75">
      <c r="P36" s="29"/>
      <c r="Q36" s="29"/>
      <c r="R36" s="29"/>
      <c r="S36" s="29"/>
    </row>
    <row r="37" spans="1:69" ht="19.5" thickBot="1">
      <c r="B37" s="39"/>
      <c r="C37" s="39"/>
      <c r="D37" s="39"/>
      <c r="E37" s="39"/>
      <c r="F37" s="39"/>
      <c r="G37" s="39"/>
      <c r="H37" s="37"/>
      <c r="P37" s="29"/>
      <c r="Q37" s="29"/>
      <c r="R37" s="29"/>
      <c r="S37" s="29"/>
    </row>
    <row r="38" spans="1:69" ht="130.5" customHeight="1" thickBot="1">
      <c r="A38" s="157" t="s">
        <v>228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9"/>
      <c r="O38" s="183"/>
      <c r="P38" s="184"/>
      <c r="Q38" s="184"/>
      <c r="R38" s="184"/>
      <c r="S38" s="184"/>
      <c r="T38" s="184"/>
      <c r="U38" s="184"/>
      <c r="V38" s="46"/>
      <c r="W38" s="192" t="s">
        <v>158</v>
      </c>
      <c r="X38" s="193"/>
      <c r="Y38" s="193"/>
      <c r="Z38" s="193"/>
      <c r="AA38" s="193"/>
      <c r="AB38" s="193"/>
      <c r="AC38" s="193"/>
      <c r="AD38" s="193"/>
      <c r="AE38" s="194"/>
      <c r="AF38" s="83"/>
      <c r="AH38" s="61"/>
      <c r="AI38" s="61"/>
      <c r="AJ38" s="61"/>
      <c r="AK38" s="61"/>
      <c r="AL38" s="61"/>
      <c r="AM38" s="61"/>
      <c r="AN38" s="61"/>
      <c r="AO38" s="61"/>
      <c r="AP38" s="61" t="s">
        <v>235</v>
      </c>
      <c r="AQ38" s="195" t="s">
        <v>159</v>
      </c>
      <c r="AR38" s="196"/>
      <c r="AS38" s="196"/>
      <c r="AT38" s="196"/>
      <c r="AU38" s="196"/>
      <c r="AV38" s="196"/>
      <c r="AW38" s="196"/>
      <c r="AX38" s="196"/>
      <c r="AY38" s="197"/>
    </row>
    <row r="39" spans="1:69" ht="24" customHeight="1">
      <c r="A39" s="42"/>
      <c r="B39" s="42"/>
      <c r="C39" s="42"/>
      <c r="D39" s="42"/>
      <c r="E39" s="97" t="s">
        <v>189</v>
      </c>
      <c r="F39" s="97"/>
      <c r="G39" s="97"/>
      <c r="H39" s="98"/>
      <c r="I39" s="99"/>
      <c r="J39" s="99" t="s">
        <v>190</v>
      </c>
      <c r="O39" s="86" t="s">
        <v>111</v>
      </c>
      <c r="P39" s="87"/>
      <c r="Q39" s="87"/>
      <c r="R39" s="87"/>
      <c r="S39" s="87"/>
      <c r="T39" s="87"/>
      <c r="U39" s="87"/>
      <c r="V39" s="47"/>
      <c r="W39" s="101" t="s">
        <v>207</v>
      </c>
      <c r="X39" s="102"/>
      <c r="Y39" s="102"/>
      <c r="Z39" s="102"/>
      <c r="AA39" s="102"/>
      <c r="AB39" s="102"/>
      <c r="AC39" s="102"/>
      <c r="AD39" s="181"/>
      <c r="AE39" s="182"/>
      <c r="AF39" s="82"/>
      <c r="AH39" s="61"/>
      <c r="AI39" s="61"/>
      <c r="AJ39" s="61"/>
      <c r="AK39" s="61"/>
      <c r="AL39" s="61"/>
      <c r="AM39" s="61"/>
      <c r="AN39" s="61"/>
      <c r="AO39" s="61"/>
      <c r="AP39" s="61">
        <v>3</v>
      </c>
      <c r="AQ39" s="198" t="s">
        <v>208</v>
      </c>
      <c r="AR39" s="199"/>
      <c r="AS39" s="199" t="s">
        <v>195</v>
      </c>
      <c r="AT39" s="199"/>
      <c r="AU39" s="199"/>
      <c r="AV39" s="199"/>
      <c r="AW39" s="199"/>
      <c r="AX39" s="199"/>
      <c r="AY39" s="200"/>
    </row>
    <row r="40" spans="1:69" ht="24" customHeight="1">
      <c r="A40" s="78" t="s">
        <v>191</v>
      </c>
      <c r="B40" s="70"/>
      <c r="C40" s="70"/>
      <c r="D40" s="70"/>
      <c r="E40" s="71">
        <v>0</v>
      </c>
      <c r="F40" s="42"/>
      <c r="G40" s="42"/>
      <c r="H40" s="41"/>
      <c r="J40" s="111">
        <v>2.5</v>
      </c>
      <c r="K40" s="41"/>
      <c r="L40" s="41"/>
      <c r="M40" s="41"/>
      <c r="N40" s="41"/>
      <c r="O40" s="87"/>
      <c r="P40" s="175"/>
      <c r="Q40" s="175"/>
      <c r="R40" s="175"/>
      <c r="S40" s="175"/>
      <c r="T40" s="175"/>
      <c r="U40" s="175"/>
      <c r="V40" s="47"/>
      <c r="W40" s="89" t="s">
        <v>226</v>
      </c>
      <c r="X40" s="90"/>
      <c r="Y40" s="90"/>
      <c r="Z40" s="90"/>
      <c r="AA40" s="90"/>
      <c r="AB40" s="90"/>
      <c r="AC40" s="90"/>
      <c r="AD40" s="90" t="s">
        <v>252</v>
      </c>
      <c r="AE40" s="92"/>
      <c r="AF40" s="82"/>
      <c r="AH40" s="61"/>
      <c r="AI40" s="61">
        <v>26</v>
      </c>
      <c r="AJ40" s="61"/>
      <c r="AK40" s="61"/>
      <c r="AL40" s="61"/>
      <c r="AM40" s="61"/>
      <c r="AN40" s="61"/>
      <c r="AO40" s="61"/>
      <c r="AP40" s="61" t="s">
        <v>249</v>
      </c>
      <c r="AQ40" s="103" t="s">
        <v>248</v>
      </c>
      <c r="AR40" s="104"/>
      <c r="AS40" s="187" t="s">
        <v>250</v>
      </c>
      <c r="AT40" s="187"/>
      <c r="AU40" s="187"/>
      <c r="AV40" s="187"/>
      <c r="AW40" s="187"/>
      <c r="AX40" s="187"/>
      <c r="AY40" s="191"/>
    </row>
    <row r="41" spans="1:69" ht="24" customHeight="1">
      <c r="A41" s="74" t="s">
        <v>192</v>
      </c>
      <c r="B41" s="74"/>
      <c r="C41" s="74"/>
      <c r="D41" s="74"/>
      <c r="E41" s="74">
        <v>0</v>
      </c>
      <c r="F41" s="42"/>
      <c r="G41" s="42"/>
      <c r="H41" s="41"/>
      <c r="J41" s="111">
        <v>8</v>
      </c>
      <c r="K41" s="41"/>
      <c r="O41" s="87"/>
      <c r="P41" s="175"/>
      <c r="Q41" s="175"/>
      <c r="R41" s="175"/>
      <c r="S41" s="175"/>
      <c r="T41" s="175"/>
      <c r="U41" s="175"/>
      <c r="V41" s="47"/>
      <c r="W41" s="89" t="s">
        <v>185</v>
      </c>
      <c r="X41" s="90"/>
      <c r="Y41" s="90"/>
      <c r="Z41" s="90"/>
      <c r="AA41" s="90"/>
      <c r="AB41" s="90"/>
      <c r="AC41" s="90"/>
      <c r="AD41" s="90" t="s">
        <v>236</v>
      </c>
      <c r="AE41" s="92"/>
      <c r="AF41" s="82"/>
      <c r="AH41" s="61"/>
      <c r="AI41" s="61"/>
      <c r="AJ41" s="61"/>
      <c r="AK41" s="61"/>
      <c r="AL41" s="61"/>
      <c r="AM41" s="61"/>
      <c r="AN41" s="61"/>
      <c r="AO41" s="61"/>
      <c r="AP41" s="61"/>
      <c r="AQ41" s="186" t="s">
        <v>215</v>
      </c>
      <c r="AR41" s="187"/>
      <c r="AS41" s="187" t="s">
        <v>250</v>
      </c>
      <c r="AT41" s="187"/>
      <c r="AU41" s="187"/>
      <c r="AV41" s="187"/>
      <c r="AW41" s="187"/>
      <c r="AX41" s="187"/>
      <c r="AY41" s="191"/>
    </row>
    <row r="42" spans="1:69" ht="24" customHeight="1">
      <c r="A42" s="78" t="s">
        <v>194</v>
      </c>
      <c r="B42" s="74"/>
      <c r="C42" s="74"/>
      <c r="D42" s="74"/>
      <c r="E42" s="71">
        <v>0</v>
      </c>
      <c r="F42" s="42"/>
      <c r="G42" s="42"/>
      <c r="H42" s="41"/>
      <c r="J42" s="111">
        <v>3.5</v>
      </c>
      <c r="K42" s="41"/>
      <c r="O42" s="87"/>
      <c r="P42" s="175"/>
      <c r="Q42" s="175"/>
      <c r="R42" s="175"/>
      <c r="S42" s="175"/>
      <c r="T42" s="175"/>
      <c r="U42" s="175"/>
      <c r="V42" s="47"/>
      <c r="W42" s="89" t="s">
        <v>219</v>
      </c>
      <c r="X42" s="90"/>
      <c r="Y42" s="90"/>
      <c r="Z42" s="90"/>
      <c r="AA42" s="90"/>
      <c r="AB42" s="90"/>
      <c r="AC42" s="90"/>
      <c r="AD42" s="90"/>
      <c r="AE42" s="92"/>
      <c r="AF42" s="82"/>
      <c r="AH42" s="61"/>
      <c r="AI42" s="61"/>
      <c r="AJ42" s="61"/>
      <c r="AK42" s="61"/>
      <c r="AL42" s="61"/>
      <c r="AM42" s="61"/>
      <c r="AN42" s="61"/>
      <c r="AO42" s="61"/>
      <c r="AP42" s="61">
        <v>13</v>
      </c>
      <c r="AQ42" s="186" t="s">
        <v>219</v>
      </c>
      <c r="AR42" s="187"/>
      <c r="AS42" s="187" t="s">
        <v>216</v>
      </c>
      <c r="AT42" s="187"/>
      <c r="AU42" s="187"/>
      <c r="AV42" s="187"/>
      <c r="AW42" s="187"/>
      <c r="AX42" s="187"/>
      <c r="AY42" s="191"/>
    </row>
    <row r="43" spans="1:69" ht="24" customHeight="1">
      <c r="A43" s="78" t="s">
        <v>196</v>
      </c>
      <c r="B43" s="71"/>
      <c r="C43" s="71"/>
      <c r="D43" s="71"/>
      <c r="E43" s="71">
        <v>0</v>
      </c>
      <c r="F43" s="42"/>
      <c r="G43" s="42"/>
      <c r="H43" s="41"/>
      <c r="J43" s="111">
        <v>8</v>
      </c>
      <c r="K43" s="41"/>
      <c r="O43" s="87"/>
      <c r="P43" s="175"/>
      <c r="Q43" s="175"/>
      <c r="R43" s="175"/>
      <c r="S43" s="175"/>
      <c r="T43" s="175"/>
      <c r="U43" s="175"/>
      <c r="V43" s="47"/>
      <c r="W43" s="89" t="s">
        <v>184</v>
      </c>
      <c r="X43" s="90"/>
      <c r="Y43" s="90"/>
      <c r="Z43" s="90"/>
      <c r="AA43" s="90"/>
      <c r="AB43" s="90"/>
      <c r="AC43" s="90"/>
      <c r="AD43" s="90"/>
      <c r="AE43" s="92"/>
      <c r="AF43" s="82"/>
      <c r="AH43" s="61"/>
      <c r="AI43" s="61"/>
      <c r="AJ43" s="61"/>
      <c r="AK43" s="61"/>
      <c r="AL43" s="61"/>
      <c r="AM43" s="61"/>
      <c r="AN43" s="61"/>
      <c r="AO43" s="61"/>
      <c r="AP43" s="61"/>
      <c r="AQ43" s="186" t="s">
        <v>220</v>
      </c>
      <c r="AR43" s="187"/>
      <c r="AS43" s="187"/>
      <c r="AT43" s="187"/>
      <c r="AU43" s="187"/>
      <c r="AV43" s="187"/>
      <c r="AW43" s="187"/>
      <c r="AX43" s="187"/>
      <c r="AY43" s="191"/>
    </row>
    <row r="44" spans="1:69" ht="24" customHeight="1">
      <c r="A44" s="78"/>
      <c r="B44" s="71"/>
      <c r="C44" s="71"/>
      <c r="D44" s="71"/>
      <c r="E44" s="71"/>
      <c r="F44" s="42"/>
      <c r="G44" s="42"/>
      <c r="H44" s="41"/>
      <c r="J44" s="111"/>
      <c r="K44" s="41"/>
      <c r="O44" s="87"/>
      <c r="P44" s="175"/>
      <c r="Q44" s="175"/>
      <c r="R44" s="175"/>
      <c r="S44" s="175"/>
      <c r="T44" s="175"/>
      <c r="U44" s="175"/>
      <c r="V44" s="47"/>
      <c r="W44" s="89" t="s">
        <v>162</v>
      </c>
      <c r="X44" s="90"/>
      <c r="Y44" s="90"/>
      <c r="Z44" s="90"/>
      <c r="AA44" s="90"/>
      <c r="AB44" s="90"/>
      <c r="AC44" s="90"/>
      <c r="AD44" s="90" t="s">
        <v>244</v>
      </c>
      <c r="AE44" s="92"/>
      <c r="AF44" s="82"/>
      <c r="AH44" s="61"/>
      <c r="AI44" s="61"/>
      <c r="AJ44" s="61"/>
      <c r="AK44" s="61"/>
      <c r="AL44" s="61"/>
      <c r="AM44" s="61"/>
      <c r="AN44" s="61"/>
      <c r="AO44" s="61"/>
      <c r="AP44" s="61" t="s">
        <v>242</v>
      </c>
      <c r="AQ44" s="186" t="s">
        <v>153</v>
      </c>
      <c r="AR44" s="187"/>
      <c r="AS44" s="187" t="s">
        <v>253</v>
      </c>
      <c r="AT44" s="187"/>
      <c r="AU44" s="187"/>
      <c r="AV44" s="187"/>
      <c r="AW44" s="187"/>
      <c r="AX44" s="187"/>
      <c r="AY44" s="191"/>
    </row>
    <row r="45" spans="1:69" ht="24" customHeight="1">
      <c r="A45" s="74" t="s">
        <v>197</v>
      </c>
      <c r="B45" s="73"/>
      <c r="C45" s="72"/>
      <c r="D45" s="72"/>
      <c r="E45" s="72">
        <v>1</v>
      </c>
      <c r="F45" s="43"/>
      <c r="G45" s="43"/>
      <c r="H45" s="41"/>
      <c r="J45" s="111">
        <v>5.5</v>
      </c>
      <c r="K45" s="41"/>
      <c r="O45" s="87"/>
      <c r="P45" s="175"/>
      <c r="Q45" s="175"/>
      <c r="R45" s="175"/>
      <c r="S45" s="175"/>
      <c r="T45" s="175"/>
      <c r="U45" s="175"/>
      <c r="V45" s="37"/>
      <c r="W45" s="89" t="s">
        <v>187</v>
      </c>
      <c r="X45" s="90"/>
      <c r="Y45" s="90"/>
      <c r="Z45" s="90"/>
      <c r="AA45" s="90"/>
      <c r="AB45" s="90"/>
      <c r="AC45" s="90"/>
      <c r="AD45" s="90"/>
      <c r="AE45" s="92"/>
      <c r="AF45" s="82"/>
      <c r="AH45" s="61"/>
      <c r="AI45" s="61"/>
      <c r="AJ45" s="61"/>
      <c r="AK45" s="61"/>
      <c r="AL45" s="61"/>
      <c r="AM45" s="61"/>
      <c r="AN45" s="61"/>
      <c r="AO45" s="61"/>
      <c r="AP45" s="61" t="s">
        <v>243</v>
      </c>
      <c r="AQ45" s="186" t="s">
        <v>196</v>
      </c>
      <c r="AR45" s="187"/>
      <c r="AS45" s="187" t="s">
        <v>239</v>
      </c>
      <c r="AT45" s="187"/>
      <c r="AU45" s="187"/>
      <c r="AV45" s="187"/>
      <c r="AW45" s="187"/>
      <c r="AX45" s="187"/>
      <c r="AY45" s="191"/>
    </row>
    <row r="46" spans="1:69" ht="24" customHeight="1">
      <c r="A46" s="78" t="s">
        <v>198</v>
      </c>
      <c r="B46" s="50"/>
      <c r="C46" s="73"/>
      <c r="D46" s="73"/>
      <c r="E46" s="73">
        <v>1</v>
      </c>
      <c r="F46" s="44"/>
      <c r="G46" s="44"/>
      <c r="H46" s="41"/>
      <c r="J46" s="111">
        <v>14.5</v>
      </c>
      <c r="K46" s="41"/>
      <c r="N46" s="55"/>
      <c r="O46" s="87"/>
      <c r="P46" s="175"/>
      <c r="Q46" s="175"/>
      <c r="R46" s="175"/>
      <c r="S46" s="175"/>
      <c r="T46" s="175"/>
      <c r="U46" s="175"/>
      <c r="W46" s="89" t="s">
        <v>163</v>
      </c>
      <c r="X46" s="90"/>
      <c r="Y46" s="90"/>
      <c r="Z46" s="90"/>
      <c r="AA46" s="90"/>
      <c r="AB46" s="90"/>
      <c r="AC46" s="90"/>
      <c r="AD46" s="90"/>
      <c r="AE46" s="92"/>
      <c r="AF46" s="82"/>
      <c r="AH46" s="61"/>
      <c r="AI46" s="61"/>
      <c r="AJ46" s="61"/>
      <c r="AK46" s="61"/>
      <c r="AL46" s="61"/>
      <c r="AM46" s="61"/>
      <c r="AN46" s="61"/>
      <c r="AO46" s="61"/>
      <c r="AP46" s="61">
        <v>17</v>
      </c>
      <c r="AQ46" s="186" t="s">
        <v>154</v>
      </c>
      <c r="AR46" s="187"/>
      <c r="AS46" s="187" t="s">
        <v>195</v>
      </c>
      <c r="AT46" s="187"/>
      <c r="AU46" s="187"/>
      <c r="AV46" s="187"/>
      <c r="AW46" s="187"/>
      <c r="AX46" s="187"/>
      <c r="AY46" s="191"/>
    </row>
    <row r="47" spans="1:69" ht="24" customHeight="1">
      <c r="A47" s="78" t="s">
        <v>152</v>
      </c>
      <c r="B47" s="50"/>
      <c r="C47" s="50"/>
      <c r="D47" s="50"/>
      <c r="E47" s="50">
        <v>0</v>
      </c>
      <c r="G47" s="43"/>
      <c r="H47" s="37"/>
      <c r="J47" s="111">
        <v>13</v>
      </c>
      <c r="K47" s="41"/>
      <c r="M47" s="62"/>
      <c r="N47" s="62"/>
      <c r="O47" s="87"/>
      <c r="P47" s="175"/>
      <c r="Q47" s="175"/>
      <c r="R47" s="175"/>
      <c r="S47" s="175"/>
      <c r="T47" s="175"/>
      <c r="U47" s="175"/>
      <c r="V47" s="62"/>
      <c r="W47" s="89" t="s">
        <v>223</v>
      </c>
      <c r="X47" s="90"/>
      <c r="Y47" s="90"/>
      <c r="Z47" s="90"/>
      <c r="AA47" s="88"/>
      <c r="AB47" s="88"/>
      <c r="AC47" s="88"/>
      <c r="AD47" s="108"/>
      <c r="AE47" s="92"/>
      <c r="AF47" s="82"/>
      <c r="AH47" s="61"/>
      <c r="AI47" s="61"/>
      <c r="AJ47" s="61"/>
      <c r="AK47" s="61"/>
      <c r="AL47" s="61"/>
      <c r="AM47" s="61"/>
      <c r="AN47" s="61"/>
      <c r="AO47" s="61"/>
      <c r="AP47" s="61"/>
      <c r="AQ47" s="186" t="s">
        <v>155</v>
      </c>
      <c r="AR47" s="187"/>
      <c r="AS47" s="187"/>
      <c r="AT47" s="187"/>
      <c r="AU47" s="187"/>
      <c r="AV47" s="187"/>
      <c r="AW47" s="187"/>
      <c r="AX47" s="187"/>
      <c r="AY47" s="191"/>
    </row>
    <row r="48" spans="1:69" ht="24" customHeight="1">
      <c r="A48" s="78" t="s">
        <v>200</v>
      </c>
      <c r="B48" s="50"/>
      <c r="C48" s="50"/>
      <c r="D48" s="50"/>
      <c r="E48" s="50">
        <v>0.5</v>
      </c>
      <c r="G48" s="43"/>
      <c r="J48" s="111">
        <v>10.5</v>
      </c>
      <c r="K48" s="41"/>
      <c r="M48" s="54"/>
      <c r="N48" s="47"/>
      <c r="O48" s="87"/>
      <c r="P48" s="175"/>
      <c r="Q48" s="175"/>
      <c r="R48" s="175"/>
      <c r="S48" s="175"/>
      <c r="T48" s="175"/>
      <c r="U48" s="175"/>
      <c r="V48" s="47"/>
      <c r="W48" s="91" t="s">
        <v>240</v>
      </c>
      <c r="X48" s="82"/>
      <c r="Y48" s="82"/>
      <c r="Z48" s="82"/>
      <c r="AA48" s="82"/>
      <c r="AB48" s="82"/>
      <c r="AC48" s="82"/>
      <c r="AD48" s="82" t="s">
        <v>241</v>
      </c>
      <c r="AE48" s="92"/>
      <c r="AF48" s="82">
        <v>26</v>
      </c>
      <c r="AH48" s="61"/>
      <c r="AI48" s="61"/>
      <c r="AJ48" s="61"/>
      <c r="AK48" s="61"/>
      <c r="AL48" s="61"/>
      <c r="AM48" s="61"/>
      <c r="AN48" s="61"/>
      <c r="AO48" s="61"/>
      <c r="AP48" s="61">
        <v>3</v>
      </c>
      <c r="AQ48" s="186" t="s">
        <v>225</v>
      </c>
      <c r="AR48" s="187"/>
      <c r="AS48" s="187" t="s">
        <v>195</v>
      </c>
      <c r="AT48" s="187"/>
      <c r="AU48" s="187"/>
      <c r="AV48" s="187"/>
      <c r="AW48" s="187"/>
      <c r="AX48" s="187"/>
      <c r="AY48" s="191"/>
    </row>
    <row r="49" spans="1:51" ht="24" customHeight="1">
      <c r="A49" s="78" t="s">
        <v>201</v>
      </c>
      <c r="B49" s="50"/>
      <c r="C49" s="50"/>
      <c r="D49" s="50"/>
      <c r="E49" s="50">
        <v>0</v>
      </c>
      <c r="G49" s="43"/>
      <c r="J49" s="111">
        <v>11</v>
      </c>
      <c r="K49" s="41"/>
      <c r="M49" s="54"/>
      <c r="N49" s="47"/>
      <c r="O49" s="47"/>
      <c r="P49" s="175"/>
      <c r="Q49" s="175"/>
      <c r="R49" s="175"/>
      <c r="S49" s="175"/>
      <c r="T49" s="175"/>
      <c r="U49" s="175"/>
      <c r="V49" s="47"/>
      <c r="W49" s="91" t="s">
        <v>186</v>
      </c>
      <c r="X49" s="82"/>
      <c r="Y49" s="82"/>
      <c r="Z49" s="82"/>
      <c r="AA49" s="82"/>
      <c r="AB49" s="82"/>
      <c r="AC49" s="82"/>
      <c r="AD49" s="82" t="s">
        <v>231</v>
      </c>
      <c r="AE49" s="92"/>
      <c r="AF49" s="82">
        <v>43816</v>
      </c>
      <c r="AH49" s="61"/>
      <c r="AI49" s="61"/>
      <c r="AJ49" s="61"/>
      <c r="AK49" s="61"/>
      <c r="AL49" s="61"/>
      <c r="AM49" s="61"/>
      <c r="AN49" s="61"/>
      <c r="AO49" s="61"/>
      <c r="AP49" s="61"/>
      <c r="AQ49" s="186" t="s">
        <v>156</v>
      </c>
      <c r="AR49" s="187"/>
      <c r="AS49" s="187" t="s">
        <v>247</v>
      </c>
      <c r="AT49" s="187"/>
      <c r="AU49" s="187"/>
      <c r="AV49" s="187"/>
      <c r="AW49" s="187"/>
      <c r="AX49" s="187"/>
      <c r="AY49" s="191"/>
    </row>
    <row r="50" spans="1:51" ht="24" customHeight="1">
      <c r="A50" s="78" t="s">
        <v>205</v>
      </c>
      <c r="B50" s="50"/>
      <c r="C50" s="50"/>
      <c r="D50" s="50"/>
      <c r="E50" s="50">
        <v>2</v>
      </c>
      <c r="G50" s="43"/>
      <c r="J50" s="111">
        <v>9.5</v>
      </c>
      <c r="K50" s="41"/>
      <c r="L50" s="41"/>
      <c r="M50" s="54"/>
      <c r="N50" s="47"/>
      <c r="O50" s="47"/>
      <c r="P50" s="175"/>
      <c r="Q50" s="175"/>
      <c r="R50" s="175"/>
      <c r="S50" s="175"/>
      <c r="T50" s="175"/>
      <c r="U50" s="175"/>
      <c r="V50" s="64"/>
      <c r="W50" s="91" t="s">
        <v>229</v>
      </c>
      <c r="X50" s="82"/>
      <c r="Y50" s="82"/>
      <c r="Z50" s="82"/>
      <c r="AA50" s="82"/>
      <c r="AB50" s="82"/>
      <c r="AC50" s="82"/>
      <c r="AD50" s="82" t="s">
        <v>230</v>
      </c>
      <c r="AE50" s="92"/>
      <c r="AF50" s="82"/>
      <c r="AH50" s="61"/>
      <c r="AI50" s="61"/>
      <c r="AJ50" s="61"/>
      <c r="AK50" s="61"/>
      <c r="AL50" s="61"/>
      <c r="AM50" s="61"/>
      <c r="AN50" s="61"/>
      <c r="AO50" s="61"/>
      <c r="AP50" s="61"/>
      <c r="AQ50" s="186" t="s">
        <v>199</v>
      </c>
      <c r="AR50" s="187"/>
      <c r="AS50" s="189"/>
      <c r="AT50" s="189"/>
      <c r="AU50" s="189"/>
      <c r="AV50" s="189"/>
      <c r="AW50" s="189"/>
      <c r="AX50" s="189"/>
      <c r="AY50" s="190"/>
    </row>
    <row r="51" spans="1:51" ht="24" customHeight="1">
      <c r="A51" s="78" t="s">
        <v>206</v>
      </c>
      <c r="B51" s="50"/>
      <c r="C51" s="50"/>
      <c r="D51" s="50"/>
      <c r="E51" s="50">
        <v>0</v>
      </c>
      <c r="G51" s="43"/>
      <c r="J51" s="111">
        <v>14</v>
      </c>
      <c r="K51" s="41"/>
      <c r="L51" s="41"/>
      <c r="M51" s="54"/>
      <c r="N51" s="47"/>
      <c r="O51" s="47"/>
      <c r="P51" s="175"/>
      <c r="Q51" s="175"/>
      <c r="R51" s="175"/>
      <c r="S51" s="175"/>
      <c r="T51" s="175"/>
      <c r="U51" s="175"/>
      <c r="V51" s="47"/>
      <c r="W51" s="91" t="s">
        <v>224</v>
      </c>
      <c r="X51" s="82"/>
      <c r="Y51" s="82"/>
      <c r="Z51" s="82"/>
      <c r="AA51" s="82"/>
      <c r="AB51" s="82"/>
      <c r="AC51" s="82"/>
      <c r="AD51" s="82" t="s">
        <v>233</v>
      </c>
      <c r="AE51" s="92"/>
      <c r="AF51" s="82" t="s">
        <v>232</v>
      </c>
      <c r="AH51" s="61"/>
      <c r="AI51" s="61"/>
      <c r="AJ51" s="61"/>
      <c r="AK51" s="61"/>
      <c r="AL51" s="61"/>
      <c r="AM51" s="61"/>
      <c r="AN51" s="61"/>
      <c r="AO51" s="61"/>
      <c r="AP51" s="61">
        <v>3</v>
      </c>
      <c r="AQ51" s="95" t="s">
        <v>224</v>
      </c>
      <c r="AR51" s="61"/>
      <c r="AS51" s="61" t="s">
        <v>195</v>
      </c>
      <c r="AT51" s="61"/>
      <c r="AU51" s="61"/>
      <c r="AV51" s="61"/>
      <c r="AW51" s="61"/>
      <c r="AX51" s="61"/>
      <c r="AY51" s="96"/>
    </row>
    <row r="52" spans="1:51" ht="24" customHeight="1">
      <c r="A52" s="78" t="s">
        <v>209</v>
      </c>
      <c r="B52" s="50"/>
      <c r="C52" s="50"/>
      <c r="D52" s="50"/>
      <c r="E52" s="50">
        <v>0.5</v>
      </c>
      <c r="G52" s="43"/>
      <c r="J52" s="111">
        <v>13</v>
      </c>
      <c r="K52" s="41"/>
      <c r="L52" s="41"/>
      <c r="M52" s="54"/>
      <c r="N52" s="47"/>
      <c r="O52" s="47"/>
      <c r="P52" s="175"/>
      <c r="Q52" s="175"/>
      <c r="R52" s="175"/>
      <c r="S52" s="175"/>
      <c r="T52" s="175"/>
      <c r="U52" s="175"/>
      <c r="V52" s="47"/>
      <c r="W52" s="109" t="s">
        <v>245</v>
      </c>
      <c r="X52" s="110"/>
      <c r="Y52" s="110"/>
      <c r="Z52" s="110"/>
      <c r="AA52" s="110"/>
      <c r="AB52" s="110"/>
      <c r="AC52" s="110"/>
      <c r="AD52" s="110" t="s">
        <v>246</v>
      </c>
      <c r="AE52" s="94"/>
      <c r="AF52" s="82"/>
      <c r="AH52" s="61"/>
      <c r="AI52" s="61"/>
      <c r="AJ52" s="61"/>
      <c r="AK52" s="61"/>
      <c r="AL52" s="61"/>
      <c r="AM52" s="61"/>
      <c r="AN52" s="61"/>
      <c r="AO52" s="61"/>
      <c r="AP52" s="61" t="s">
        <v>237</v>
      </c>
      <c r="AQ52" s="95" t="s">
        <v>234</v>
      </c>
      <c r="AR52" s="61"/>
      <c r="AS52" s="61" t="s">
        <v>238</v>
      </c>
      <c r="AT52" s="61"/>
      <c r="AU52" s="61"/>
      <c r="AV52" s="61"/>
      <c r="AW52" s="61"/>
      <c r="AX52" s="61"/>
      <c r="AY52" s="96"/>
    </row>
    <row r="53" spans="1:51" ht="24" customHeight="1">
      <c r="A53" s="78" t="s">
        <v>210</v>
      </c>
      <c r="B53" s="50"/>
      <c r="C53" s="50"/>
      <c r="D53" s="50"/>
      <c r="E53" s="50">
        <v>0</v>
      </c>
      <c r="J53" s="111">
        <v>15.5</v>
      </c>
      <c r="M53" s="61"/>
      <c r="N53" s="61"/>
      <c r="O53" s="61"/>
      <c r="P53" s="175"/>
      <c r="Q53" s="175"/>
      <c r="R53" s="175"/>
      <c r="S53" s="175"/>
      <c r="T53" s="175"/>
      <c r="U53" s="175"/>
      <c r="V53" s="75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H53" s="61"/>
      <c r="AI53" s="61"/>
      <c r="AJ53" s="61"/>
      <c r="AK53" s="61"/>
      <c r="AL53" s="61"/>
      <c r="AM53" s="61"/>
      <c r="AN53" s="61"/>
      <c r="AO53" s="61"/>
      <c r="AP53" s="61">
        <v>18</v>
      </c>
      <c r="AQ53" s="105" t="s">
        <v>251</v>
      </c>
      <c r="AR53" s="106"/>
      <c r="AS53" s="106">
        <v>1</v>
      </c>
      <c r="AT53" s="106"/>
      <c r="AU53" s="106"/>
      <c r="AV53" s="106"/>
      <c r="AW53" s="106"/>
      <c r="AX53" s="106"/>
      <c r="AY53" s="107"/>
    </row>
    <row r="54" spans="1:51" ht="24" customHeight="1">
      <c r="A54" s="78" t="s">
        <v>211</v>
      </c>
      <c r="B54" s="50"/>
      <c r="C54" s="50"/>
      <c r="D54" s="50"/>
      <c r="E54" s="50">
        <v>0</v>
      </c>
      <c r="J54" s="111">
        <v>12</v>
      </c>
      <c r="O54" s="61"/>
      <c r="P54" s="175"/>
      <c r="Q54" s="175"/>
      <c r="R54" s="175"/>
      <c r="S54" s="175"/>
      <c r="T54" s="175"/>
      <c r="U54" s="175"/>
      <c r="V54" s="55"/>
      <c r="W54" s="84"/>
      <c r="X54" s="84"/>
      <c r="Y54" s="85"/>
      <c r="Z54" s="85"/>
      <c r="AA54" s="85"/>
      <c r="AB54" s="85"/>
      <c r="AC54" s="85"/>
      <c r="AD54" s="85"/>
      <c r="AE54" s="85"/>
      <c r="AF54" s="85"/>
      <c r="AH54" s="61"/>
      <c r="AI54" s="61"/>
      <c r="AJ54" s="61"/>
      <c r="AK54" s="61"/>
      <c r="AL54" s="61"/>
      <c r="AM54" s="61"/>
      <c r="AN54" s="61"/>
      <c r="AO54" s="61"/>
      <c r="AP54" s="61"/>
    </row>
    <row r="55" spans="1:51" ht="24" customHeight="1">
      <c r="A55" s="74"/>
      <c r="B55" s="50"/>
      <c r="C55" s="50"/>
      <c r="D55" s="50"/>
      <c r="E55" s="50"/>
      <c r="J55" s="111"/>
      <c r="K55" s="41"/>
      <c r="M55" s="93"/>
      <c r="O55" s="61"/>
      <c r="P55" s="175"/>
      <c r="Q55" s="175"/>
      <c r="R55" s="175"/>
      <c r="S55" s="175"/>
      <c r="T55" s="175"/>
      <c r="U55" s="17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H55" s="61"/>
      <c r="AI55" s="61"/>
      <c r="AJ55" s="61"/>
      <c r="AK55" s="61"/>
      <c r="AL55" s="61"/>
      <c r="AM55" s="61"/>
      <c r="AN55" s="61"/>
      <c r="AO55" s="61"/>
      <c r="AP55" s="61"/>
    </row>
    <row r="56" spans="1:51" ht="24" customHeight="1">
      <c r="A56" s="74" t="s">
        <v>213</v>
      </c>
      <c r="B56" s="50"/>
      <c r="C56" s="50"/>
      <c r="D56" s="50"/>
      <c r="E56" s="50">
        <v>2</v>
      </c>
      <c r="J56" s="111">
        <v>10</v>
      </c>
      <c r="K56" s="41"/>
      <c r="M56" s="93"/>
      <c r="O56" s="61"/>
      <c r="P56" s="175"/>
      <c r="Q56" s="175"/>
      <c r="R56" s="175"/>
      <c r="S56" s="175"/>
      <c r="T56" s="175"/>
      <c r="U56" s="175"/>
      <c r="AH56" s="61"/>
      <c r="AI56" s="61"/>
      <c r="AJ56" s="61"/>
      <c r="AK56" s="61"/>
      <c r="AL56" s="61"/>
      <c r="AM56" s="61"/>
      <c r="AN56" s="61"/>
      <c r="AO56" s="61"/>
      <c r="AP56" s="61"/>
    </row>
    <row r="57" spans="1:51" ht="24" customHeight="1">
      <c r="A57" s="74" t="s">
        <v>214</v>
      </c>
      <c r="B57" s="50"/>
      <c r="C57" s="50"/>
      <c r="D57" s="50"/>
      <c r="E57" s="50">
        <v>2</v>
      </c>
      <c r="J57" s="111">
        <v>10</v>
      </c>
      <c r="K57" s="41"/>
      <c r="M57" s="93"/>
      <c r="O57" s="61"/>
      <c r="P57" s="61"/>
      <c r="Q57" s="61"/>
      <c r="R57" s="61"/>
      <c r="S57" s="61"/>
      <c r="T57" s="61"/>
      <c r="U57" s="61"/>
    </row>
    <row r="58" spans="1:51" ht="24" customHeight="1">
      <c r="A58" s="74" t="s">
        <v>218</v>
      </c>
      <c r="B58" s="50"/>
      <c r="C58" s="50"/>
      <c r="D58" s="50"/>
      <c r="E58" s="50">
        <v>1</v>
      </c>
      <c r="J58" s="111">
        <v>8.5</v>
      </c>
      <c r="K58" s="41"/>
      <c r="M58" s="93"/>
      <c r="O58" s="61"/>
      <c r="P58" s="61"/>
      <c r="Q58" s="61"/>
      <c r="R58" s="61"/>
      <c r="S58" s="61"/>
      <c r="T58" s="61"/>
      <c r="U58" s="61"/>
    </row>
    <row r="59" spans="1:51" ht="24" customHeight="1">
      <c r="A59" s="74" t="s">
        <v>220</v>
      </c>
      <c r="B59" s="50"/>
      <c r="C59" s="50"/>
      <c r="D59" s="50"/>
      <c r="E59" s="50">
        <v>0</v>
      </c>
      <c r="J59" s="111">
        <v>8</v>
      </c>
      <c r="K59" s="41"/>
      <c r="M59" s="93"/>
    </row>
    <row r="60" spans="1:51" ht="24" customHeight="1">
      <c r="A60" s="74" t="s">
        <v>227</v>
      </c>
      <c r="B60" s="50"/>
      <c r="C60" s="50"/>
      <c r="D60" s="50"/>
      <c r="E60" s="50">
        <v>1.5</v>
      </c>
      <c r="J60" s="111">
        <v>10.5</v>
      </c>
      <c r="K60" s="41"/>
      <c r="M60" s="93"/>
    </row>
    <row r="61" spans="1:51" ht="23.25">
      <c r="A61" s="74" t="s">
        <v>156</v>
      </c>
      <c r="B61" s="50"/>
      <c r="C61" s="50"/>
      <c r="D61" s="50"/>
      <c r="E61" s="50">
        <v>0</v>
      </c>
      <c r="J61" s="111">
        <v>12</v>
      </c>
      <c r="M61" s="93"/>
    </row>
    <row r="62" spans="1:51" ht="23.25">
      <c r="A62" s="74" t="s">
        <v>186</v>
      </c>
      <c r="B62" s="50"/>
      <c r="C62" s="50"/>
      <c r="D62" s="50"/>
      <c r="E62" s="50">
        <v>1</v>
      </c>
      <c r="J62" s="111">
        <v>11</v>
      </c>
      <c r="K62" s="41"/>
      <c r="M62" s="93"/>
    </row>
    <row r="63" spans="1:51" ht="21">
      <c r="A63" s="74"/>
    </row>
    <row r="65" spans="16:24" ht="21">
      <c r="P65" t="s">
        <v>110</v>
      </c>
      <c r="S65" s="77" t="s">
        <v>107</v>
      </c>
      <c r="T65" s="55"/>
      <c r="U65" s="55"/>
      <c r="V65" s="55"/>
      <c r="W65" s="55"/>
      <c r="X65" s="55"/>
    </row>
    <row r="66" spans="16:24" ht="20.25">
      <c r="S66" s="76" t="s">
        <v>108</v>
      </c>
    </row>
    <row r="67" spans="16:24" ht="20.25">
      <c r="S67" s="76"/>
    </row>
    <row r="68" spans="16:24">
      <c r="S68" t="s">
        <v>318</v>
      </c>
    </row>
    <row r="481" spans="8:8">
      <c r="H481" t="s">
        <v>151</v>
      </c>
    </row>
  </sheetData>
  <mergeCells count="116">
    <mergeCell ref="AQ50:AR50"/>
    <mergeCell ref="AS50:AY50"/>
    <mergeCell ref="AQ47:AR47"/>
    <mergeCell ref="AS47:AY47"/>
    <mergeCell ref="AQ48:AR48"/>
    <mergeCell ref="AS48:AY48"/>
    <mergeCell ref="W38:AE38"/>
    <mergeCell ref="AQ38:AY38"/>
    <mergeCell ref="AQ39:AR39"/>
    <mergeCell ref="AS39:AY39"/>
    <mergeCell ref="AS40:AY40"/>
    <mergeCell ref="AQ41:AR41"/>
    <mergeCell ref="AS41:AY41"/>
    <mergeCell ref="AS42:AY42"/>
    <mergeCell ref="AQ43:AR43"/>
    <mergeCell ref="AS43:AY43"/>
    <mergeCell ref="AQ49:AR49"/>
    <mergeCell ref="AS49:AY49"/>
    <mergeCell ref="AQ44:AR44"/>
    <mergeCell ref="AS44:AY44"/>
    <mergeCell ref="AQ45:AR45"/>
    <mergeCell ref="AS45:AY45"/>
    <mergeCell ref="AQ46:AR46"/>
    <mergeCell ref="AS46:AY46"/>
    <mergeCell ref="AN2:AO2"/>
    <mergeCell ref="AP2:AQ2"/>
    <mergeCell ref="AR2:AS2"/>
    <mergeCell ref="AT2:AU2"/>
    <mergeCell ref="AV2:AW2"/>
    <mergeCell ref="AX2:AY2"/>
    <mergeCell ref="AZ5:BA6"/>
    <mergeCell ref="AX5:AY6"/>
    <mergeCell ref="AT5:AU6"/>
    <mergeCell ref="AV5:AW6"/>
    <mergeCell ref="AR5:AS6"/>
    <mergeCell ref="AP5:AQ6"/>
    <mergeCell ref="AN5:AO6"/>
    <mergeCell ref="AQ42:AR42"/>
    <mergeCell ref="BP2:BQ2"/>
    <mergeCell ref="BP5:BQ6"/>
    <mergeCell ref="BH2:BI2"/>
    <mergeCell ref="BH5:BI6"/>
    <mergeCell ref="BJ2:BK2"/>
    <mergeCell ref="BJ5:BK6"/>
    <mergeCell ref="BL2:BM2"/>
    <mergeCell ref="BL5:BM6"/>
    <mergeCell ref="BD2:BE2"/>
    <mergeCell ref="BD5:BE6"/>
    <mergeCell ref="BF2:BG2"/>
    <mergeCell ref="BF5:BG6"/>
    <mergeCell ref="BN2:BO2"/>
    <mergeCell ref="BN5:BO6"/>
    <mergeCell ref="BB2:BC2"/>
    <mergeCell ref="BB5:BC6"/>
    <mergeCell ref="AZ2:BA2"/>
    <mergeCell ref="A1:AG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J5:AK6"/>
    <mergeCell ref="A38:M38"/>
    <mergeCell ref="AB5:AC6"/>
    <mergeCell ref="A5:A6"/>
    <mergeCell ref="B5:C6"/>
    <mergeCell ref="D5:E6"/>
    <mergeCell ref="O38:U38"/>
    <mergeCell ref="X5:Y6"/>
    <mergeCell ref="R5:S6"/>
    <mergeCell ref="T5:U6"/>
    <mergeCell ref="AH5:AI6"/>
    <mergeCell ref="AD5:AE6"/>
    <mergeCell ref="AF5:AG6"/>
    <mergeCell ref="V5:W6"/>
    <mergeCell ref="F5:G6"/>
    <mergeCell ref="H5:I6"/>
    <mergeCell ref="J5:K6"/>
    <mergeCell ref="L5:M6"/>
    <mergeCell ref="N5:O6"/>
    <mergeCell ref="P5:Q6"/>
    <mergeCell ref="Z5:AA6"/>
    <mergeCell ref="P53:U53"/>
    <mergeCell ref="P54:U54"/>
    <mergeCell ref="P55:U55"/>
    <mergeCell ref="P56:U56"/>
    <mergeCell ref="P49:U49"/>
    <mergeCell ref="P50:U50"/>
    <mergeCell ref="P51:U51"/>
    <mergeCell ref="P52:U52"/>
    <mergeCell ref="AL5:AM6"/>
    <mergeCell ref="P45:U45"/>
    <mergeCell ref="P46:U46"/>
    <mergeCell ref="P47:U47"/>
    <mergeCell ref="P48:U48"/>
    <mergeCell ref="P40:U40"/>
    <mergeCell ref="P41:U41"/>
    <mergeCell ref="P42:U42"/>
    <mergeCell ref="P43:U43"/>
    <mergeCell ref="P44:U44"/>
    <mergeCell ref="AD39:AE39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31"/>
  <sheetViews>
    <sheetView workbookViewId="0">
      <pane ySplit="1" topLeftCell="A2" activePane="bottomLeft" state="frozen"/>
      <selection pane="bottomLeft" activeCell="A32" sqref="A32:XFD32"/>
    </sheetView>
  </sheetViews>
  <sheetFormatPr defaultRowHeight="15"/>
  <cols>
    <col min="1" max="1" width="33" style="79" customWidth="1"/>
    <col min="2" max="2" width="9.140625" style="79"/>
    <col min="3" max="3" width="9.140625" style="79" customWidth="1"/>
    <col min="4" max="4" width="22.28515625" style="79" customWidth="1"/>
    <col min="5" max="5" width="25.5703125" style="79" customWidth="1"/>
    <col min="6" max="7" width="18.28515625" style="79" customWidth="1"/>
    <col min="8" max="8" width="9.140625" style="79" customWidth="1"/>
    <col min="9" max="16384" width="9.140625" style="79"/>
  </cols>
  <sheetData>
    <row r="1" spans="1:11">
      <c r="A1" s="79" t="s">
        <v>145</v>
      </c>
      <c r="B1" s="79" t="s">
        <v>157</v>
      </c>
      <c r="D1" s="79" t="s">
        <v>149</v>
      </c>
      <c r="E1" s="79" t="s">
        <v>150</v>
      </c>
      <c r="F1" s="79" t="s">
        <v>147</v>
      </c>
      <c r="G1" s="79" t="s">
        <v>188</v>
      </c>
    </row>
    <row r="2" spans="1:11" hidden="1">
      <c r="A2" s="79" t="s">
        <v>112</v>
      </c>
      <c r="B2" s="79" t="s">
        <v>113</v>
      </c>
      <c r="F2" s="81">
        <v>43350</v>
      </c>
      <c r="G2" s="81" t="b">
        <f>OR(F2)</f>
        <v>1</v>
      </c>
      <c r="H2" s="79" t="s">
        <v>161</v>
      </c>
    </row>
    <row r="3" spans="1:11">
      <c r="A3" s="79" t="s">
        <v>114</v>
      </c>
      <c r="B3" s="79" t="s">
        <v>113</v>
      </c>
      <c r="G3" s="81" t="e">
        <f t="shared" ref="G3:G31" si="0">OR(F3)</f>
        <v>#VALUE!</v>
      </c>
    </row>
    <row r="4" spans="1:11">
      <c r="A4" s="79" t="s">
        <v>115</v>
      </c>
      <c r="B4" s="79" t="s">
        <v>113</v>
      </c>
      <c r="G4" s="81" t="e">
        <f t="shared" si="0"/>
        <v>#VALUE!</v>
      </c>
    </row>
    <row r="5" spans="1:11">
      <c r="A5" s="79" t="s">
        <v>116</v>
      </c>
      <c r="B5" s="79" t="s">
        <v>113</v>
      </c>
      <c r="G5" s="81" t="e">
        <f t="shared" si="0"/>
        <v>#VALUE!</v>
      </c>
    </row>
    <row r="6" spans="1:11" hidden="1">
      <c r="A6" s="79" t="s">
        <v>117</v>
      </c>
      <c r="B6" s="79" t="s">
        <v>113</v>
      </c>
      <c r="F6" s="81">
        <v>43314</v>
      </c>
      <c r="G6" s="81" t="b">
        <f t="shared" si="0"/>
        <v>1</v>
      </c>
    </row>
    <row r="7" spans="1:11" hidden="1">
      <c r="A7" s="79" t="s">
        <v>118</v>
      </c>
      <c r="B7" s="79" t="s">
        <v>113</v>
      </c>
      <c r="F7" s="81">
        <v>43344</v>
      </c>
      <c r="G7" s="81" t="b">
        <f t="shared" si="0"/>
        <v>1</v>
      </c>
      <c r="H7" s="79" t="s">
        <v>161</v>
      </c>
    </row>
    <row r="8" spans="1:11">
      <c r="A8" s="79" t="s">
        <v>119</v>
      </c>
      <c r="B8" s="79" t="s">
        <v>113</v>
      </c>
      <c r="G8" s="81" t="e">
        <f t="shared" si="0"/>
        <v>#VALUE!</v>
      </c>
    </row>
    <row r="9" spans="1:11">
      <c r="A9" s="79" t="s">
        <v>120</v>
      </c>
      <c r="B9" s="79" t="s">
        <v>113</v>
      </c>
      <c r="F9" s="81">
        <v>43435</v>
      </c>
      <c r="G9" s="81" t="b">
        <f t="shared" si="0"/>
        <v>1</v>
      </c>
      <c r="H9" s="79" t="s">
        <v>222</v>
      </c>
      <c r="K9" s="79">
        <f>10-6</f>
        <v>4</v>
      </c>
    </row>
    <row r="10" spans="1:11" hidden="1">
      <c r="A10" s="79" t="s">
        <v>121</v>
      </c>
      <c r="B10" s="79" t="s">
        <v>113</v>
      </c>
      <c r="F10" s="81">
        <v>43374</v>
      </c>
      <c r="G10" s="81" t="b">
        <f t="shared" si="0"/>
        <v>1</v>
      </c>
      <c r="H10" s="79" t="s">
        <v>160</v>
      </c>
    </row>
    <row r="11" spans="1:11">
      <c r="A11" s="79" t="s">
        <v>122</v>
      </c>
      <c r="B11" s="79" t="s">
        <v>123</v>
      </c>
      <c r="G11" s="81" t="e">
        <f t="shared" si="0"/>
        <v>#VALUE!</v>
      </c>
    </row>
    <row r="12" spans="1:11">
      <c r="A12" s="79" t="s">
        <v>124</v>
      </c>
      <c r="B12" s="79" t="s">
        <v>113</v>
      </c>
      <c r="G12" s="81" t="e">
        <f t="shared" si="0"/>
        <v>#VALUE!</v>
      </c>
    </row>
    <row r="13" spans="1:11">
      <c r="A13" s="79" t="s">
        <v>125</v>
      </c>
      <c r="B13" s="79" t="s">
        <v>123</v>
      </c>
      <c r="G13" s="81" t="e">
        <f t="shared" si="0"/>
        <v>#VALUE!</v>
      </c>
    </row>
    <row r="14" spans="1:11">
      <c r="A14" s="79" t="s">
        <v>126</v>
      </c>
      <c r="B14" s="79" t="s">
        <v>123</v>
      </c>
      <c r="G14" s="81" t="e">
        <f t="shared" si="0"/>
        <v>#VALUE!</v>
      </c>
    </row>
    <row r="15" spans="1:11">
      <c r="A15" s="79" t="s">
        <v>127</v>
      </c>
      <c r="B15" s="79" t="s">
        <v>123</v>
      </c>
      <c r="G15" s="81" t="e">
        <f t="shared" si="0"/>
        <v>#VALUE!</v>
      </c>
    </row>
    <row r="16" spans="1:11">
      <c r="A16" s="79" t="s">
        <v>128</v>
      </c>
      <c r="B16" s="79" t="s">
        <v>123</v>
      </c>
      <c r="G16" s="81" t="e">
        <f t="shared" si="0"/>
        <v>#VALUE!</v>
      </c>
    </row>
    <row r="17" spans="1:8">
      <c r="A17" s="79" t="s">
        <v>129</v>
      </c>
      <c r="B17" s="79" t="s">
        <v>123</v>
      </c>
      <c r="G17" s="81" t="e">
        <f t="shared" si="0"/>
        <v>#VALUE!</v>
      </c>
    </row>
    <row r="18" spans="1:8">
      <c r="A18" s="79" t="s">
        <v>130</v>
      </c>
      <c r="B18" s="79" t="s">
        <v>123</v>
      </c>
      <c r="G18" s="81" t="e">
        <f t="shared" si="0"/>
        <v>#VALUE!</v>
      </c>
    </row>
    <row r="19" spans="1:8">
      <c r="A19" s="79" t="s">
        <v>131</v>
      </c>
      <c r="B19" s="79" t="s">
        <v>113</v>
      </c>
      <c r="F19" s="79" t="s">
        <v>132</v>
      </c>
      <c r="G19" s="81" t="e">
        <f t="shared" si="0"/>
        <v>#VALUE!</v>
      </c>
      <c r="H19" s="79" t="s">
        <v>146</v>
      </c>
    </row>
    <row r="20" spans="1:8" hidden="1">
      <c r="A20" s="79" t="s">
        <v>133</v>
      </c>
      <c r="B20" s="79" t="s">
        <v>113</v>
      </c>
      <c r="F20" s="81">
        <v>43374</v>
      </c>
      <c r="G20" s="81" t="b">
        <f t="shared" si="0"/>
        <v>1</v>
      </c>
      <c r="H20" s="79" t="s">
        <v>160</v>
      </c>
    </row>
    <row r="21" spans="1:8">
      <c r="A21" s="79" t="s">
        <v>134</v>
      </c>
      <c r="B21" s="79" t="s">
        <v>113</v>
      </c>
      <c r="G21" s="81" t="e">
        <f t="shared" si="0"/>
        <v>#VALUE!</v>
      </c>
    </row>
    <row r="22" spans="1:8">
      <c r="A22" s="79" t="s">
        <v>135</v>
      </c>
      <c r="B22" s="79" t="s">
        <v>113</v>
      </c>
      <c r="G22" s="81" t="e">
        <f t="shared" si="0"/>
        <v>#VALUE!</v>
      </c>
    </row>
    <row r="23" spans="1:8">
      <c r="A23" s="79" t="s">
        <v>136</v>
      </c>
      <c r="B23" s="79" t="s">
        <v>123</v>
      </c>
      <c r="G23" s="81" t="e">
        <f t="shared" si="0"/>
        <v>#VALUE!</v>
      </c>
    </row>
    <row r="24" spans="1:8">
      <c r="A24" s="79" t="s">
        <v>137</v>
      </c>
      <c r="B24" s="79" t="s">
        <v>123</v>
      </c>
      <c r="D24" s="79" t="s">
        <v>148</v>
      </c>
      <c r="G24" s="81" t="e">
        <f t="shared" si="0"/>
        <v>#VALUE!</v>
      </c>
    </row>
    <row r="25" spans="1:8">
      <c r="A25" s="79" t="s">
        <v>138</v>
      </c>
      <c r="B25" s="79" t="s">
        <v>123</v>
      </c>
      <c r="D25" s="81">
        <v>43290</v>
      </c>
      <c r="E25" s="81">
        <v>43352</v>
      </c>
      <c r="G25" s="81" t="e">
        <f t="shared" si="0"/>
        <v>#VALUE!</v>
      </c>
    </row>
    <row r="26" spans="1:8">
      <c r="A26" s="79" t="s">
        <v>139</v>
      </c>
      <c r="B26" s="79" t="s">
        <v>123</v>
      </c>
      <c r="D26" s="81">
        <v>43290</v>
      </c>
      <c r="E26" s="81">
        <v>43352</v>
      </c>
      <c r="G26" s="81" t="e">
        <f t="shared" si="0"/>
        <v>#VALUE!</v>
      </c>
    </row>
    <row r="27" spans="1:8">
      <c r="A27" s="79" t="s">
        <v>140</v>
      </c>
      <c r="B27" s="79" t="s">
        <v>123</v>
      </c>
      <c r="D27" s="81">
        <v>43290</v>
      </c>
      <c r="E27" s="81">
        <v>43352</v>
      </c>
      <c r="G27" s="81" t="e">
        <f t="shared" si="0"/>
        <v>#VALUE!</v>
      </c>
    </row>
    <row r="28" spans="1:8">
      <c r="A28" s="79" t="s">
        <v>141</v>
      </c>
      <c r="B28" s="79" t="s">
        <v>123</v>
      </c>
      <c r="D28" s="81">
        <v>43290</v>
      </c>
      <c r="E28" s="81">
        <v>43352</v>
      </c>
      <c r="G28" s="81" t="e">
        <f t="shared" si="0"/>
        <v>#VALUE!</v>
      </c>
    </row>
    <row r="29" spans="1:8">
      <c r="A29" s="79" t="s">
        <v>142</v>
      </c>
      <c r="B29" s="79" t="s">
        <v>123</v>
      </c>
      <c r="D29" s="81">
        <v>43320</v>
      </c>
      <c r="E29" s="81">
        <v>43381</v>
      </c>
      <c r="G29" s="81" t="e">
        <f t="shared" si="0"/>
        <v>#VALUE!</v>
      </c>
    </row>
    <row r="30" spans="1:8">
      <c r="A30" s="79" t="s">
        <v>143</v>
      </c>
      <c r="B30" s="79" t="s">
        <v>123</v>
      </c>
      <c r="D30" s="80">
        <v>43339</v>
      </c>
      <c r="E30" s="80">
        <v>43400</v>
      </c>
      <c r="G30" s="81" t="e">
        <f t="shared" si="0"/>
        <v>#VALUE!</v>
      </c>
    </row>
    <row r="31" spans="1:8">
      <c r="A31" s="79" t="s">
        <v>144</v>
      </c>
      <c r="B31" s="79" t="s">
        <v>123</v>
      </c>
      <c r="D31" s="80">
        <v>43346</v>
      </c>
      <c r="E31" s="80">
        <v>43407</v>
      </c>
      <c r="G31" s="81" t="e">
        <f t="shared" si="0"/>
        <v>#VALUE!</v>
      </c>
    </row>
  </sheetData>
  <autoFilter ref="A1:H31" xr:uid="{00000000-0009-0000-0000-000003000000}">
    <filterColumn colId="6">
      <filters>
        <filter val="#VALUE!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89"/>
  <sheetViews>
    <sheetView zoomScale="70" zoomScaleNormal="70" workbookViewId="0">
      <pane xSplit="1" ySplit="5" topLeftCell="V6" activePane="bottomRight" state="frozen"/>
      <selection pane="topRight" activeCell="B1" sqref="B1"/>
      <selection pane="bottomLeft" activeCell="A6" sqref="A6"/>
      <selection pane="bottomRight" activeCell="V25" sqref="V25"/>
    </sheetView>
  </sheetViews>
  <sheetFormatPr defaultRowHeight="15"/>
  <cols>
    <col min="1" max="1" width="11.7109375" customWidth="1"/>
    <col min="2" max="2" width="11.42578125" customWidth="1"/>
    <col min="3" max="3" width="10.7109375" customWidth="1"/>
    <col min="4" max="4" width="9.140625" customWidth="1"/>
    <col min="5" max="5" width="10.5703125" customWidth="1"/>
    <col min="6" max="6" width="10.140625" customWidth="1"/>
    <col min="7" max="7" width="8.85546875" customWidth="1"/>
    <col min="8" max="8" width="11.5703125" customWidth="1"/>
    <col min="9" max="9" width="9.7109375" customWidth="1"/>
    <col min="10" max="10" width="9.85546875" customWidth="1"/>
    <col min="11" max="11" width="13.42578125" customWidth="1"/>
    <col min="12" max="12" width="13.28515625" customWidth="1"/>
    <col min="13" max="13" width="19.85546875" customWidth="1"/>
    <col min="14" max="14" width="13.28515625" customWidth="1"/>
    <col min="15" max="15" width="12.85546875" customWidth="1"/>
    <col min="16" max="16" width="13.5703125" customWidth="1"/>
    <col min="17" max="17" width="11.85546875" customWidth="1"/>
    <col min="18" max="18" width="13.5703125" customWidth="1"/>
    <col min="19" max="20" width="14.7109375" customWidth="1"/>
    <col min="21" max="21" width="15.140625" customWidth="1"/>
    <col min="22" max="22" width="9.140625" customWidth="1"/>
    <col min="23" max="23" width="11.85546875" customWidth="1"/>
    <col min="24" max="25" width="13.85546875" customWidth="1"/>
    <col min="26" max="26" width="12.42578125" customWidth="1"/>
    <col min="27" max="27" width="13.140625" customWidth="1"/>
    <col min="28" max="28" width="11.140625" customWidth="1"/>
    <col min="29" max="29" width="12" customWidth="1"/>
    <col min="30" max="30" width="10.42578125" customWidth="1"/>
    <col min="31" max="37" width="10.140625" customWidth="1"/>
    <col min="40" max="41" width="0" hidden="1" customWidth="1"/>
    <col min="42" max="42" width="9.140625" customWidth="1"/>
    <col min="44" max="44" width="9.140625" customWidth="1"/>
    <col min="45" max="45" width="13.28515625" customWidth="1"/>
    <col min="46" max="46" width="9.140625" hidden="1" customWidth="1"/>
    <col min="47" max="47" width="15.28515625" hidden="1" customWidth="1"/>
    <col min="48" max="48" width="9.140625" customWidth="1"/>
    <col min="51" max="51" width="12.140625" customWidth="1"/>
    <col min="92" max="93" width="0" hidden="1" customWidth="1"/>
  </cols>
  <sheetData>
    <row r="1" spans="1:105" ht="30.75">
      <c r="A1" s="203" t="s">
        <v>254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105" ht="81" customHeight="1">
      <c r="A2" s="160"/>
      <c r="B2" s="164" t="s">
        <v>354</v>
      </c>
      <c r="C2" s="142"/>
      <c r="D2" s="155" t="s">
        <v>352</v>
      </c>
      <c r="E2" s="147"/>
      <c r="F2" s="155" t="s">
        <v>353</v>
      </c>
      <c r="G2" s="147"/>
      <c r="H2" s="155" t="s">
        <v>356</v>
      </c>
      <c r="I2" s="147"/>
      <c r="J2" s="155" t="s">
        <v>355</v>
      </c>
      <c r="K2" s="147"/>
      <c r="L2" s="155" t="s">
        <v>358</v>
      </c>
      <c r="M2" s="205"/>
      <c r="N2" s="185" t="s">
        <v>357</v>
      </c>
      <c r="O2" s="204"/>
      <c r="P2" s="155" t="s">
        <v>359</v>
      </c>
      <c r="Q2" s="205"/>
      <c r="R2" s="155" t="s">
        <v>360</v>
      </c>
      <c r="S2" s="205"/>
      <c r="T2" s="155" t="s">
        <v>361</v>
      </c>
      <c r="U2" s="205"/>
      <c r="V2" s="185" t="s">
        <v>362</v>
      </c>
      <c r="W2" s="204"/>
      <c r="X2" s="185" t="s">
        <v>363</v>
      </c>
      <c r="Y2" s="204"/>
      <c r="Z2" s="185" t="s">
        <v>364</v>
      </c>
      <c r="AA2" s="204"/>
      <c r="AB2" s="185" t="s">
        <v>365</v>
      </c>
      <c r="AC2" s="204"/>
      <c r="AD2" s="185" t="s">
        <v>366</v>
      </c>
      <c r="AE2" s="204"/>
      <c r="AF2" s="185" t="s">
        <v>367</v>
      </c>
      <c r="AG2" s="204"/>
      <c r="AH2" s="185" t="s">
        <v>369</v>
      </c>
      <c r="AI2" s="204"/>
      <c r="AJ2" s="185" t="s">
        <v>370</v>
      </c>
      <c r="AK2" s="204"/>
      <c r="AL2" s="188" t="s">
        <v>368</v>
      </c>
      <c r="AM2" s="148"/>
      <c r="AN2" s="188" t="s">
        <v>323</v>
      </c>
      <c r="AO2" s="148"/>
      <c r="AP2" s="188" t="s">
        <v>371</v>
      </c>
      <c r="AQ2" s="148"/>
      <c r="AR2" s="188" t="s">
        <v>374</v>
      </c>
      <c r="AS2" s="148"/>
      <c r="AT2" s="188" t="s">
        <v>326</v>
      </c>
      <c r="AU2" s="148"/>
      <c r="AV2" s="188" t="s">
        <v>373</v>
      </c>
      <c r="AW2" s="148"/>
      <c r="AX2" s="188" t="s">
        <v>372</v>
      </c>
      <c r="AY2" s="148"/>
      <c r="AZ2" s="188" t="s">
        <v>375</v>
      </c>
      <c r="BA2" s="148"/>
      <c r="BB2" s="188" t="s">
        <v>376</v>
      </c>
      <c r="BC2" s="148"/>
      <c r="BD2" s="188" t="s">
        <v>378</v>
      </c>
      <c r="BE2" s="148"/>
      <c r="BF2" s="188" t="s">
        <v>379</v>
      </c>
      <c r="BG2" s="148"/>
      <c r="BH2" s="188" t="s">
        <v>377</v>
      </c>
      <c r="BI2" s="148"/>
      <c r="BJ2" s="188" t="s">
        <v>380</v>
      </c>
      <c r="BK2" s="148"/>
      <c r="BL2" s="188" t="s">
        <v>381</v>
      </c>
      <c r="BM2" s="148"/>
      <c r="BN2" s="188" t="s">
        <v>382</v>
      </c>
      <c r="BO2" s="148"/>
      <c r="BP2" s="188" t="s">
        <v>383</v>
      </c>
      <c r="BQ2" s="148"/>
      <c r="BR2" s="188" t="s">
        <v>384</v>
      </c>
      <c r="BS2" s="148"/>
      <c r="BT2" s="188" t="s">
        <v>385</v>
      </c>
      <c r="BU2" s="148"/>
      <c r="BV2" s="188" t="s">
        <v>386</v>
      </c>
      <c r="BW2" s="148"/>
      <c r="BX2" s="188" t="s">
        <v>387</v>
      </c>
      <c r="BY2" s="148"/>
      <c r="BZ2" s="188" t="s">
        <v>388</v>
      </c>
      <c r="CA2" s="148"/>
      <c r="CB2" s="188" t="s">
        <v>389</v>
      </c>
      <c r="CC2" s="148"/>
      <c r="CD2" s="188" t="s">
        <v>390</v>
      </c>
      <c r="CE2" s="148"/>
      <c r="CF2" s="188" t="s">
        <v>391</v>
      </c>
      <c r="CG2" s="148"/>
      <c r="CH2" s="188" t="s">
        <v>392</v>
      </c>
      <c r="CI2" s="148"/>
      <c r="CJ2" s="188" t="s">
        <v>393</v>
      </c>
      <c r="CK2" s="148"/>
      <c r="CL2" s="188" t="s">
        <v>394</v>
      </c>
      <c r="CM2" s="148"/>
      <c r="CN2" s="188" t="s">
        <v>396</v>
      </c>
      <c r="CO2" s="148"/>
      <c r="CP2" s="188" t="s">
        <v>395</v>
      </c>
      <c r="CQ2" s="148"/>
      <c r="CR2" s="188" t="s">
        <v>397</v>
      </c>
      <c r="CS2" s="148"/>
      <c r="CT2" s="188" t="s">
        <v>398</v>
      </c>
      <c r="CU2" s="148"/>
      <c r="CV2" s="188" t="s">
        <v>399</v>
      </c>
      <c r="CW2" s="148"/>
      <c r="CX2" s="188" t="s">
        <v>400</v>
      </c>
      <c r="CY2" s="148"/>
      <c r="CZ2" s="188" t="s">
        <v>401</v>
      </c>
      <c r="DA2" s="148"/>
    </row>
    <row r="3" spans="1:105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/>
      <c r="AS3" s="6"/>
      <c r="AT3" s="5"/>
      <c r="AU3" s="6"/>
      <c r="AV3" s="5"/>
      <c r="AW3" s="6"/>
      <c r="AX3" s="5"/>
      <c r="AY3" s="6"/>
      <c r="AZ3" s="5"/>
      <c r="BA3" s="6"/>
      <c r="BB3" s="5"/>
      <c r="BC3" s="6"/>
      <c r="BD3" s="5"/>
      <c r="BE3" s="6"/>
      <c r="BF3" s="5"/>
      <c r="BG3" s="6"/>
      <c r="BH3" s="5"/>
      <c r="BI3" s="6"/>
      <c r="BJ3" s="5"/>
      <c r="BK3" s="6"/>
      <c r="BL3" s="5"/>
      <c r="BM3" s="6"/>
      <c r="BN3" s="5"/>
      <c r="BO3" s="6"/>
      <c r="BP3" s="5"/>
      <c r="BQ3" s="6"/>
      <c r="BR3" s="5"/>
      <c r="BS3" s="6"/>
      <c r="BT3" s="5"/>
      <c r="BU3" s="6"/>
      <c r="BV3" s="5"/>
      <c r="BW3" s="6"/>
      <c r="BX3" s="5"/>
      <c r="BY3" s="6"/>
      <c r="BZ3" s="5"/>
      <c r="CA3" s="6"/>
      <c r="CB3" s="5"/>
      <c r="CC3" s="6"/>
      <c r="CD3" s="5"/>
      <c r="CE3" s="6"/>
      <c r="CF3" s="5"/>
      <c r="CG3" s="6"/>
      <c r="CH3" s="5"/>
      <c r="CI3" s="6"/>
      <c r="CJ3" s="5"/>
      <c r="CK3" s="6"/>
      <c r="CL3" s="5"/>
      <c r="CM3" s="6"/>
      <c r="CN3" s="5"/>
      <c r="CO3" s="6"/>
      <c r="CP3" s="5"/>
      <c r="CQ3" s="6"/>
      <c r="CR3" s="5"/>
      <c r="CS3" s="6"/>
      <c r="CT3" s="5"/>
      <c r="CU3" s="6"/>
      <c r="CV3" s="5"/>
      <c r="CW3" s="6"/>
      <c r="CX3" s="5"/>
      <c r="CY3" s="6"/>
      <c r="CZ3" s="5"/>
      <c r="DA3" s="6"/>
    </row>
    <row r="4" spans="1:105" ht="13.5" hidden="1" customHeight="1">
      <c r="A4" s="32" t="s">
        <v>37</v>
      </c>
      <c r="B4" s="5"/>
      <c r="C4" s="13">
        <v>8.5</v>
      </c>
      <c r="D4" s="5"/>
      <c r="E4" s="13">
        <v>10</v>
      </c>
      <c r="F4" s="5"/>
      <c r="G4" s="13">
        <v>7</v>
      </c>
      <c r="H4" s="5"/>
      <c r="I4" s="13">
        <v>5.5</v>
      </c>
      <c r="J4" s="5"/>
      <c r="K4" s="13">
        <v>7.5</v>
      </c>
      <c r="L4" s="5"/>
      <c r="M4" s="13"/>
      <c r="N4" s="5"/>
      <c r="O4" s="13"/>
      <c r="P4" s="5"/>
      <c r="Q4" s="13">
        <v>9</v>
      </c>
      <c r="R4" s="5"/>
      <c r="S4" s="13">
        <v>6</v>
      </c>
      <c r="T4" s="5"/>
      <c r="U4" s="13"/>
      <c r="V4" s="5"/>
      <c r="W4" s="13"/>
      <c r="X4" s="5"/>
      <c r="Y4" s="13"/>
      <c r="Z4" s="13"/>
      <c r="AA4" s="13"/>
      <c r="AB4" s="13"/>
      <c r="AC4" s="13"/>
      <c r="AD4" s="5"/>
      <c r="AE4" s="13"/>
      <c r="AF4" s="5"/>
      <c r="AG4" s="13"/>
      <c r="AH4" s="5"/>
      <c r="AI4" s="13"/>
      <c r="AJ4" s="5"/>
      <c r="AK4" s="13"/>
      <c r="AL4" s="5"/>
      <c r="AM4" s="13"/>
      <c r="AN4" s="5"/>
      <c r="AO4" s="13"/>
      <c r="AP4" s="5"/>
      <c r="AQ4" s="13"/>
      <c r="AR4" s="5"/>
      <c r="AS4" s="13"/>
      <c r="AT4" s="5"/>
      <c r="AU4" s="13"/>
      <c r="AV4" s="5"/>
      <c r="AW4" s="13"/>
      <c r="AX4" s="5"/>
      <c r="AY4" s="13"/>
      <c r="AZ4" s="5"/>
      <c r="BA4" s="13"/>
      <c r="BB4" s="5"/>
      <c r="BC4" s="13"/>
      <c r="BD4" s="5"/>
      <c r="BE4" s="13"/>
      <c r="BF4" s="5"/>
      <c r="BG4" s="13"/>
      <c r="BH4" s="5"/>
      <c r="BI4" s="13"/>
      <c r="BJ4" s="5"/>
      <c r="BK4" s="13"/>
      <c r="BL4" s="5"/>
      <c r="BM4" s="13"/>
      <c r="BN4" s="5"/>
      <c r="BO4" s="13"/>
      <c r="BP4" s="5"/>
      <c r="BQ4" s="13"/>
      <c r="BR4" s="5"/>
      <c r="BS4" s="13"/>
      <c r="BT4" s="5"/>
      <c r="BU4" s="13"/>
      <c r="BV4" s="5"/>
      <c r="BW4" s="13"/>
      <c r="BX4" s="5"/>
      <c r="BY4" s="13"/>
      <c r="BZ4" s="5"/>
      <c r="CA4" s="13"/>
      <c r="CB4" s="5"/>
      <c r="CC4" s="13"/>
      <c r="CD4" s="5"/>
      <c r="CE4" s="13"/>
      <c r="CF4" s="5"/>
      <c r="CG4" s="13"/>
      <c r="CH4" s="5"/>
      <c r="CI4" s="13"/>
      <c r="CJ4" s="5"/>
      <c r="CK4" s="13"/>
      <c r="CL4" s="5"/>
      <c r="CM4" s="13"/>
      <c r="CN4" s="5"/>
      <c r="CO4" s="13"/>
      <c r="CP4" s="5"/>
      <c r="CQ4" s="13"/>
      <c r="CR4" s="5"/>
      <c r="CS4" s="13"/>
      <c r="CT4" s="5"/>
      <c r="CU4" s="13"/>
      <c r="CV4" s="5"/>
      <c r="CW4" s="13"/>
      <c r="CX4" s="5"/>
      <c r="CY4" s="13"/>
      <c r="CZ4" s="5"/>
      <c r="DA4" s="13"/>
    </row>
    <row r="5" spans="1:105" ht="15" hidden="1" customHeight="1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12">
        <v>12</v>
      </c>
      <c r="M5" s="113"/>
      <c r="N5" s="112">
        <v>12</v>
      </c>
      <c r="O5" s="113"/>
      <c r="P5" s="112">
        <v>12</v>
      </c>
      <c r="Q5" s="113"/>
      <c r="R5" s="112">
        <v>12</v>
      </c>
      <c r="S5" s="113"/>
      <c r="T5" s="112">
        <v>12</v>
      </c>
      <c r="U5" s="113"/>
      <c r="V5" s="112">
        <v>12</v>
      </c>
      <c r="W5" s="113"/>
      <c r="X5" s="112">
        <v>12</v>
      </c>
      <c r="Y5" s="113"/>
      <c r="Z5" s="112">
        <v>12</v>
      </c>
      <c r="AA5" s="113"/>
      <c r="AB5" s="112">
        <v>12</v>
      </c>
      <c r="AC5" s="113"/>
      <c r="AD5" s="112"/>
      <c r="AE5" s="113"/>
      <c r="AF5" s="112"/>
      <c r="AG5" s="113"/>
      <c r="AH5" s="112"/>
      <c r="AI5" s="113"/>
      <c r="AJ5" s="112"/>
      <c r="AK5" s="113"/>
      <c r="AL5" s="151"/>
      <c r="AM5" s="152"/>
      <c r="AN5" s="151"/>
      <c r="AO5" s="152"/>
      <c r="AP5" s="151"/>
      <c r="AQ5" s="152"/>
      <c r="AR5" s="151"/>
      <c r="AS5" s="152"/>
      <c r="AT5" s="151"/>
      <c r="AU5" s="152"/>
      <c r="AV5" s="151"/>
      <c r="AW5" s="152"/>
      <c r="AX5" s="151"/>
      <c r="AY5" s="152"/>
      <c r="AZ5" s="151"/>
      <c r="BA5" s="152"/>
      <c r="BB5" s="151"/>
      <c r="BC5" s="152"/>
      <c r="BD5" s="151"/>
      <c r="BE5" s="152"/>
      <c r="BF5" s="151"/>
      <c r="BG5" s="152"/>
      <c r="BH5" s="151"/>
      <c r="BI5" s="152"/>
      <c r="BJ5" s="151"/>
      <c r="BK5" s="152"/>
      <c r="BL5" s="151"/>
      <c r="BM5" s="152"/>
      <c r="BN5" s="151"/>
      <c r="BO5" s="152"/>
      <c r="BP5" s="151"/>
      <c r="BQ5" s="152"/>
      <c r="BR5" s="151"/>
      <c r="BS5" s="152"/>
      <c r="BT5" s="151"/>
      <c r="BU5" s="152"/>
      <c r="BV5" s="151"/>
      <c r="BW5" s="152"/>
      <c r="BX5" s="151"/>
      <c r="BY5" s="152"/>
      <c r="BZ5" s="151"/>
      <c r="CA5" s="152"/>
      <c r="CB5" s="151"/>
      <c r="CC5" s="152"/>
      <c r="CD5" s="151"/>
      <c r="CE5" s="152"/>
      <c r="CF5" s="151"/>
      <c r="CG5" s="152"/>
      <c r="CH5" s="151"/>
      <c r="CI5" s="152"/>
      <c r="CJ5" s="151"/>
      <c r="CK5" s="152"/>
      <c r="CL5" s="151"/>
      <c r="CM5" s="152"/>
      <c r="CN5" s="151"/>
      <c r="CO5" s="152"/>
      <c r="CP5" s="151"/>
      <c r="CQ5" s="152"/>
      <c r="CR5" s="151"/>
      <c r="CS5" s="152"/>
      <c r="CT5" s="151"/>
      <c r="CU5" s="152"/>
      <c r="CV5" s="151"/>
      <c r="CW5" s="152"/>
      <c r="CX5" s="151"/>
      <c r="CY5" s="152"/>
      <c r="CZ5" s="151"/>
      <c r="DA5" s="152"/>
    </row>
    <row r="6" spans="1:105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14"/>
      <c r="M6" s="115"/>
      <c r="N6" s="114"/>
      <c r="O6" s="115"/>
      <c r="P6" s="114"/>
      <c r="Q6" s="115"/>
      <c r="R6" s="114"/>
      <c r="S6" s="115"/>
      <c r="T6" s="114"/>
      <c r="U6" s="115"/>
      <c r="V6" s="114"/>
      <c r="W6" s="115"/>
      <c r="X6" s="114"/>
      <c r="Y6" s="115"/>
      <c r="Z6" s="114"/>
      <c r="AA6" s="115"/>
      <c r="AB6" s="114"/>
      <c r="AC6" s="115"/>
      <c r="AD6" s="114"/>
      <c r="AE6" s="115"/>
      <c r="AF6" s="114"/>
      <c r="AG6" s="115"/>
      <c r="AH6" s="114"/>
      <c r="AI6" s="115"/>
      <c r="AJ6" s="114"/>
      <c r="AK6" s="115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153"/>
      <c r="AW6" s="154"/>
      <c r="AX6" s="153"/>
      <c r="AY6" s="154"/>
      <c r="AZ6" s="153"/>
      <c r="BA6" s="154"/>
      <c r="BB6" s="153"/>
      <c r="BC6" s="154"/>
      <c r="BD6" s="153"/>
      <c r="BE6" s="154"/>
      <c r="BF6" s="153"/>
      <c r="BG6" s="154"/>
      <c r="BH6" s="153"/>
      <c r="BI6" s="154"/>
      <c r="BJ6" s="153"/>
      <c r="BK6" s="154"/>
      <c r="BL6" s="153"/>
      <c r="BM6" s="154"/>
      <c r="BN6" s="153"/>
      <c r="BO6" s="154"/>
      <c r="BP6" s="153"/>
      <c r="BQ6" s="154"/>
      <c r="BR6" s="153"/>
      <c r="BS6" s="154"/>
      <c r="BT6" s="153"/>
      <c r="BU6" s="154"/>
      <c r="BV6" s="153"/>
      <c r="BW6" s="154"/>
      <c r="BX6" s="153"/>
      <c r="BY6" s="154"/>
      <c r="BZ6" s="153"/>
      <c r="CA6" s="154"/>
      <c r="CB6" s="153"/>
      <c r="CC6" s="154"/>
      <c r="CD6" s="153"/>
      <c r="CE6" s="154"/>
      <c r="CF6" s="153"/>
      <c r="CG6" s="154"/>
      <c r="CH6" s="153"/>
      <c r="CI6" s="154"/>
      <c r="CJ6" s="153"/>
      <c r="CK6" s="154"/>
      <c r="CL6" s="153"/>
      <c r="CM6" s="154"/>
      <c r="CN6" s="153"/>
      <c r="CO6" s="154"/>
      <c r="CP6" s="153"/>
      <c r="CQ6" s="154"/>
      <c r="CR6" s="153"/>
      <c r="CS6" s="154"/>
      <c r="CT6" s="153"/>
      <c r="CU6" s="154"/>
      <c r="CV6" s="153"/>
      <c r="CW6" s="154"/>
      <c r="CX6" s="153"/>
      <c r="CY6" s="154"/>
      <c r="CZ6" s="153"/>
      <c r="DA6" s="154"/>
    </row>
    <row r="7" spans="1:105" ht="15" hidden="1" customHeight="1">
      <c r="A7" s="3" t="s">
        <v>25</v>
      </c>
      <c r="B7" s="33">
        <v>3.5</v>
      </c>
      <c r="C7" s="35">
        <f>C4-B7</f>
        <v>5</v>
      </c>
      <c r="D7" s="33">
        <v>0</v>
      </c>
      <c r="E7" s="35">
        <f>E4-D7</f>
        <v>10</v>
      </c>
      <c r="F7" s="33">
        <v>2</v>
      </c>
      <c r="G7" s="35">
        <f>G4-F7</f>
        <v>5</v>
      </c>
      <c r="H7" s="33">
        <v>0</v>
      </c>
      <c r="I7" s="35">
        <f>I4-H7</f>
        <v>5.5</v>
      </c>
      <c r="J7" s="33">
        <v>0</v>
      </c>
      <c r="K7" s="35">
        <f>K4-J7</f>
        <v>7.5</v>
      </c>
      <c r="L7" s="33">
        <v>0.5</v>
      </c>
      <c r="M7" s="35">
        <f>L5-L7</f>
        <v>11.5</v>
      </c>
      <c r="N7" s="33"/>
      <c r="O7" s="35"/>
      <c r="P7" s="33"/>
      <c r="Q7" s="35"/>
      <c r="R7" s="33"/>
      <c r="S7" s="35"/>
      <c r="T7" s="33"/>
      <c r="U7" s="35"/>
      <c r="V7" s="33"/>
      <c r="W7" s="35"/>
      <c r="X7" s="33"/>
      <c r="Y7" s="35"/>
      <c r="Z7" s="35"/>
      <c r="AA7" s="35"/>
      <c r="AB7" s="35"/>
      <c r="AC7" s="35"/>
      <c r="AD7" s="33"/>
      <c r="AE7" s="35"/>
      <c r="AF7" s="33"/>
      <c r="AG7" s="35"/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3"/>
      <c r="AU7" s="35"/>
      <c r="AV7" s="33"/>
      <c r="AW7" s="35"/>
      <c r="AX7" s="33"/>
      <c r="AY7" s="35"/>
      <c r="AZ7" s="33"/>
      <c r="BA7" s="35"/>
      <c r="BB7" s="33"/>
      <c r="BC7" s="35"/>
      <c r="BD7" s="33"/>
      <c r="BE7" s="35"/>
      <c r="BF7" s="33"/>
      <c r="BG7" s="35"/>
      <c r="BH7" s="33"/>
      <c r="BI7" s="35"/>
      <c r="BJ7" s="33"/>
      <c r="BK7" s="35"/>
      <c r="BL7" s="33"/>
      <c r="BM7" s="35"/>
      <c r="BN7" s="33"/>
      <c r="BO7" s="35"/>
      <c r="BP7" s="33"/>
      <c r="BQ7" s="35"/>
      <c r="BR7" s="33"/>
      <c r="BS7" s="35"/>
      <c r="BT7" s="33"/>
      <c r="BU7" s="35"/>
      <c r="BV7" s="33"/>
      <c r="BW7" s="35"/>
      <c r="BX7" s="33"/>
      <c r="BY7" s="35"/>
      <c r="BZ7" s="33"/>
      <c r="CA7" s="35"/>
      <c r="CB7" s="33"/>
      <c r="CC7" s="35"/>
      <c r="CD7" s="33"/>
      <c r="CE7" s="35"/>
      <c r="CF7" s="33"/>
      <c r="CG7" s="35"/>
      <c r="CH7" s="33"/>
      <c r="CI7" s="35"/>
      <c r="CJ7" s="33"/>
      <c r="CK7" s="35"/>
      <c r="CL7" s="33"/>
      <c r="CM7" s="35"/>
      <c r="CN7" s="33"/>
      <c r="CO7" s="35"/>
      <c r="CP7" s="33"/>
      <c r="CQ7" s="35"/>
      <c r="CR7" s="33"/>
      <c r="CS7" s="35"/>
      <c r="CT7" s="33"/>
      <c r="CU7" s="35"/>
      <c r="CV7" s="33"/>
      <c r="CW7" s="35"/>
      <c r="CX7" s="33"/>
      <c r="CY7" s="35"/>
      <c r="CZ7" s="33"/>
      <c r="DA7" s="35"/>
    </row>
    <row r="8" spans="1:105" ht="18.75" hidden="1" customHeight="1">
      <c r="A8" s="3" t="s">
        <v>26</v>
      </c>
      <c r="B8" s="33">
        <v>2.5</v>
      </c>
      <c r="C8" s="35">
        <f>C7-B8</f>
        <v>2.5</v>
      </c>
      <c r="D8" s="33">
        <v>2</v>
      </c>
      <c r="E8" s="36">
        <f>E7-D8</f>
        <v>8</v>
      </c>
      <c r="F8" s="33">
        <v>2.5</v>
      </c>
      <c r="G8" s="36">
        <f>G7-F8</f>
        <v>2.5</v>
      </c>
      <c r="H8" s="33">
        <v>3</v>
      </c>
      <c r="I8" s="36">
        <f>I7-H8</f>
        <v>2.5</v>
      </c>
      <c r="J8" s="33">
        <v>0</v>
      </c>
      <c r="K8" s="36">
        <f>K7-J8</f>
        <v>7.5</v>
      </c>
      <c r="L8" s="33">
        <v>3</v>
      </c>
      <c r="M8" s="36">
        <f t="shared" ref="M8:M18" si="0">M7-L8</f>
        <v>8.5</v>
      </c>
      <c r="N8" s="33"/>
      <c r="O8" s="36"/>
      <c r="P8" s="33"/>
      <c r="Q8" s="36"/>
      <c r="R8" s="33"/>
      <c r="S8" s="36"/>
      <c r="T8" s="33"/>
      <c r="U8" s="36"/>
      <c r="V8" s="33"/>
      <c r="W8" s="36"/>
      <c r="X8" s="33"/>
      <c r="Y8" s="36"/>
      <c r="Z8" s="36"/>
      <c r="AA8" s="36"/>
      <c r="AB8" s="36"/>
      <c r="AC8" s="36"/>
      <c r="AD8" s="33"/>
      <c r="AE8" s="36"/>
      <c r="AF8" s="33"/>
      <c r="AG8" s="36"/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3"/>
      <c r="AU8" s="36"/>
      <c r="AV8" s="33"/>
      <c r="AW8" s="36"/>
      <c r="AX8" s="33"/>
      <c r="AY8" s="36"/>
      <c r="AZ8" s="33"/>
      <c r="BA8" s="36"/>
      <c r="BB8" s="33"/>
      <c r="BC8" s="36"/>
      <c r="BD8" s="33"/>
      <c r="BE8" s="36"/>
      <c r="BF8" s="33"/>
      <c r="BG8" s="36"/>
      <c r="BH8" s="33"/>
      <c r="BI8" s="36"/>
      <c r="BJ8" s="33"/>
      <c r="BK8" s="36"/>
      <c r="BL8" s="33"/>
      <c r="BM8" s="36"/>
      <c r="BN8" s="33"/>
      <c r="BO8" s="36"/>
      <c r="BP8" s="33"/>
      <c r="BQ8" s="36"/>
      <c r="BR8" s="33"/>
      <c r="BS8" s="36"/>
      <c r="BT8" s="33"/>
      <c r="BU8" s="36"/>
      <c r="BV8" s="33"/>
      <c r="BW8" s="36"/>
      <c r="BX8" s="33"/>
      <c r="BY8" s="36"/>
      <c r="BZ8" s="33"/>
      <c r="CA8" s="36"/>
      <c r="CB8" s="33"/>
      <c r="CC8" s="36"/>
      <c r="CD8" s="33"/>
      <c r="CE8" s="36"/>
      <c r="CF8" s="33"/>
      <c r="CG8" s="36"/>
      <c r="CH8" s="33"/>
      <c r="CI8" s="36"/>
      <c r="CJ8" s="33"/>
      <c r="CK8" s="36"/>
      <c r="CL8" s="33"/>
      <c r="CM8" s="36"/>
      <c r="CN8" s="33"/>
      <c r="CO8" s="36"/>
      <c r="CP8" s="33"/>
      <c r="CQ8" s="36"/>
      <c r="CR8" s="33"/>
      <c r="CS8" s="36"/>
      <c r="CT8" s="33"/>
      <c r="CU8" s="36"/>
      <c r="CV8" s="33"/>
      <c r="CW8" s="36"/>
      <c r="CX8" s="33"/>
      <c r="CY8" s="36"/>
      <c r="CZ8" s="33"/>
      <c r="DA8" s="36"/>
    </row>
    <row r="9" spans="1:105" ht="18.75" hidden="1" customHeight="1">
      <c r="A9" s="3" t="s">
        <v>27</v>
      </c>
      <c r="B9" s="33">
        <v>0.5</v>
      </c>
      <c r="C9" s="35">
        <f>C8-B9+B5</f>
        <v>14</v>
      </c>
      <c r="D9" s="33">
        <v>0</v>
      </c>
      <c r="E9" s="36">
        <f>E8-D9+D5</f>
        <v>20</v>
      </c>
      <c r="F9" s="33">
        <v>0</v>
      </c>
      <c r="G9" s="36">
        <f>G8-F9+F5</f>
        <v>14.5</v>
      </c>
      <c r="H9" s="33">
        <v>0.5</v>
      </c>
      <c r="I9" s="36">
        <f>I8-H9+H5</f>
        <v>14</v>
      </c>
      <c r="J9" s="33">
        <v>0.5</v>
      </c>
      <c r="K9" s="36">
        <f>K8-J9+J5</f>
        <v>19</v>
      </c>
      <c r="L9" s="33">
        <v>0.5</v>
      </c>
      <c r="M9" s="36">
        <f t="shared" si="0"/>
        <v>8</v>
      </c>
      <c r="N9" s="33"/>
      <c r="O9" s="36"/>
      <c r="P9" s="33"/>
      <c r="Q9" s="36"/>
      <c r="R9" s="33"/>
      <c r="S9" s="36"/>
      <c r="T9" s="33"/>
      <c r="U9" s="36"/>
      <c r="V9" s="33"/>
      <c r="W9" s="36"/>
      <c r="X9" s="33"/>
      <c r="Y9" s="36"/>
      <c r="Z9" s="36"/>
      <c r="AA9" s="36"/>
      <c r="AB9" s="36"/>
      <c r="AC9" s="36"/>
      <c r="AD9" s="33"/>
      <c r="AE9" s="36"/>
      <c r="AF9" s="33"/>
      <c r="AG9" s="36"/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3"/>
      <c r="AU9" s="36"/>
      <c r="AV9" s="33"/>
      <c r="AW9" s="36"/>
      <c r="AX9" s="33"/>
      <c r="AY9" s="36"/>
      <c r="AZ9" s="33"/>
      <c r="BA9" s="36"/>
      <c r="BB9" s="33"/>
      <c r="BC9" s="36"/>
      <c r="BD9" s="33"/>
      <c r="BE9" s="36"/>
      <c r="BF9" s="33"/>
      <c r="BG9" s="36"/>
      <c r="BH9" s="33"/>
      <c r="BI9" s="36"/>
      <c r="BJ9" s="33"/>
      <c r="BK9" s="36"/>
      <c r="BL9" s="33"/>
      <c r="BM9" s="36"/>
      <c r="BN9" s="33"/>
      <c r="BO9" s="36"/>
      <c r="BP9" s="33"/>
      <c r="BQ9" s="36"/>
      <c r="BR9" s="33"/>
      <c r="BS9" s="36"/>
      <c r="BT9" s="33"/>
      <c r="BU9" s="36"/>
      <c r="BV9" s="33"/>
      <c r="BW9" s="36"/>
      <c r="BX9" s="33"/>
      <c r="BY9" s="36"/>
      <c r="BZ9" s="33"/>
      <c r="CA9" s="36"/>
      <c r="CB9" s="33"/>
      <c r="CC9" s="36"/>
      <c r="CD9" s="33"/>
      <c r="CE9" s="36"/>
      <c r="CF9" s="33"/>
      <c r="CG9" s="36"/>
      <c r="CH9" s="33"/>
      <c r="CI9" s="36"/>
      <c r="CJ9" s="33"/>
      <c r="CK9" s="36"/>
      <c r="CL9" s="33"/>
      <c r="CM9" s="36"/>
      <c r="CN9" s="33"/>
      <c r="CO9" s="36"/>
      <c r="CP9" s="33"/>
      <c r="CQ9" s="36"/>
      <c r="CR9" s="33"/>
      <c r="CS9" s="36"/>
      <c r="CT9" s="33"/>
      <c r="CU9" s="36"/>
      <c r="CV9" s="33"/>
      <c r="CW9" s="36"/>
      <c r="CX9" s="33"/>
      <c r="CY9" s="36"/>
      <c r="CZ9" s="33"/>
      <c r="DA9" s="36"/>
    </row>
    <row r="10" spans="1:105" ht="18.75" hidden="1" customHeight="1">
      <c r="A10" s="3" t="s">
        <v>38</v>
      </c>
      <c r="B10" s="33">
        <v>1.5</v>
      </c>
      <c r="C10" s="36">
        <f t="shared" ref="C10:C18" si="1">C9-B10</f>
        <v>12.5</v>
      </c>
      <c r="D10" s="33">
        <v>2</v>
      </c>
      <c r="E10" s="36">
        <f t="shared" ref="E10:E18" si="2">E9-D10</f>
        <v>18</v>
      </c>
      <c r="F10" s="33">
        <v>2.5</v>
      </c>
      <c r="G10" s="36">
        <f t="shared" ref="G10:G18" si="3">G9-F10</f>
        <v>12</v>
      </c>
      <c r="H10" s="33">
        <v>0</v>
      </c>
      <c r="I10" s="36">
        <f>I9-H10+H6</f>
        <v>14</v>
      </c>
      <c r="J10" s="33">
        <v>1.5</v>
      </c>
      <c r="K10" s="36">
        <f>K9-J10+J6</f>
        <v>17.5</v>
      </c>
      <c r="L10" s="33">
        <v>0</v>
      </c>
      <c r="M10" s="36">
        <f t="shared" si="0"/>
        <v>8</v>
      </c>
      <c r="N10" s="33"/>
      <c r="O10" s="36"/>
      <c r="P10" s="33"/>
      <c r="Q10" s="36"/>
      <c r="R10" s="33"/>
      <c r="S10" s="36"/>
      <c r="T10" s="33"/>
      <c r="U10" s="36"/>
      <c r="V10" s="33"/>
      <c r="W10" s="36"/>
      <c r="X10" s="33"/>
      <c r="Y10" s="36"/>
      <c r="Z10" s="36"/>
      <c r="AA10" s="36"/>
      <c r="AB10" s="36"/>
      <c r="AC10" s="36"/>
      <c r="AD10" s="33"/>
      <c r="AE10" s="36"/>
      <c r="AF10" s="33"/>
      <c r="AG10" s="36"/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3"/>
      <c r="AU10" s="36"/>
      <c r="AV10" s="33"/>
      <c r="AW10" s="36"/>
      <c r="AX10" s="33"/>
      <c r="AY10" s="36"/>
      <c r="AZ10" s="33"/>
      <c r="BA10" s="36"/>
      <c r="BB10" s="33"/>
      <c r="BC10" s="36"/>
      <c r="BD10" s="33"/>
      <c r="BE10" s="36"/>
      <c r="BF10" s="33"/>
      <c r="BG10" s="36"/>
      <c r="BH10" s="33"/>
      <c r="BI10" s="36"/>
      <c r="BJ10" s="33"/>
      <c r="BK10" s="36"/>
      <c r="BL10" s="33"/>
      <c r="BM10" s="36"/>
      <c r="BN10" s="33"/>
      <c r="BO10" s="36"/>
      <c r="BP10" s="33"/>
      <c r="BQ10" s="36"/>
      <c r="BR10" s="33"/>
      <c r="BS10" s="36"/>
      <c r="BT10" s="33"/>
      <c r="BU10" s="36"/>
      <c r="BV10" s="33"/>
      <c r="BW10" s="36"/>
      <c r="BX10" s="33"/>
      <c r="BY10" s="36"/>
      <c r="BZ10" s="33"/>
      <c r="CA10" s="36"/>
      <c r="CB10" s="33"/>
      <c r="CC10" s="36"/>
      <c r="CD10" s="33"/>
      <c r="CE10" s="36"/>
      <c r="CF10" s="33"/>
      <c r="CG10" s="36"/>
      <c r="CH10" s="33"/>
      <c r="CI10" s="36"/>
      <c r="CJ10" s="33"/>
      <c r="CK10" s="36"/>
      <c r="CL10" s="33"/>
      <c r="CM10" s="36"/>
      <c r="CN10" s="33"/>
      <c r="CO10" s="36"/>
      <c r="CP10" s="33"/>
      <c r="CQ10" s="36"/>
      <c r="CR10" s="33"/>
      <c r="CS10" s="36"/>
      <c r="CT10" s="33"/>
      <c r="CU10" s="36"/>
      <c r="CV10" s="33"/>
      <c r="CW10" s="36"/>
      <c r="CX10" s="33"/>
      <c r="CY10" s="36"/>
      <c r="CZ10" s="33"/>
      <c r="DA10" s="36"/>
    </row>
    <row r="11" spans="1:105" s="50" customFormat="1" ht="18.75" hidden="1" customHeight="1">
      <c r="A11" s="48" t="s">
        <v>39</v>
      </c>
      <c r="B11" s="23">
        <v>2.5</v>
      </c>
      <c r="C11" s="49">
        <f t="shared" si="1"/>
        <v>10</v>
      </c>
      <c r="D11" s="23">
        <v>0.5</v>
      </c>
      <c r="E11" s="49">
        <f t="shared" si="2"/>
        <v>17.5</v>
      </c>
      <c r="F11" s="23">
        <v>0.5</v>
      </c>
      <c r="G11" s="49">
        <f t="shared" si="3"/>
        <v>11.5</v>
      </c>
      <c r="H11" s="23">
        <v>2</v>
      </c>
      <c r="I11" s="49">
        <f>I10-H11+H7</f>
        <v>12</v>
      </c>
      <c r="J11" s="23">
        <v>0</v>
      </c>
      <c r="K11" s="49">
        <f>K10-J11+J7</f>
        <v>17.5</v>
      </c>
      <c r="L11" s="23">
        <v>0.5</v>
      </c>
      <c r="M11" s="49">
        <f t="shared" si="0"/>
        <v>7.5</v>
      </c>
      <c r="N11" s="23"/>
      <c r="O11" s="49">
        <v>12</v>
      </c>
      <c r="P11" s="23"/>
      <c r="Q11" s="49"/>
      <c r="R11" s="23"/>
      <c r="S11" s="49"/>
      <c r="T11" s="23"/>
      <c r="U11" s="49"/>
      <c r="V11" s="23"/>
      <c r="W11" s="49"/>
      <c r="X11" s="23"/>
      <c r="Y11" s="49"/>
      <c r="Z11" s="49"/>
      <c r="AA11" s="49"/>
      <c r="AB11" s="49"/>
      <c r="AC11" s="49"/>
      <c r="AD11" s="23"/>
      <c r="AE11" s="49"/>
      <c r="AF11" s="23"/>
      <c r="AG11" s="49"/>
      <c r="AH11" s="23"/>
      <c r="AI11" s="49"/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23"/>
      <c r="AU11" s="49"/>
      <c r="AV11" s="23"/>
      <c r="AW11" s="49"/>
      <c r="AX11" s="23"/>
      <c r="AY11" s="49"/>
      <c r="AZ11" s="23"/>
      <c r="BA11" s="49"/>
      <c r="BB11" s="23"/>
      <c r="BC11" s="49"/>
      <c r="BD11" s="23"/>
      <c r="BE11" s="49"/>
      <c r="BF11" s="23"/>
      <c r="BG11" s="49"/>
      <c r="BH11" s="23"/>
      <c r="BI11" s="49"/>
      <c r="BJ11" s="23"/>
      <c r="BK11" s="49"/>
      <c r="BL11" s="23"/>
      <c r="BM11" s="49"/>
      <c r="BN11" s="23"/>
      <c r="BO11" s="49"/>
      <c r="BP11" s="23"/>
      <c r="BQ11" s="49"/>
      <c r="BR11" s="23"/>
      <c r="BS11" s="49"/>
      <c r="BT11" s="23"/>
      <c r="BU11" s="49"/>
      <c r="BV11" s="23"/>
      <c r="BW11" s="49"/>
      <c r="BX11" s="23"/>
      <c r="BY11" s="49"/>
      <c r="BZ11" s="23"/>
      <c r="CA11" s="49"/>
      <c r="CB11" s="23"/>
      <c r="CC11" s="49"/>
      <c r="CD11" s="23"/>
      <c r="CE11" s="49"/>
      <c r="CF11" s="23"/>
      <c r="CG11" s="49"/>
      <c r="CH11" s="23"/>
      <c r="CI11" s="49"/>
      <c r="CJ11" s="23"/>
      <c r="CK11" s="49"/>
      <c r="CL11" s="23"/>
      <c r="CM11" s="49"/>
      <c r="CN11" s="23"/>
      <c r="CO11" s="49"/>
      <c r="CP11" s="23"/>
      <c r="CQ11" s="49"/>
      <c r="CR11" s="23"/>
      <c r="CS11" s="49"/>
      <c r="CT11" s="23"/>
      <c r="CU11" s="49"/>
      <c r="CV11" s="23"/>
      <c r="CW11" s="49"/>
      <c r="CX11" s="23"/>
      <c r="CY11" s="49"/>
      <c r="CZ11" s="23"/>
      <c r="DA11" s="49"/>
    </row>
    <row r="12" spans="1:105" s="50" customFormat="1" ht="18.75" hidden="1" customHeight="1">
      <c r="A12" s="48" t="s">
        <v>40</v>
      </c>
      <c r="B12" s="23">
        <v>4</v>
      </c>
      <c r="C12" s="49">
        <f t="shared" si="1"/>
        <v>6</v>
      </c>
      <c r="D12" s="23">
        <v>1</v>
      </c>
      <c r="E12" s="49">
        <f t="shared" si="2"/>
        <v>16.5</v>
      </c>
      <c r="F12" s="23">
        <v>5.5</v>
      </c>
      <c r="G12" s="49">
        <f t="shared" si="3"/>
        <v>6</v>
      </c>
      <c r="H12" s="23">
        <v>0</v>
      </c>
      <c r="I12" s="49">
        <f t="shared" ref="I12:I18" si="4">I11-H12</f>
        <v>12</v>
      </c>
      <c r="J12" s="23">
        <v>3</v>
      </c>
      <c r="K12" s="49">
        <f>K11-J12+J8</f>
        <v>14.5</v>
      </c>
      <c r="L12" s="23">
        <v>0</v>
      </c>
      <c r="M12" s="49">
        <f t="shared" si="0"/>
        <v>7.5</v>
      </c>
      <c r="N12" s="23">
        <v>0</v>
      </c>
      <c r="O12" s="49">
        <f t="shared" ref="O12:O18" si="5">O11-N12</f>
        <v>12</v>
      </c>
      <c r="P12" s="23"/>
      <c r="Q12" s="49"/>
      <c r="R12" s="23"/>
      <c r="S12" s="49"/>
      <c r="T12" s="23"/>
      <c r="U12" s="49"/>
      <c r="V12" s="23"/>
      <c r="W12" s="49"/>
      <c r="X12" s="23"/>
      <c r="Y12" s="49"/>
      <c r="Z12" s="49"/>
      <c r="AA12" s="49"/>
      <c r="AB12" s="49"/>
      <c r="AC12" s="49"/>
      <c r="AD12" s="23"/>
      <c r="AE12" s="49"/>
      <c r="AF12" s="23"/>
      <c r="AG12" s="49"/>
      <c r="AH12" s="23"/>
      <c r="AI12" s="49"/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23"/>
      <c r="AU12" s="49"/>
      <c r="AV12" s="23"/>
      <c r="AW12" s="49"/>
      <c r="AX12" s="23"/>
      <c r="AY12" s="49"/>
      <c r="AZ12" s="23"/>
      <c r="BA12" s="49"/>
      <c r="BB12" s="23"/>
      <c r="BC12" s="49"/>
      <c r="BD12" s="23"/>
      <c r="BE12" s="49"/>
      <c r="BF12" s="23"/>
      <c r="BG12" s="49"/>
      <c r="BH12" s="23"/>
      <c r="BI12" s="49"/>
      <c r="BJ12" s="23"/>
      <c r="BK12" s="49"/>
      <c r="BL12" s="23"/>
      <c r="BM12" s="49"/>
      <c r="BN12" s="23"/>
      <c r="BO12" s="49"/>
      <c r="BP12" s="23"/>
      <c r="BQ12" s="49"/>
      <c r="BR12" s="23"/>
      <c r="BS12" s="49"/>
      <c r="BT12" s="23"/>
      <c r="BU12" s="49"/>
      <c r="BV12" s="23"/>
      <c r="BW12" s="49"/>
      <c r="BX12" s="23"/>
      <c r="BY12" s="49"/>
      <c r="BZ12" s="23"/>
      <c r="CA12" s="49"/>
      <c r="CB12" s="23"/>
      <c r="CC12" s="49"/>
      <c r="CD12" s="23"/>
      <c r="CE12" s="49"/>
      <c r="CF12" s="23"/>
      <c r="CG12" s="49"/>
      <c r="CH12" s="23"/>
      <c r="CI12" s="49"/>
      <c r="CJ12" s="23"/>
      <c r="CK12" s="49"/>
      <c r="CL12" s="23"/>
      <c r="CM12" s="49"/>
      <c r="CN12" s="23"/>
      <c r="CO12" s="49"/>
      <c r="CP12" s="23"/>
      <c r="CQ12" s="49"/>
      <c r="CR12" s="23"/>
      <c r="CS12" s="49"/>
      <c r="CT12" s="23"/>
      <c r="CU12" s="49"/>
      <c r="CV12" s="23"/>
      <c r="CW12" s="49"/>
      <c r="CX12" s="23"/>
      <c r="CY12" s="49"/>
      <c r="CZ12" s="23"/>
      <c r="DA12" s="49"/>
    </row>
    <row r="13" spans="1:105" s="53" customFormat="1" ht="18.75" hidden="1" customHeight="1">
      <c r="A13" s="51" t="s">
        <v>41</v>
      </c>
      <c r="B13" s="33">
        <v>1</v>
      </c>
      <c r="C13" s="49">
        <f t="shared" si="1"/>
        <v>5</v>
      </c>
      <c r="D13" s="33">
        <v>4</v>
      </c>
      <c r="E13" s="49">
        <f t="shared" si="2"/>
        <v>12.5</v>
      </c>
      <c r="F13" s="33">
        <v>1</v>
      </c>
      <c r="G13" s="49">
        <f t="shared" si="3"/>
        <v>5</v>
      </c>
      <c r="H13" s="33">
        <v>1</v>
      </c>
      <c r="I13" s="49">
        <f t="shared" si="4"/>
        <v>11</v>
      </c>
      <c r="J13" s="33">
        <v>0.5</v>
      </c>
      <c r="K13" s="49">
        <f t="shared" ref="K13:K18" si="6">K12-J13</f>
        <v>14</v>
      </c>
      <c r="L13" s="33">
        <v>1</v>
      </c>
      <c r="M13" s="49">
        <f t="shared" si="0"/>
        <v>6.5</v>
      </c>
      <c r="N13" s="33">
        <v>1</v>
      </c>
      <c r="O13" s="49">
        <f t="shared" si="5"/>
        <v>11</v>
      </c>
      <c r="P13" s="33"/>
      <c r="Q13" s="49"/>
      <c r="R13" s="33"/>
      <c r="S13" s="49"/>
      <c r="T13" s="33"/>
      <c r="U13" s="49"/>
      <c r="V13" s="33"/>
      <c r="W13" s="49"/>
      <c r="X13" s="33"/>
      <c r="Y13" s="49"/>
      <c r="Z13" s="49"/>
      <c r="AA13" s="49"/>
      <c r="AB13" s="49"/>
      <c r="AC13" s="49"/>
      <c r="AD13" s="33"/>
      <c r="AE13" s="49"/>
      <c r="AF13" s="33"/>
      <c r="AG13" s="49"/>
      <c r="AH13" s="33"/>
      <c r="AI13" s="49"/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33"/>
      <c r="AU13" s="49"/>
      <c r="AV13" s="33"/>
      <c r="AW13" s="49"/>
      <c r="AX13" s="33"/>
      <c r="AY13" s="49"/>
      <c r="AZ13" s="33"/>
      <c r="BA13" s="49"/>
      <c r="BB13" s="33"/>
      <c r="BC13" s="49"/>
      <c r="BD13" s="33"/>
      <c r="BE13" s="49"/>
      <c r="BF13" s="33"/>
      <c r="BG13" s="49"/>
      <c r="BH13" s="33"/>
      <c r="BI13" s="49"/>
      <c r="BJ13" s="33"/>
      <c r="BK13" s="49"/>
      <c r="BL13" s="33"/>
      <c r="BM13" s="49"/>
      <c r="BN13" s="33"/>
      <c r="BO13" s="49"/>
      <c r="BP13" s="33"/>
      <c r="BQ13" s="49"/>
      <c r="BR13" s="33"/>
      <c r="BS13" s="49"/>
      <c r="BT13" s="33"/>
      <c r="BU13" s="49"/>
      <c r="BV13" s="33"/>
      <c r="BW13" s="49"/>
      <c r="BX13" s="33"/>
      <c r="BY13" s="49"/>
      <c r="BZ13" s="33"/>
      <c r="CA13" s="49"/>
      <c r="CB13" s="33"/>
      <c r="CC13" s="49"/>
      <c r="CD13" s="33"/>
      <c r="CE13" s="49"/>
      <c r="CF13" s="33"/>
      <c r="CG13" s="49"/>
      <c r="CH13" s="33"/>
      <c r="CI13" s="49"/>
      <c r="CJ13" s="33"/>
      <c r="CK13" s="49"/>
      <c r="CL13" s="33"/>
      <c r="CM13" s="49"/>
      <c r="CN13" s="33"/>
      <c r="CO13" s="49"/>
      <c r="CP13" s="33"/>
      <c r="CQ13" s="49"/>
      <c r="CR13" s="33"/>
      <c r="CS13" s="49"/>
      <c r="CT13" s="33"/>
      <c r="CU13" s="49"/>
      <c r="CV13" s="33"/>
      <c r="CW13" s="49"/>
      <c r="CX13" s="33"/>
      <c r="CY13" s="49"/>
      <c r="CZ13" s="33"/>
      <c r="DA13" s="49"/>
    </row>
    <row r="14" spans="1:105" s="53" customFormat="1" ht="18.75" hidden="1" customHeight="1">
      <c r="A14" s="51" t="s">
        <v>42</v>
      </c>
      <c r="B14" s="33">
        <v>1</v>
      </c>
      <c r="C14" s="49">
        <f t="shared" si="1"/>
        <v>4</v>
      </c>
      <c r="D14" s="33">
        <v>1</v>
      </c>
      <c r="E14" s="49">
        <f t="shared" si="2"/>
        <v>11.5</v>
      </c>
      <c r="F14" s="33">
        <v>2</v>
      </c>
      <c r="G14" s="49">
        <f t="shared" si="3"/>
        <v>3</v>
      </c>
      <c r="H14" s="33">
        <v>1</v>
      </c>
      <c r="I14" s="49">
        <f t="shared" si="4"/>
        <v>10</v>
      </c>
      <c r="J14" s="33">
        <v>0</v>
      </c>
      <c r="K14" s="49">
        <f t="shared" si="6"/>
        <v>14</v>
      </c>
      <c r="L14" s="33">
        <v>0.5</v>
      </c>
      <c r="M14" s="49">
        <f t="shared" si="0"/>
        <v>6</v>
      </c>
      <c r="N14" s="33">
        <v>0</v>
      </c>
      <c r="O14" s="49">
        <f t="shared" si="5"/>
        <v>11</v>
      </c>
      <c r="P14" s="33"/>
      <c r="Q14" s="52"/>
      <c r="R14" s="33"/>
      <c r="S14" s="49"/>
      <c r="T14" s="33"/>
      <c r="U14" s="49"/>
      <c r="V14" s="33"/>
      <c r="W14" s="49"/>
      <c r="X14" s="33"/>
      <c r="Y14" s="49"/>
      <c r="Z14" s="49"/>
      <c r="AA14" s="49"/>
      <c r="AB14" s="49"/>
      <c r="AC14" s="49"/>
      <c r="AD14" s="33"/>
      <c r="AE14" s="49"/>
      <c r="AF14" s="33"/>
      <c r="AG14" s="49"/>
      <c r="AH14" s="33"/>
      <c r="AI14" s="49"/>
      <c r="AJ14" s="33"/>
      <c r="AK14" s="49"/>
      <c r="AL14" s="33"/>
      <c r="AM14" s="49"/>
      <c r="AN14" s="33"/>
      <c r="AO14" s="49"/>
      <c r="AP14" s="33"/>
      <c r="AQ14" s="49"/>
      <c r="AR14" s="33"/>
      <c r="AS14" s="49"/>
      <c r="AT14" s="33"/>
      <c r="AU14" s="49"/>
      <c r="AV14" s="33"/>
      <c r="AW14" s="49"/>
      <c r="AX14" s="33"/>
      <c r="AY14" s="49"/>
      <c r="AZ14" s="33"/>
      <c r="BA14" s="49"/>
      <c r="BB14" s="33"/>
      <c r="BC14" s="49"/>
      <c r="BD14" s="33"/>
      <c r="BE14" s="49"/>
      <c r="BF14" s="33"/>
      <c r="BG14" s="49"/>
      <c r="BH14" s="33"/>
      <c r="BI14" s="49"/>
      <c r="BJ14" s="33"/>
      <c r="BK14" s="49"/>
      <c r="BL14" s="33"/>
      <c r="BM14" s="49"/>
      <c r="BN14" s="33"/>
      <c r="BO14" s="49"/>
      <c r="BP14" s="33"/>
      <c r="BQ14" s="49"/>
      <c r="BR14" s="33"/>
      <c r="BS14" s="49"/>
      <c r="BT14" s="33"/>
      <c r="BU14" s="49"/>
      <c r="BV14" s="33"/>
      <c r="BW14" s="49"/>
      <c r="BX14" s="33"/>
      <c r="BY14" s="49"/>
      <c r="BZ14" s="33"/>
      <c r="CA14" s="49"/>
      <c r="CB14" s="33"/>
      <c r="CC14" s="49"/>
      <c r="CD14" s="33"/>
      <c r="CE14" s="49"/>
      <c r="CF14" s="33"/>
      <c r="CG14" s="49"/>
      <c r="CH14" s="33"/>
      <c r="CI14" s="49"/>
      <c r="CJ14" s="33"/>
      <c r="CK14" s="49"/>
      <c r="CL14" s="33"/>
      <c r="CM14" s="49"/>
      <c r="CN14" s="33"/>
      <c r="CO14" s="49"/>
      <c r="CP14" s="33"/>
      <c r="CQ14" s="49"/>
      <c r="CR14" s="33"/>
      <c r="CS14" s="49"/>
      <c r="CT14" s="33"/>
      <c r="CU14" s="49"/>
      <c r="CV14" s="33"/>
      <c r="CW14" s="49"/>
      <c r="CX14" s="33"/>
      <c r="CY14" s="49"/>
      <c r="CZ14" s="33"/>
      <c r="DA14" s="49"/>
    </row>
    <row r="15" spans="1:105" ht="18.75" hidden="1" customHeight="1">
      <c r="A15" s="3" t="s">
        <v>43</v>
      </c>
      <c r="B15" s="33">
        <v>1</v>
      </c>
      <c r="C15" s="49">
        <f t="shared" si="1"/>
        <v>3</v>
      </c>
      <c r="D15" s="33">
        <v>2</v>
      </c>
      <c r="E15" s="49">
        <f t="shared" si="2"/>
        <v>9.5</v>
      </c>
      <c r="F15" s="33">
        <v>0</v>
      </c>
      <c r="G15" s="49">
        <f t="shared" si="3"/>
        <v>3</v>
      </c>
      <c r="H15" s="33">
        <v>3</v>
      </c>
      <c r="I15" s="49">
        <f t="shared" si="4"/>
        <v>7</v>
      </c>
      <c r="J15" s="33">
        <v>1</v>
      </c>
      <c r="K15" s="49">
        <f t="shared" si="6"/>
        <v>13</v>
      </c>
      <c r="L15" s="33">
        <v>0</v>
      </c>
      <c r="M15" s="49">
        <f t="shared" si="0"/>
        <v>6</v>
      </c>
      <c r="N15" s="33">
        <v>0</v>
      </c>
      <c r="O15" s="49">
        <f t="shared" si="5"/>
        <v>11</v>
      </c>
      <c r="P15" s="33"/>
      <c r="Q15" s="52"/>
      <c r="R15" s="33"/>
      <c r="S15" s="49"/>
      <c r="T15" s="33"/>
      <c r="U15" s="49"/>
      <c r="V15" s="33"/>
      <c r="W15" s="49"/>
      <c r="X15" s="33"/>
      <c r="Y15" s="49"/>
      <c r="Z15" s="49"/>
      <c r="AA15" s="49"/>
      <c r="AB15" s="49"/>
      <c r="AC15" s="49"/>
      <c r="AD15" s="33"/>
      <c r="AE15" s="49"/>
      <c r="AF15" s="33"/>
      <c r="AG15" s="49"/>
      <c r="AH15" s="33"/>
      <c r="AI15" s="49"/>
      <c r="AJ15" s="33"/>
      <c r="AK15" s="49"/>
      <c r="AL15" s="33"/>
      <c r="AM15" s="49"/>
      <c r="AN15" s="33"/>
      <c r="AO15" s="49"/>
      <c r="AP15" s="33"/>
      <c r="AQ15" s="49"/>
      <c r="AR15" s="33"/>
      <c r="AS15" s="49"/>
      <c r="AT15" s="33"/>
      <c r="AU15" s="49"/>
      <c r="AV15" s="33"/>
      <c r="AW15" s="49"/>
      <c r="AX15" s="33"/>
      <c r="AY15" s="49"/>
      <c r="AZ15" s="33"/>
      <c r="BA15" s="49"/>
      <c r="BB15" s="33"/>
      <c r="BC15" s="49"/>
      <c r="BD15" s="33"/>
      <c r="BE15" s="49"/>
      <c r="BF15" s="33"/>
      <c r="BG15" s="49"/>
      <c r="BH15" s="33"/>
      <c r="BI15" s="49"/>
      <c r="BJ15" s="33"/>
      <c r="BK15" s="49"/>
      <c r="BL15" s="33"/>
      <c r="BM15" s="49"/>
      <c r="BN15" s="33"/>
      <c r="BO15" s="49"/>
      <c r="BP15" s="33"/>
      <c r="BQ15" s="49"/>
      <c r="BR15" s="33"/>
      <c r="BS15" s="49"/>
      <c r="BT15" s="33"/>
      <c r="BU15" s="49"/>
      <c r="BV15" s="33"/>
      <c r="BW15" s="49"/>
      <c r="BX15" s="33"/>
      <c r="BY15" s="49"/>
      <c r="BZ15" s="33"/>
      <c r="CA15" s="49"/>
      <c r="CB15" s="33"/>
      <c r="CC15" s="49"/>
      <c r="CD15" s="33"/>
      <c r="CE15" s="49"/>
      <c r="CF15" s="33"/>
      <c r="CG15" s="49"/>
      <c r="CH15" s="33"/>
      <c r="CI15" s="49"/>
      <c r="CJ15" s="33"/>
      <c r="CK15" s="49"/>
      <c r="CL15" s="33"/>
      <c r="CM15" s="49"/>
      <c r="CN15" s="33"/>
      <c r="CO15" s="49"/>
      <c r="CP15" s="33"/>
      <c r="CQ15" s="49"/>
      <c r="CR15" s="33"/>
      <c r="CS15" s="49"/>
      <c r="CT15" s="33"/>
      <c r="CU15" s="49"/>
      <c r="CV15" s="33"/>
      <c r="CW15" s="49"/>
      <c r="CX15" s="33"/>
      <c r="CY15" s="49"/>
      <c r="CZ15" s="33"/>
      <c r="DA15" s="49"/>
    </row>
    <row r="16" spans="1:105" s="60" customFormat="1" ht="18.75" hidden="1" customHeight="1">
      <c r="A16" s="57" t="s">
        <v>44</v>
      </c>
      <c r="B16" s="58">
        <v>1</v>
      </c>
      <c r="C16" s="59">
        <f t="shared" si="1"/>
        <v>2</v>
      </c>
      <c r="D16" s="58">
        <v>0.5</v>
      </c>
      <c r="E16" s="59">
        <f t="shared" si="2"/>
        <v>9</v>
      </c>
      <c r="F16" s="58">
        <v>2</v>
      </c>
      <c r="G16" s="59">
        <f t="shared" si="3"/>
        <v>1</v>
      </c>
      <c r="H16" s="58">
        <v>0.5</v>
      </c>
      <c r="I16" s="59">
        <f t="shared" si="4"/>
        <v>6.5</v>
      </c>
      <c r="J16" s="58">
        <v>2</v>
      </c>
      <c r="K16" s="59">
        <f t="shared" si="6"/>
        <v>11</v>
      </c>
      <c r="L16" s="58">
        <v>0</v>
      </c>
      <c r="M16" s="59">
        <f t="shared" si="0"/>
        <v>6</v>
      </c>
      <c r="N16" s="58">
        <v>0.5</v>
      </c>
      <c r="O16" s="59">
        <f t="shared" si="5"/>
        <v>10.5</v>
      </c>
      <c r="P16" s="58">
        <v>2</v>
      </c>
      <c r="Q16" s="59">
        <f>P5-P16</f>
        <v>10</v>
      </c>
      <c r="R16" s="58">
        <v>0</v>
      </c>
      <c r="S16" s="59">
        <f>R5</f>
        <v>12</v>
      </c>
      <c r="T16" s="58">
        <v>0</v>
      </c>
      <c r="U16" s="59">
        <v>12</v>
      </c>
      <c r="V16" s="58">
        <v>0</v>
      </c>
      <c r="W16" s="59">
        <v>12</v>
      </c>
      <c r="X16" s="58">
        <v>0</v>
      </c>
      <c r="Y16" s="59">
        <v>12</v>
      </c>
      <c r="Z16" s="59"/>
      <c r="AA16" s="59"/>
      <c r="AB16" s="59"/>
      <c r="AC16" s="59"/>
      <c r="AD16" s="58"/>
      <c r="AE16" s="59">
        <v>12</v>
      </c>
      <c r="AF16" s="58"/>
      <c r="AG16" s="59">
        <v>12</v>
      </c>
      <c r="AH16" s="58"/>
      <c r="AI16" s="59">
        <v>12</v>
      </c>
      <c r="AJ16" s="58"/>
      <c r="AK16" s="59">
        <v>12</v>
      </c>
      <c r="AL16" s="58"/>
      <c r="AM16" s="59">
        <v>12</v>
      </c>
      <c r="AN16" s="58"/>
      <c r="AO16" s="59">
        <v>12</v>
      </c>
      <c r="AP16" s="58"/>
      <c r="AQ16" s="59">
        <v>12</v>
      </c>
      <c r="AR16" s="58"/>
      <c r="AS16" s="59"/>
      <c r="AT16" s="58"/>
      <c r="AU16" s="59"/>
      <c r="AV16" s="58"/>
      <c r="AW16" s="59"/>
      <c r="AX16" s="58"/>
      <c r="AY16" s="59"/>
      <c r="AZ16" s="58"/>
      <c r="BA16" s="59"/>
      <c r="BB16" s="58"/>
      <c r="BC16" s="59"/>
      <c r="BD16" s="58"/>
      <c r="BE16" s="59"/>
      <c r="BF16" s="58"/>
      <c r="BG16" s="59"/>
      <c r="BH16" s="58"/>
      <c r="BI16" s="59"/>
      <c r="BJ16" s="58"/>
      <c r="BK16" s="59"/>
      <c r="BL16" s="58"/>
      <c r="BM16" s="59"/>
      <c r="BN16" s="58"/>
      <c r="BO16" s="59"/>
      <c r="BP16" s="58"/>
      <c r="BQ16" s="59"/>
      <c r="BR16" s="58"/>
      <c r="BS16" s="59"/>
      <c r="BT16" s="58"/>
      <c r="BU16" s="59"/>
      <c r="BV16" s="58"/>
      <c r="BW16" s="59"/>
      <c r="BX16" s="58"/>
      <c r="BY16" s="59"/>
      <c r="BZ16" s="58"/>
      <c r="CA16" s="59"/>
      <c r="CB16" s="58"/>
      <c r="CC16" s="59"/>
      <c r="CD16" s="58"/>
      <c r="CE16" s="59"/>
      <c r="CF16" s="58"/>
      <c r="CG16" s="59"/>
      <c r="CH16" s="58"/>
      <c r="CI16" s="59"/>
      <c r="CJ16" s="58"/>
      <c r="CK16" s="59"/>
      <c r="CL16" s="58"/>
      <c r="CM16" s="59"/>
      <c r="CN16" s="58"/>
      <c r="CO16" s="59"/>
      <c r="CP16" s="58"/>
      <c r="CQ16" s="59"/>
      <c r="CR16" s="58"/>
      <c r="CS16" s="59"/>
      <c r="CT16" s="58"/>
      <c r="CU16" s="59"/>
      <c r="CV16" s="58"/>
      <c r="CW16" s="59"/>
      <c r="CX16" s="58"/>
      <c r="CY16" s="59"/>
      <c r="CZ16" s="58"/>
      <c r="DA16" s="59"/>
    </row>
    <row r="17" spans="1:105" ht="18.75" hidden="1" customHeight="1">
      <c r="A17" s="3" t="s">
        <v>45</v>
      </c>
      <c r="B17" s="33">
        <v>1</v>
      </c>
      <c r="C17" s="59">
        <f t="shared" si="1"/>
        <v>1</v>
      </c>
      <c r="D17" s="33">
        <v>0</v>
      </c>
      <c r="E17" s="59">
        <f t="shared" si="2"/>
        <v>9</v>
      </c>
      <c r="F17" s="33">
        <v>1</v>
      </c>
      <c r="G17" s="59">
        <f t="shared" si="3"/>
        <v>0</v>
      </c>
      <c r="H17" s="33">
        <v>0</v>
      </c>
      <c r="I17" s="59">
        <f t="shared" si="4"/>
        <v>6.5</v>
      </c>
      <c r="J17" s="33">
        <v>0</v>
      </c>
      <c r="K17" s="59">
        <f t="shared" si="6"/>
        <v>11</v>
      </c>
      <c r="L17" s="33">
        <v>1</v>
      </c>
      <c r="M17" s="59">
        <f t="shared" si="0"/>
        <v>5</v>
      </c>
      <c r="N17" s="33">
        <v>0</v>
      </c>
      <c r="O17" s="59">
        <f t="shared" si="5"/>
        <v>10.5</v>
      </c>
      <c r="P17" s="33">
        <v>0.5</v>
      </c>
      <c r="Q17" s="59">
        <f t="shared" ref="Q17:Q18" si="7">Q16-P17</f>
        <v>9.5</v>
      </c>
      <c r="R17" s="33">
        <v>1.5</v>
      </c>
      <c r="S17" s="59">
        <f t="shared" ref="S17:S18" si="8">S16-R17</f>
        <v>10.5</v>
      </c>
      <c r="T17" s="33">
        <v>1</v>
      </c>
      <c r="U17" s="36">
        <f t="shared" ref="U17" si="9">U16-T17</f>
        <v>11</v>
      </c>
      <c r="V17" s="33">
        <v>0</v>
      </c>
      <c r="W17" s="59">
        <v>12</v>
      </c>
      <c r="X17" s="33">
        <v>0</v>
      </c>
      <c r="Y17" s="59">
        <v>12</v>
      </c>
      <c r="Z17" s="59"/>
      <c r="AA17" s="59"/>
      <c r="AB17" s="59"/>
      <c r="AC17" s="59"/>
      <c r="AD17" s="33">
        <v>0.5</v>
      </c>
      <c r="AE17" s="59">
        <f t="shared" ref="AE17" si="10">AE16-AD17</f>
        <v>11.5</v>
      </c>
      <c r="AF17" s="33">
        <v>0.5</v>
      </c>
      <c r="AG17" s="59">
        <f t="shared" ref="AG17" si="11">AG16-AF17</f>
        <v>11.5</v>
      </c>
      <c r="AH17" s="33">
        <v>0.5</v>
      </c>
      <c r="AI17" s="59">
        <f t="shared" ref="AI17" si="12">AI16-AH17</f>
        <v>11.5</v>
      </c>
      <c r="AJ17" s="33">
        <v>0.5</v>
      </c>
      <c r="AK17" s="59">
        <f t="shared" ref="AK17" si="13">AK16-AJ17</f>
        <v>11.5</v>
      </c>
      <c r="AL17" s="33">
        <v>0.5</v>
      </c>
      <c r="AM17" s="59">
        <f t="shared" ref="AM17" si="14">AM16-AL17</f>
        <v>11.5</v>
      </c>
      <c r="AN17" s="33">
        <v>0.5</v>
      </c>
      <c r="AO17" s="59">
        <f t="shared" ref="AO17" si="15">AO16-AN17</f>
        <v>11.5</v>
      </c>
      <c r="AP17" s="33">
        <v>0.5</v>
      </c>
      <c r="AQ17" s="59">
        <f t="shared" ref="AQ17" si="16">AQ16-AP17</f>
        <v>11.5</v>
      </c>
      <c r="AR17" s="33"/>
      <c r="AS17" s="59"/>
      <c r="AT17" s="33"/>
      <c r="AU17" s="59"/>
      <c r="AV17" s="33"/>
      <c r="AW17" s="59"/>
      <c r="AX17" s="33"/>
      <c r="AY17" s="59"/>
      <c r="AZ17" s="33"/>
      <c r="BA17" s="59"/>
      <c r="BB17" s="33"/>
      <c r="BC17" s="59"/>
      <c r="BD17" s="33"/>
      <c r="BE17" s="59"/>
      <c r="BF17" s="33"/>
      <c r="BG17" s="59"/>
      <c r="BH17" s="33"/>
      <c r="BI17" s="59"/>
      <c r="BJ17" s="33"/>
      <c r="BK17" s="59"/>
      <c r="BL17" s="33"/>
      <c r="BM17" s="59"/>
      <c r="BN17" s="33"/>
      <c r="BO17" s="59"/>
      <c r="BP17" s="33"/>
      <c r="BQ17" s="59"/>
      <c r="BR17" s="33"/>
      <c r="BS17" s="59"/>
      <c r="BT17" s="33"/>
      <c r="BU17" s="59"/>
      <c r="BV17" s="33"/>
      <c r="BW17" s="59"/>
      <c r="BX17" s="33"/>
      <c r="BY17" s="59"/>
      <c r="BZ17" s="33"/>
      <c r="CA17" s="59"/>
      <c r="CB17" s="33"/>
      <c r="CC17" s="59"/>
      <c r="CD17" s="33"/>
      <c r="CE17" s="59"/>
      <c r="CF17" s="33"/>
      <c r="CG17" s="59"/>
      <c r="CH17" s="33"/>
      <c r="CI17" s="59"/>
      <c r="CJ17" s="33"/>
      <c r="CK17" s="59"/>
      <c r="CL17" s="33"/>
      <c r="CM17" s="59"/>
      <c r="CN17" s="33"/>
      <c r="CO17" s="59"/>
      <c r="CP17" s="33"/>
      <c r="CQ17" s="59"/>
      <c r="CR17" s="33"/>
      <c r="CS17" s="59"/>
      <c r="CT17" s="33"/>
      <c r="CU17" s="59"/>
      <c r="CV17" s="33"/>
      <c r="CW17" s="59"/>
      <c r="CX17" s="33"/>
      <c r="CY17" s="59"/>
      <c r="CZ17" s="33"/>
      <c r="DA17" s="59"/>
    </row>
    <row r="18" spans="1:105" ht="18.75" hidden="1" customHeight="1">
      <c r="A18" s="3" t="s">
        <v>106</v>
      </c>
      <c r="B18" s="33">
        <v>1</v>
      </c>
      <c r="C18" s="59">
        <f t="shared" si="1"/>
        <v>0</v>
      </c>
      <c r="D18" s="33">
        <v>1</v>
      </c>
      <c r="E18" s="59">
        <f t="shared" si="2"/>
        <v>8</v>
      </c>
      <c r="F18" s="33">
        <v>0</v>
      </c>
      <c r="G18" s="59">
        <f t="shared" si="3"/>
        <v>0</v>
      </c>
      <c r="H18" s="33">
        <v>2</v>
      </c>
      <c r="I18" s="59">
        <f t="shared" si="4"/>
        <v>4.5</v>
      </c>
      <c r="J18" s="33">
        <v>0</v>
      </c>
      <c r="K18" s="59">
        <f t="shared" si="6"/>
        <v>11</v>
      </c>
      <c r="L18" s="33">
        <v>1</v>
      </c>
      <c r="M18" s="59">
        <f t="shared" si="0"/>
        <v>4</v>
      </c>
      <c r="N18" s="33">
        <v>1.5</v>
      </c>
      <c r="O18" s="59">
        <f t="shared" si="5"/>
        <v>9</v>
      </c>
      <c r="P18" s="33">
        <v>0</v>
      </c>
      <c r="Q18" s="59">
        <f t="shared" si="7"/>
        <v>9.5</v>
      </c>
      <c r="R18" s="33">
        <v>0</v>
      </c>
      <c r="S18" s="59">
        <f t="shared" si="8"/>
        <v>10.5</v>
      </c>
      <c r="T18" s="33">
        <v>0.5</v>
      </c>
      <c r="U18" s="59">
        <f>U17-T18</f>
        <v>10.5</v>
      </c>
      <c r="V18" s="33">
        <v>0</v>
      </c>
      <c r="W18" s="59">
        <v>12</v>
      </c>
      <c r="X18" s="33">
        <v>0.5</v>
      </c>
      <c r="Y18" s="59">
        <f t="shared" ref="Y18" si="17">Y17-X18</f>
        <v>11.5</v>
      </c>
      <c r="Z18" s="33">
        <v>0</v>
      </c>
      <c r="AA18" s="59">
        <v>12</v>
      </c>
      <c r="AB18" s="33">
        <v>0</v>
      </c>
      <c r="AC18" s="59">
        <v>12</v>
      </c>
      <c r="AD18" s="33"/>
      <c r="AE18" s="59"/>
      <c r="AF18" s="33"/>
      <c r="AG18" s="59"/>
      <c r="AH18" s="33"/>
      <c r="AI18" s="59"/>
      <c r="AJ18" s="33"/>
      <c r="AK18" s="59"/>
      <c r="AL18" s="33"/>
      <c r="AM18" s="59"/>
      <c r="AN18" s="33"/>
      <c r="AO18" s="59"/>
      <c r="AP18" s="33"/>
      <c r="AQ18" s="59"/>
      <c r="AR18" s="33"/>
      <c r="AS18" s="59"/>
      <c r="AT18" s="33"/>
      <c r="AU18" s="59"/>
      <c r="AV18" s="33"/>
      <c r="AW18" s="59"/>
      <c r="AX18" s="33"/>
      <c r="AY18" s="59"/>
      <c r="AZ18" s="33"/>
      <c r="BA18" s="59"/>
      <c r="BB18" s="33"/>
      <c r="BC18" s="59"/>
      <c r="BD18" s="33"/>
      <c r="BE18" s="59"/>
      <c r="BF18" s="33"/>
      <c r="BG18" s="59"/>
      <c r="BH18" s="33"/>
      <c r="BI18" s="59"/>
      <c r="BJ18" s="33"/>
      <c r="BK18" s="59"/>
      <c r="BL18" s="33"/>
      <c r="BM18" s="59"/>
      <c r="BN18" s="33"/>
      <c r="BO18" s="59"/>
      <c r="BP18" s="33"/>
      <c r="BQ18" s="59"/>
      <c r="BR18" s="33"/>
      <c r="BS18" s="59"/>
      <c r="BT18" s="33"/>
      <c r="BU18" s="59"/>
      <c r="BV18" s="33"/>
      <c r="BW18" s="59"/>
      <c r="BX18" s="33"/>
      <c r="BY18" s="59"/>
      <c r="BZ18" s="33"/>
      <c r="CA18" s="59"/>
      <c r="CB18" s="33"/>
      <c r="CC18" s="59"/>
      <c r="CD18" s="33"/>
      <c r="CE18" s="59"/>
      <c r="CF18" s="33"/>
      <c r="CG18" s="59"/>
      <c r="CH18" s="33"/>
      <c r="CI18" s="59"/>
      <c r="CJ18" s="33"/>
      <c r="CK18" s="59"/>
      <c r="CL18" s="33"/>
      <c r="CM18" s="59"/>
      <c r="CN18" s="33"/>
      <c r="CO18" s="59"/>
      <c r="CP18" s="33"/>
      <c r="CQ18" s="59"/>
      <c r="CR18" s="33"/>
      <c r="CS18" s="59"/>
      <c r="CT18" s="33"/>
      <c r="CU18" s="59"/>
      <c r="CV18" s="33"/>
      <c r="CW18" s="59"/>
      <c r="CX18" s="33"/>
      <c r="CY18" s="59"/>
      <c r="CZ18" s="33"/>
      <c r="DA18" s="59"/>
    </row>
    <row r="19" spans="1:105" ht="18.75">
      <c r="A19" s="69">
        <v>43466</v>
      </c>
      <c r="B19" s="51">
        <v>0</v>
      </c>
      <c r="C19" s="59">
        <v>2.5</v>
      </c>
      <c r="D19" s="33">
        <v>1</v>
      </c>
      <c r="E19" s="59">
        <v>7</v>
      </c>
      <c r="F19" s="33">
        <v>0</v>
      </c>
      <c r="G19" s="59">
        <v>3.5</v>
      </c>
      <c r="H19" s="33"/>
      <c r="I19" s="59">
        <v>3</v>
      </c>
      <c r="J19" s="33">
        <v>3</v>
      </c>
      <c r="K19" s="59">
        <f>6-J19+1</f>
        <v>4</v>
      </c>
      <c r="L19" s="33">
        <v>0</v>
      </c>
      <c r="M19" s="59">
        <v>14.5</v>
      </c>
      <c r="N19" s="33">
        <v>0</v>
      </c>
      <c r="O19" s="59">
        <f>6.5</f>
        <v>6.5</v>
      </c>
      <c r="P19" s="33">
        <v>4</v>
      </c>
      <c r="Q19" s="59">
        <v>9</v>
      </c>
      <c r="R19" s="33">
        <v>3</v>
      </c>
      <c r="S19" s="59">
        <f>10.5-3</f>
        <v>7.5</v>
      </c>
      <c r="T19" s="33">
        <v>1</v>
      </c>
      <c r="U19" s="59">
        <f>2+1-T19+1.5</f>
        <v>3.5</v>
      </c>
      <c r="V19" s="33"/>
      <c r="W19" s="59">
        <v>14</v>
      </c>
      <c r="X19" s="33">
        <v>0.5</v>
      </c>
      <c r="Y19" s="59">
        <v>12.5</v>
      </c>
      <c r="Z19" s="33">
        <v>0</v>
      </c>
      <c r="AA19" s="59">
        <v>2</v>
      </c>
      <c r="AB19" s="33">
        <v>0</v>
      </c>
      <c r="AC19" s="59">
        <v>5.5</v>
      </c>
      <c r="AD19" s="33">
        <v>0</v>
      </c>
      <c r="AE19" s="59">
        <v>10</v>
      </c>
      <c r="AF19" s="33">
        <v>0</v>
      </c>
      <c r="AG19" s="59">
        <v>10</v>
      </c>
      <c r="AH19" s="33">
        <v>0</v>
      </c>
      <c r="AI19" s="59">
        <v>1.5</v>
      </c>
      <c r="AJ19" s="33">
        <v>1</v>
      </c>
      <c r="AK19" s="59">
        <v>0</v>
      </c>
      <c r="AL19" s="33">
        <v>3</v>
      </c>
      <c r="AM19" s="59">
        <v>1</v>
      </c>
      <c r="AN19" s="33">
        <v>1</v>
      </c>
      <c r="AO19" s="59">
        <v>10</v>
      </c>
      <c r="AP19" s="33">
        <v>0</v>
      </c>
      <c r="AQ19" s="59">
        <v>1.5</v>
      </c>
      <c r="AR19" s="33"/>
      <c r="AS19" s="59"/>
      <c r="AT19" s="33"/>
      <c r="AU19" s="59"/>
      <c r="AV19" s="33"/>
      <c r="AW19" s="59"/>
      <c r="AX19" s="33"/>
      <c r="AY19" s="59"/>
      <c r="AZ19" s="33"/>
      <c r="BA19" s="59"/>
      <c r="BB19" s="33"/>
      <c r="BC19" s="59"/>
      <c r="BD19" s="33"/>
      <c r="BE19" s="59"/>
      <c r="BF19" s="33"/>
      <c r="BG19" s="59"/>
      <c r="BH19" s="33"/>
      <c r="BI19" s="59"/>
      <c r="BJ19" s="33"/>
      <c r="BK19" s="59"/>
      <c r="BL19" s="33"/>
      <c r="BM19" s="59"/>
      <c r="BN19" s="33"/>
      <c r="BO19" s="59"/>
      <c r="BP19" s="33"/>
      <c r="BQ19" s="59"/>
      <c r="BR19" s="33"/>
      <c r="BS19" s="59"/>
      <c r="BT19" s="33"/>
      <c r="BU19" s="59"/>
      <c r="BV19" s="33"/>
      <c r="BW19" s="59"/>
      <c r="BX19" s="33"/>
      <c r="BY19" s="59"/>
      <c r="BZ19" s="33"/>
      <c r="CA19" s="59"/>
      <c r="CB19" s="33"/>
      <c r="CC19" s="59"/>
      <c r="CD19" s="33"/>
      <c r="CE19" s="59"/>
      <c r="CF19" s="33"/>
      <c r="CG19" s="59"/>
      <c r="CH19" s="33"/>
      <c r="CI19" s="59"/>
      <c r="CJ19" s="33"/>
      <c r="CK19" s="59"/>
      <c r="CL19" s="33"/>
      <c r="CM19" s="59"/>
      <c r="CN19" s="33"/>
      <c r="CO19" s="59"/>
      <c r="CP19" s="33"/>
      <c r="CQ19" s="59"/>
      <c r="CR19" s="33"/>
      <c r="CS19" s="59"/>
      <c r="CT19" s="33"/>
      <c r="CU19" s="59"/>
      <c r="CV19" s="33"/>
      <c r="CW19" s="59"/>
      <c r="CX19" s="33"/>
      <c r="CY19" s="59"/>
      <c r="CZ19" s="33"/>
      <c r="DA19" s="59"/>
    </row>
    <row r="20" spans="1:105" ht="18.75">
      <c r="A20" s="69">
        <v>43497</v>
      </c>
      <c r="B20" s="33">
        <v>0</v>
      </c>
      <c r="C20" s="59">
        <f>C19-B20</f>
        <v>2.5</v>
      </c>
      <c r="D20" s="33">
        <v>1.5</v>
      </c>
      <c r="E20" s="59">
        <f>E19-D20</f>
        <v>5.5</v>
      </c>
      <c r="F20" s="59">
        <v>2</v>
      </c>
      <c r="G20" s="59">
        <f t="shared" ref="G20:G21" si="18">G19-F20</f>
        <v>1.5</v>
      </c>
      <c r="H20" s="59">
        <v>1</v>
      </c>
      <c r="I20" s="59">
        <f>I19-H20+1</f>
        <v>3</v>
      </c>
      <c r="J20" s="59">
        <v>0</v>
      </c>
      <c r="K20" s="59">
        <f>K19-J20+1</f>
        <v>5</v>
      </c>
      <c r="L20" s="59">
        <v>0</v>
      </c>
      <c r="M20" s="59">
        <f t="shared" ref="M20:AO26" si="19">M19-L20</f>
        <v>14.5</v>
      </c>
      <c r="N20" s="59">
        <v>0</v>
      </c>
      <c r="O20" s="59">
        <f>O19-N20+1</f>
        <v>7.5</v>
      </c>
      <c r="P20" s="59">
        <v>2</v>
      </c>
      <c r="Q20" s="59">
        <f>Q19-P20</f>
        <v>7</v>
      </c>
      <c r="R20" s="59">
        <v>0</v>
      </c>
      <c r="S20" s="59">
        <f>S19-R20</f>
        <v>7.5</v>
      </c>
      <c r="T20" s="59">
        <v>0</v>
      </c>
      <c r="U20" s="59">
        <f>U19-T20+1</f>
        <v>4.5</v>
      </c>
      <c r="V20" s="59"/>
      <c r="W20" s="59">
        <f>W19-V20</f>
        <v>14</v>
      </c>
      <c r="X20" s="59">
        <v>0.5</v>
      </c>
      <c r="Y20" s="59">
        <f>Y19-X20</f>
        <v>12</v>
      </c>
      <c r="Z20" s="59">
        <v>2</v>
      </c>
      <c r="AA20" s="59">
        <f>AA19-Z20+1</f>
        <v>1</v>
      </c>
      <c r="AB20" s="59">
        <v>0</v>
      </c>
      <c r="AC20" s="59">
        <f>AC19-AB20+1</f>
        <v>6.5</v>
      </c>
      <c r="AD20" s="59">
        <v>0</v>
      </c>
      <c r="AE20" s="59">
        <f t="shared" si="19"/>
        <v>10</v>
      </c>
      <c r="AF20" s="59">
        <v>1</v>
      </c>
      <c r="AG20" s="59">
        <f t="shared" si="19"/>
        <v>9</v>
      </c>
      <c r="AH20" s="59">
        <v>1</v>
      </c>
      <c r="AI20" s="59">
        <f>AI19-AH20+1</f>
        <v>1.5</v>
      </c>
      <c r="AJ20" s="59">
        <v>0.5</v>
      </c>
      <c r="AK20" s="59">
        <f>AK19-AJ20+1</f>
        <v>0.5</v>
      </c>
      <c r="AL20" s="59">
        <v>0</v>
      </c>
      <c r="AM20" s="59">
        <f>AM19-AL20+1</f>
        <v>2</v>
      </c>
      <c r="AN20" s="59">
        <v>0</v>
      </c>
      <c r="AO20" s="59">
        <f t="shared" si="19"/>
        <v>10</v>
      </c>
      <c r="AP20" s="59">
        <v>0.5</v>
      </c>
      <c r="AQ20" s="59">
        <f>AQ19-AP20+1</f>
        <v>2</v>
      </c>
      <c r="AR20" s="33">
        <v>0</v>
      </c>
      <c r="AS20" s="59">
        <v>1</v>
      </c>
      <c r="AT20" s="33">
        <v>0.5</v>
      </c>
      <c r="AU20" s="59">
        <v>0.5</v>
      </c>
      <c r="AV20" s="33">
        <v>0</v>
      </c>
      <c r="AW20" s="59">
        <v>1</v>
      </c>
      <c r="AX20" s="33">
        <v>0</v>
      </c>
      <c r="AY20" s="59">
        <v>1</v>
      </c>
      <c r="AZ20" s="33"/>
      <c r="BA20" s="59"/>
      <c r="BB20" s="33"/>
      <c r="BC20" s="59"/>
      <c r="BD20" s="33"/>
      <c r="BE20" s="59"/>
      <c r="BF20" s="33"/>
      <c r="BG20" s="59"/>
      <c r="BH20" s="33"/>
      <c r="BI20" s="59"/>
      <c r="BJ20" s="33"/>
      <c r="BK20" s="59"/>
      <c r="BL20" s="33"/>
      <c r="BM20" s="59"/>
      <c r="BN20" s="33"/>
      <c r="BO20" s="59"/>
      <c r="BP20" s="33"/>
      <c r="BQ20" s="59"/>
      <c r="BR20" s="33"/>
      <c r="BS20" s="59"/>
      <c r="BT20" s="33"/>
      <c r="BU20" s="59"/>
      <c r="BV20" s="33"/>
      <c r="BW20" s="59"/>
      <c r="BX20" s="33"/>
      <c r="BY20" s="59"/>
      <c r="BZ20" s="33"/>
      <c r="CA20" s="59"/>
      <c r="CB20" s="33"/>
      <c r="CC20" s="59"/>
      <c r="CD20" s="33"/>
      <c r="CE20" s="59"/>
      <c r="CF20" s="33"/>
      <c r="CG20" s="59"/>
      <c r="CH20" s="33"/>
      <c r="CI20" s="59"/>
      <c r="CJ20" s="33"/>
      <c r="CK20" s="59"/>
      <c r="CL20" s="33"/>
      <c r="CM20" s="59"/>
      <c r="CN20" s="33"/>
      <c r="CO20" s="59"/>
      <c r="CP20" s="33"/>
      <c r="CQ20" s="59"/>
      <c r="CR20" s="33"/>
      <c r="CS20" s="59"/>
      <c r="CT20" s="33"/>
      <c r="CU20" s="59"/>
      <c r="CV20" s="33"/>
      <c r="CW20" s="59"/>
      <c r="CX20" s="33"/>
      <c r="CY20" s="59"/>
      <c r="CZ20" s="33"/>
      <c r="DA20" s="59"/>
    </row>
    <row r="21" spans="1:105" ht="18.75">
      <c r="A21" s="69">
        <v>43525</v>
      </c>
      <c r="B21" s="33">
        <v>2.5</v>
      </c>
      <c r="C21" s="59">
        <f>C20-B21</f>
        <v>0</v>
      </c>
      <c r="D21" s="33">
        <v>3</v>
      </c>
      <c r="E21" s="59">
        <f>E20-D21</f>
        <v>2.5</v>
      </c>
      <c r="F21" s="33">
        <v>0</v>
      </c>
      <c r="G21" s="59">
        <f t="shared" si="18"/>
        <v>1.5</v>
      </c>
      <c r="H21" s="33"/>
      <c r="I21" s="59">
        <f>I20-H21+1</f>
        <v>4</v>
      </c>
      <c r="J21" s="33">
        <v>0</v>
      </c>
      <c r="K21" s="59">
        <f>K20-J21+1</f>
        <v>6</v>
      </c>
      <c r="L21" s="33">
        <v>1</v>
      </c>
      <c r="M21" s="59">
        <f t="shared" si="19"/>
        <v>13.5</v>
      </c>
      <c r="N21" s="33">
        <v>0</v>
      </c>
      <c r="O21" s="59">
        <f t="shared" ref="O21:O26" si="20">O20-N21+1</f>
        <v>8.5</v>
      </c>
      <c r="P21" s="33">
        <v>0</v>
      </c>
      <c r="Q21" s="59">
        <f t="shared" ref="Q21:Q26" si="21">Q20-P21</f>
        <v>7</v>
      </c>
      <c r="R21" s="33">
        <v>0.5</v>
      </c>
      <c r="S21" s="59">
        <f t="shared" ref="S21:S26" si="22">S20-R21</f>
        <v>7</v>
      </c>
      <c r="T21" s="33">
        <v>1</v>
      </c>
      <c r="U21" s="59">
        <f t="shared" ref="U21:U32" si="23">U20-T21+1</f>
        <v>4.5</v>
      </c>
      <c r="V21" s="33"/>
      <c r="W21" s="59">
        <f t="shared" ref="W21:W26" si="24">W20-V21</f>
        <v>14</v>
      </c>
      <c r="X21" s="33">
        <v>0.5</v>
      </c>
      <c r="Y21" s="59">
        <f t="shared" ref="Y21:Y26" si="25">Y20-X21</f>
        <v>11.5</v>
      </c>
      <c r="Z21" s="33">
        <v>0</v>
      </c>
      <c r="AA21" s="59">
        <f t="shared" ref="AA21:AA26" si="26">AA20-Z21+1</f>
        <v>2</v>
      </c>
      <c r="AB21" s="33">
        <v>2</v>
      </c>
      <c r="AC21" s="59">
        <f t="shared" ref="AC21:AC26" si="27">AC20-AB21+1</f>
        <v>5.5</v>
      </c>
      <c r="AD21" s="33">
        <v>1</v>
      </c>
      <c r="AE21" s="59">
        <f t="shared" si="19"/>
        <v>9</v>
      </c>
      <c r="AF21" s="33">
        <v>7.5</v>
      </c>
      <c r="AG21" s="59">
        <f t="shared" si="19"/>
        <v>1.5</v>
      </c>
      <c r="AH21" s="33">
        <v>1</v>
      </c>
      <c r="AI21" s="59">
        <f t="shared" ref="AI21:AI26" si="28">AI20-AH21+1</f>
        <v>1.5</v>
      </c>
      <c r="AJ21" s="33">
        <v>1</v>
      </c>
      <c r="AK21" s="59">
        <f t="shared" ref="AK21:AK26" si="29">AK20-AJ21+1</f>
        <v>0.5</v>
      </c>
      <c r="AL21" s="33">
        <v>0</v>
      </c>
      <c r="AM21" s="59">
        <f t="shared" ref="AM21:AM26" si="30">AM20-AL21+1</f>
        <v>3</v>
      </c>
      <c r="AN21" s="33">
        <v>3</v>
      </c>
      <c r="AO21" s="59">
        <f t="shared" si="19"/>
        <v>7</v>
      </c>
      <c r="AP21" s="33">
        <v>1</v>
      </c>
      <c r="AQ21" s="59">
        <f t="shared" ref="AQ21:AQ26" si="31">AQ20-AP21+1</f>
        <v>2</v>
      </c>
      <c r="AR21" s="33">
        <v>0</v>
      </c>
      <c r="AS21" s="59">
        <f>AS20-AR21+1</f>
        <v>2</v>
      </c>
      <c r="AT21" s="33">
        <v>1</v>
      </c>
      <c r="AU21" s="59">
        <f>AU20-AT21+1</f>
        <v>0.5</v>
      </c>
      <c r="AV21" s="33">
        <v>0</v>
      </c>
      <c r="AW21" s="59">
        <f>AW20-AV21+1</f>
        <v>2</v>
      </c>
      <c r="AX21" s="33">
        <v>1.5</v>
      </c>
      <c r="AY21" s="59">
        <f>AY20-AX21+1</f>
        <v>0.5</v>
      </c>
      <c r="AZ21" s="33">
        <v>0</v>
      </c>
      <c r="BA21" s="59">
        <v>1</v>
      </c>
      <c r="BB21" s="33"/>
      <c r="BC21" s="59"/>
      <c r="BD21" s="33"/>
      <c r="BE21" s="59"/>
      <c r="BF21" s="33"/>
      <c r="BG21" s="59"/>
      <c r="BH21" s="33"/>
      <c r="BI21" s="59"/>
      <c r="BJ21" s="33"/>
      <c r="BK21" s="59"/>
      <c r="BL21" s="33"/>
      <c r="BM21" s="59"/>
      <c r="BN21" s="33"/>
      <c r="BO21" s="59"/>
      <c r="BP21" s="33"/>
      <c r="BQ21" s="59"/>
      <c r="BR21" s="33"/>
      <c r="BS21" s="59"/>
      <c r="BT21" s="33"/>
      <c r="BU21" s="59"/>
      <c r="BV21" s="33"/>
      <c r="BW21" s="59"/>
      <c r="BX21" s="33"/>
      <c r="BY21" s="59"/>
      <c r="BZ21" s="33"/>
      <c r="CA21" s="59"/>
      <c r="CB21" s="33"/>
      <c r="CC21" s="59"/>
      <c r="CD21" s="33"/>
      <c r="CE21" s="59"/>
      <c r="CF21" s="33"/>
      <c r="CG21" s="59"/>
      <c r="CH21" s="33"/>
      <c r="CI21" s="59"/>
      <c r="CJ21" s="33"/>
      <c r="CK21" s="59"/>
      <c r="CL21" s="33"/>
      <c r="CM21" s="59"/>
      <c r="CN21" s="33"/>
      <c r="CO21" s="59"/>
      <c r="CP21" s="33"/>
      <c r="CQ21" s="59"/>
      <c r="CR21" s="33"/>
      <c r="CS21" s="59"/>
      <c r="CT21" s="33"/>
      <c r="CU21" s="59"/>
      <c r="CV21" s="33"/>
      <c r="CW21" s="59"/>
      <c r="CX21" s="33"/>
      <c r="CY21" s="59"/>
      <c r="CZ21" s="33"/>
      <c r="DA21" s="59"/>
    </row>
    <row r="22" spans="1:105" ht="18.75">
      <c r="A22" s="69">
        <v>43556</v>
      </c>
      <c r="B22" s="33">
        <v>3.5</v>
      </c>
      <c r="C22" s="100">
        <f>1-B22</f>
        <v>-2.5</v>
      </c>
      <c r="D22" s="33">
        <v>0</v>
      </c>
      <c r="E22" s="100">
        <v>3.5</v>
      </c>
      <c r="F22" s="33">
        <v>1</v>
      </c>
      <c r="G22" s="100">
        <v>2.5</v>
      </c>
      <c r="H22" s="33">
        <v>1</v>
      </c>
      <c r="I22" s="59">
        <f t="shared" ref="I22:I26" si="32">I21-H22+1</f>
        <v>4</v>
      </c>
      <c r="J22" s="33">
        <v>0</v>
      </c>
      <c r="K22" s="59">
        <f t="shared" ref="K22:K26" si="33">K21-J22+1</f>
        <v>7</v>
      </c>
      <c r="L22" s="33">
        <v>0</v>
      </c>
      <c r="M22" s="59">
        <f t="shared" si="19"/>
        <v>13.5</v>
      </c>
      <c r="N22" s="33">
        <v>1</v>
      </c>
      <c r="O22" s="59">
        <f t="shared" si="20"/>
        <v>8.5</v>
      </c>
      <c r="P22" s="33">
        <v>2.5</v>
      </c>
      <c r="Q22" s="59">
        <f t="shared" si="21"/>
        <v>4.5</v>
      </c>
      <c r="R22" s="33">
        <v>1</v>
      </c>
      <c r="S22" s="59">
        <f t="shared" si="22"/>
        <v>6</v>
      </c>
      <c r="T22" s="33">
        <v>1</v>
      </c>
      <c r="U22" s="59">
        <f t="shared" si="23"/>
        <v>4.5</v>
      </c>
      <c r="V22" s="33"/>
      <c r="W22" s="59">
        <f t="shared" si="24"/>
        <v>14</v>
      </c>
      <c r="X22" s="33">
        <v>0.5</v>
      </c>
      <c r="Y22" s="59">
        <f t="shared" si="25"/>
        <v>11</v>
      </c>
      <c r="Z22" s="33">
        <v>1</v>
      </c>
      <c r="AA22" s="59">
        <f t="shared" si="26"/>
        <v>2</v>
      </c>
      <c r="AB22" s="33">
        <v>2</v>
      </c>
      <c r="AC22" s="59">
        <f t="shared" si="27"/>
        <v>4.5</v>
      </c>
      <c r="AD22" s="33">
        <v>0</v>
      </c>
      <c r="AE22" s="59">
        <f t="shared" si="19"/>
        <v>9</v>
      </c>
      <c r="AF22" s="33">
        <v>0</v>
      </c>
      <c r="AG22" s="59">
        <f t="shared" si="19"/>
        <v>1.5</v>
      </c>
      <c r="AH22" s="33">
        <v>1</v>
      </c>
      <c r="AI22" s="59">
        <f t="shared" si="28"/>
        <v>1.5</v>
      </c>
      <c r="AJ22" s="33">
        <v>0</v>
      </c>
      <c r="AK22" s="59">
        <f t="shared" si="29"/>
        <v>1.5</v>
      </c>
      <c r="AL22" s="33">
        <v>0</v>
      </c>
      <c r="AM22" s="59">
        <f t="shared" si="30"/>
        <v>4</v>
      </c>
      <c r="AN22" s="33">
        <v>0</v>
      </c>
      <c r="AO22" s="59">
        <f t="shared" si="19"/>
        <v>7</v>
      </c>
      <c r="AP22" s="33">
        <v>0</v>
      </c>
      <c r="AQ22" s="59">
        <f t="shared" si="31"/>
        <v>3</v>
      </c>
      <c r="AR22" s="33">
        <v>1</v>
      </c>
      <c r="AS22" s="59">
        <f t="shared" ref="AS22:AS26" si="34">AS21-AR22+1</f>
        <v>2</v>
      </c>
      <c r="AT22" s="33">
        <v>1.5</v>
      </c>
      <c r="AU22" s="59">
        <f t="shared" ref="AU22:AU26" si="35">AU21-AT22+1</f>
        <v>0</v>
      </c>
      <c r="AV22" s="33">
        <v>0</v>
      </c>
      <c r="AW22" s="59">
        <f t="shared" ref="AW22:AW26" si="36">AW21-AV22+1</f>
        <v>3</v>
      </c>
      <c r="AX22" s="33">
        <v>0</v>
      </c>
      <c r="AY22" s="59">
        <f t="shared" ref="AY22:AY26" si="37">AY21-AX22+1</f>
        <v>1.5</v>
      </c>
      <c r="AZ22" s="33">
        <v>0</v>
      </c>
      <c r="BA22" s="59">
        <f>BA21-AZ22+1</f>
        <v>2</v>
      </c>
      <c r="BB22" s="33"/>
      <c r="BC22" s="59"/>
      <c r="BD22" s="33"/>
      <c r="BE22" s="59"/>
      <c r="BF22" s="33"/>
      <c r="BG22" s="59"/>
      <c r="BH22" s="33"/>
      <c r="BI22" s="59"/>
      <c r="BJ22" s="33"/>
      <c r="BK22" s="59"/>
      <c r="BL22" s="33"/>
      <c r="BM22" s="59"/>
      <c r="BN22" s="33"/>
      <c r="BO22" s="59"/>
      <c r="BP22" s="33"/>
      <c r="BQ22" s="59"/>
      <c r="BR22" s="33"/>
      <c r="BS22" s="59"/>
      <c r="BT22" s="33"/>
      <c r="BU22" s="59"/>
      <c r="BV22" s="33"/>
      <c r="BW22" s="59"/>
      <c r="BX22" s="33"/>
      <c r="BY22" s="59"/>
      <c r="BZ22" s="33"/>
      <c r="CA22" s="59"/>
      <c r="CB22" s="33"/>
      <c r="CC22" s="59"/>
      <c r="CD22" s="33"/>
      <c r="CE22" s="59"/>
      <c r="CF22" s="33"/>
      <c r="CG22" s="59"/>
      <c r="CH22" s="33"/>
      <c r="CI22" s="59"/>
      <c r="CJ22" s="33"/>
      <c r="CK22" s="59"/>
      <c r="CL22" s="33"/>
      <c r="CM22" s="59"/>
      <c r="CN22" s="33"/>
      <c r="CO22" s="59"/>
      <c r="CP22" s="33"/>
      <c r="CQ22" s="59"/>
      <c r="CR22" s="33"/>
      <c r="CS22" s="59"/>
      <c r="CT22" s="33"/>
      <c r="CU22" s="59"/>
      <c r="CV22" s="33"/>
      <c r="CW22" s="59"/>
      <c r="CX22" s="33"/>
      <c r="CY22" s="59"/>
      <c r="CZ22" s="33"/>
      <c r="DA22" s="59"/>
    </row>
    <row r="23" spans="1:105" ht="18.75">
      <c r="A23" s="69">
        <v>43586</v>
      </c>
      <c r="B23" s="33"/>
      <c r="C23" s="59">
        <f>C22-B23+1</f>
        <v>-1.5</v>
      </c>
      <c r="D23" s="33">
        <v>0</v>
      </c>
      <c r="E23" s="59">
        <f>E22-D23+1</f>
        <v>4.5</v>
      </c>
      <c r="F23" s="33">
        <v>0.5</v>
      </c>
      <c r="G23" s="59">
        <f>G22-F22+1</f>
        <v>2.5</v>
      </c>
      <c r="H23" s="33">
        <v>2</v>
      </c>
      <c r="I23" s="59">
        <f t="shared" si="32"/>
        <v>3</v>
      </c>
      <c r="J23" s="33">
        <v>0</v>
      </c>
      <c r="K23" s="59">
        <f t="shared" si="33"/>
        <v>8</v>
      </c>
      <c r="L23" s="33">
        <v>0</v>
      </c>
      <c r="M23" s="59">
        <f t="shared" si="19"/>
        <v>13.5</v>
      </c>
      <c r="N23" s="33">
        <v>0</v>
      </c>
      <c r="O23" s="59">
        <f t="shared" si="20"/>
        <v>9.5</v>
      </c>
      <c r="P23" s="33">
        <v>0</v>
      </c>
      <c r="Q23" s="59">
        <f t="shared" si="21"/>
        <v>4.5</v>
      </c>
      <c r="R23" s="33">
        <v>1.5</v>
      </c>
      <c r="S23" s="59">
        <f t="shared" si="22"/>
        <v>4.5</v>
      </c>
      <c r="T23" s="33">
        <v>0.5</v>
      </c>
      <c r="U23" s="59">
        <f t="shared" si="23"/>
        <v>5</v>
      </c>
      <c r="V23" s="33"/>
      <c r="W23" s="59">
        <f t="shared" si="24"/>
        <v>14</v>
      </c>
      <c r="X23" s="33">
        <v>1</v>
      </c>
      <c r="Y23" s="59">
        <f t="shared" si="25"/>
        <v>10</v>
      </c>
      <c r="Z23" s="33">
        <v>1</v>
      </c>
      <c r="AA23" s="59">
        <f t="shared" si="26"/>
        <v>2</v>
      </c>
      <c r="AB23" s="33">
        <v>0.5</v>
      </c>
      <c r="AC23" s="59">
        <f t="shared" si="27"/>
        <v>5</v>
      </c>
      <c r="AD23" s="33">
        <v>0</v>
      </c>
      <c r="AE23" s="59">
        <f t="shared" si="19"/>
        <v>9</v>
      </c>
      <c r="AF23" s="33">
        <v>0</v>
      </c>
      <c r="AG23" s="59">
        <f t="shared" si="19"/>
        <v>1.5</v>
      </c>
      <c r="AH23" s="33">
        <v>1</v>
      </c>
      <c r="AI23" s="59">
        <f t="shared" si="28"/>
        <v>1.5</v>
      </c>
      <c r="AJ23" s="33">
        <v>0</v>
      </c>
      <c r="AK23" s="59">
        <f t="shared" si="29"/>
        <v>2.5</v>
      </c>
      <c r="AL23" s="33">
        <v>1</v>
      </c>
      <c r="AM23" s="59">
        <f t="shared" si="30"/>
        <v>4</v>
      </c>
      <c r="AN23" s="33">
        <v>2.5</v>
      </c>
      <c r="AO23" s="59">
        <f t="shared" si="19"/>
        <v>4.5</v>
      </c>
      <c r="AP23" s="33">
        <v>2</v>
      </c>
      <c r="AQ23" s="59">
        <f t="shared" si="31"/>
        <v>2</v>
      </c>
      <c r="AR23" s="33">
        <v>0</v>
      </c>
      <c r="AS23" s="59">
        <f t="shared" si="34"/>
        <v>3</v>
      </c>
      <c r="AT23" s="33">
        <v>3.5</v>
      </c>
      <c r="AU23" s="59">
        <f t="shared" si="35"/>
        <v>-2.5</v>
      </c>
      <c r="AV23" s="33">
        <v>0</v>
      </c>
      <c r="AW23" s="59">
        <f t="shared" si="36"/>
        <v>4</v>
      </c>
      <c r="AX23" s="33">
        <v>1</v>
      </c>
      <c r="AY23" s="59">
        <f t="shared" si="37"/>
        <v>1.5</v>
      </c>
      <c r="AZ23" s="33">
        <v>0</v>
      </c>
      <c r="BA23" s="59">
        <f t="shared" ref="BA23:BA26" si="38">BA22-AZ23+1</f>
        <v>3</v>
      </c>
      <c r="BB23" s="33"/>
      <c r="BC23" s="59"/>
      <c r="BD23" s="33"/>
      <c r="BE23" s="59"/>
      <c r="BF23" s="33"/>
      <c r="BG23" s="59"/>
      <c r="BH23" s="33"/>
      <c r="BI23" s="59"/>
      <c r="BJ23" s="33"/>
      <c r="BK23" s="59"/>
      <c r="BL23" s="33"/>
      <c r="BM23" s="59"/>
      <c r="BN23" s="33"/>
      <c r="BO23" s="59"/>
      <c r="BP23" s="33"/>
      <c r="BQ23" s="59"/>
      <c r="BR23" s="33"/>
      <c r="BS23" s="59"/>
      <c r="BT23" s="33"/>
      <c r="BU23" s="59"/>
      <c r="BV23" s="33"/>
      <c r="BW23" s="59"/>
      <c r="BX23" s="33"/>
      <c r="BY23" s="59"/>
      <c r="BZ23" s="33"/>
      <c r="CA23" s="59"/>
      <c r="CB23" s="33"/>
      <c r="CC23" s="59"/>
      <c r="CD23" s="33"/>
      <c r="CE23" s="59"/>
      <c r="CF23" s="33"/>
      <c r="CG23" s="59"/>
      <c r="CH23" s="33"/>
      <c r="CI23" s="59"/>
      <c r="CJ23" s="33"/>
      <c r="CK23" s="59"/>
      <c r="CL23" s="33"/>
      <c r="CM23" s="59"/>
      <c r="CN23" s="33"/>
      <c r="CO23" s="59"/>
      <c r="CP23" s="33"/>
      <c r="CQ23" s="59"/>
      <c r="CR23" s="33"/>
      <c r="CS23" s="59"/>
      <c r="CT23" s="33"/>
      <c r="CU23" s="59"/>
      <c r="CV23" s="33"/>
      <c r="CW23" s="59"/>
      <c r="CX23" s="33"/>
      <c r="CY23" s="59"/>
      <c r="CZ23" s="33"/>
      <c r="DA23" s="59"/>
    </row>
    <row r="24" spans="1:105" ht="18.75">
      <c r="A24" s="69">
        <v>43617</v>
      </c>
      <c r="B24" s="33"/>
      <c r="C24" s="59">
        <f t="shared" ref="C24:C28" si="39">C23-B24+1</f>
        <v>-0.5</v>
      </c>
      <c r="D24" s="33">
        <v>0</v>
      </c>
      <c r="E24" s="59">
        <f t="shared" ref="E24:E32" si="40">E23-D24+1</f>
        <v>5.5</v>
      </c>
      <c r="F24" s="33">
        <v>0</v>
      </c>
      <c r="G24" s="59">
        <f t="shared" ref="G24:G26" si="41">G23-F23+1</f>
        <v>3</v>
      </c>
      <c r="H24" s="33">
        <v>1</v>
      </c>
      <c r="I24" s="59">
        <f t="shared" si="32"/>
        <v>3</v>
      </c>
      <c r="J24" s="33">
        <v>0</v>
      </c>
      <c r="K24" s="59">
        <f t="shared" si="33"/>
        <v>9</v>
      </c>
      <c r="L24" s="33">
        <v>0</v>
      </c>
      <c r="M24" s="59">
        <f>M23-L24+1</f>
        <v>14.5</v>
      </c>
      <c r="N24" s="33">
        <v>1</v>
      </c>
      <c r="O24" s="59">
        <f t="shared" si="20"/>
        <v>9.5</v>
      </c>
      <c r="P24" s="33">
        <v>1.5</v>
      </c>
      <c r="Q24" s="59">
        <f t="shared" si="21"/>
        <v>3</v>
      </c>
      <c r="R24" s="33">
        <v>0</v>
      </c>
      <c r="S24" s="59">
        <f t="shared" si="22"/>
        <v>4.5</v>
      </c>
      <c r="T24" s="33"/>
      <c r="U24" s="59">
        <f t="shared" si="23"/>
        <v>6</v>
      </c>
      <c r="V24" s="33">
        <v>0</v>
      </c>
      <c r="W24" s="59">
        <f t="shared" si="24"/>
        <v>14</v>
      </c>
      <c r="X24" s="33">
        <v>0</v>
      </c>
      <c r="Y24" s="59">
        <f t="shared" si="25"/>
        <v>10</v>
      </c>
      <c r="Z24" s="33">
        <v>0</v>
      </c>
      <c r="AA24" s="59">
        <f t="shared" si="26"/>
        <v>3</v>
      </c>
      <c r="AB24" s="33">
        <v>0</v>
      </c>
      <c r="AC24" s="59">
        <f t="shared" si="27"/>
        <v>6</v>
      </c>
      <c r="AD24" s="33">
        <v>0</v>
      </c>
      <c r="AE24" s="59">
        <f t="shared" si="19"/>
        <v>9</v>
      </c>
      <c r="AF24" s="33">
        <v>0</v>
      </c>
      <c r="AG24" s="59">
        <f t="shared" si="19"/>
        <v>1.5</v>
      </c>
      <c r="AH24" s="33">
        <v>1</v>
      </c>
      <c r="AI24" s="59">
        <f t="shared" si="28"/>
        <v>1.5</v>
      </c>
      <c r="AJ24" s="33">
        <v>0</v>
      </c>
      <c r="AK24" s="59">
        <f t="shared" si="29"/>
        <v>3.5</v>
      </c>
      <c r="AL24" s="33">
        <v>0</v>
      </c>
      <c r="AM24" s="59">
        <f t="shared" si="30"/>
        <v>5</v>
      </c>
      <c r="AN24" s="33">
        <v>0</v>
      </c>
      <c r="AO24" s="59">
        <f t="shared" si="19"/>
        <v>4.5</v>
      </c>
      <c r="AP24" s="33">
        <v>0</v>
      </c>
      <c r="AQ24" s="59">
        <f t="shared" si="31"/>
        <v>3</v>
      </c>
      <c r="AR24" s="33">
        <v>0</v>
      </c>
      <c r="AS24" s="59">
        <f t="shared" si="34"/>
        <v>4</v>
      </c>
      <c r="AT24" s="33">
        <v>0</v>
      </c>
      <c r="AU24" s="59">
        <f t="shared" si="35"/>
        <v>-1.5</v>
      </c>
      <c r="AV24" s="33">
        <v>0</v>
      </c>
      <c r="AW24" s="59">
        <f t="shared" si="36"/>
        <v>5</v>
      </c>
      <c r="AX24" s="33">
        <v>0.5</v>
      </c>
      <c r="AY24" s="59">
        <f t="shared" si="37"/>
        <v>2</v>
      </c>
      <c r="AZ24" s="33">
        <v>0</v>
      </c>
      <c r="BA24" s="59">
        <f t="shared" si="38"/>
        <v>4</v>
      </c>
      <c r="BB24" s="33">
        <v>0</v>
      </c>
      <c r="BC24" s="59">
        <v>1</v>
      </c>
      <c r="BD24" s="33">
        <v>0</v>
      </c>
      <c r="BE24" s="59">
        <v>1</v>
      </c>
      <c r="BF24" s="33">
        <v>1</v>
      </c>
      <c r="BG24" s="59">
        <v>0</v>
      </c>
      <c r="BH24" s="33">
        <v>0</v>
      </c>
      <c r="BI24" s="59">
        <v>1</v>
      </c>
      <c r="BJ24" s="33">
        <v>0</v>
      </c>
      <c r="BK24" s="59">
        <v>1</v>
      </c>
      <c r="BL24" s="33">
        <v>0</v>
      </c>
      <c r="BM24" s="59">
        <v>1</v>
      </c>
      <c r="BN24" s="33"/>
      <c r="BO24" s="59"/>
      <c r="BP24" s="33"/>
      <c r="BQ24" s="59"/>
      <c r="BR24" s="33"/>
      <c r="BS24" s="59"/>
      <c r="BT24" s="33"/>
      <c r="BU24" s="59"/>
      <c r="BV24" s="33"/>
      <c r="BW24" s="59"/>
      <c r="BX24" s="33"/>
      <c r="BY24" s="59"/>
      <c r="BZ24" s="33"/>
      <c r="CA24" s="59"/>
      <c r="CB24" s="33"/>
      <c r="CC24" s="59"/>
      <c r="CD24" s="33"/>
      <c r="CE24" s="59"/>
      <c r="CF24" s="33"/>
      <c r="CG24" s="59"/>
      <c r="CH24" s="33"/>
      <c r="CI24" s="59"/>
      <c r="CJ24" s="33"/>
      <c r="CK24" s="59"/>
      <c r="CL24" s="33"/>
      <c r="CM24" s="59"/>
      <c r="CN24" s="33"/>
      <c r="CO24" s="59"/>
      <c r="CP24" s="33"/>
      <c r="CQ24" s="59"/>
      <c r="CR24" s="33"/>
      <c r="CS24" s="59"/>
      <c r="CT24" s="33"/>
      <c r="CU24" s="59"/>
      <c r="CV24" s="33"/>
      <c r="CW24" s="59"/>
      <c r="CX24" s="33"/>
      <c r="CY24" s="59"/>
      <c r="CZ24" s="33"/>
      <c r="DA24" s="59"/>
    </row>
    <row r="25" spans="1:105" ht="18.75">
      <c r="A25" s="69">
        <v>43647</v>
      </c>
      <c r="B25" s="33"/>
      <c r="C25" s="59">
        <f t="shared" si="39"/>
        <v>0.5</v>
      </c>
      <c r="D25" s="33">
        <v>0</v>
      </c>
      <c r="E25" s="59">
        <f t="shared" si="40"/>
        <v>6.5</v>
      </c>
      <c r="F25" s="33">
        <v>0</v>
      </c>
      <c r="G25" s="59">
        <f t="shared" si="41"/>
        <v>4</v>
      </c>
      <c r="H25" s="33">
        <v>0</v>
      </c>
      <c r="I25" s="59">
        <f t="shared" si="32"/>
        <v>4</v>
      </c>
      <c r="J25" s="33">
        <v>0</v>
      </c>
      <c r="K25" s="59">
        <f t="shared" si="33"/>
        <v>10</v>
      </c>
      <c r="L25" s="33">
        <v>1</v>
      </c>
      <c r="M25" s="59">
        <f>M24-L25+1</f>
        <v>14.5</v>
      </c>
      <c r="N25" s="33">
        <v>1.5</v>
      </c>
      <c r="O25" s="59">
        <f t="shared" si="20"/>
        <v>9</v>
      </c>
      <c r="P25" s="33">
        <v>1</v>
      </c>
      <c r="Q25" s="59">
        <f t="shared" si="21"/>
        <v>2</v>
      </c>
      <c r="R25" s="33">
        <v>0.5</v>
      </c>
      <c r="S25" s="59">
        <f t="shared" si="22"/>
        <v>4</v>
      </c>
      <c r="T25" s="33"/>
      <c r="U25" s="59">
        <f t="shared" si="23"/>
        <v>7</v>
      </c>
      <c r="V25" s="33">
        <v>6</v>
      </c>
      <c r="W25" s="59">
        <f t="shared" si="24"/>
        <v>8</v>
      </c>
      <c r="X25" s="33">
        <v>1.5</v>
      </c>
      <c r="Y25" s="59">
        <f t="shared" si="25"/>
        <v>8.5</v>
      </c>
      <c r="Z25" s="33">
        <v>1.5</v>
      </c>
      <c r="AA25" s="59">
        <f t="shared" si="26"/>
        <v>2.5</v>
      </c>
      <c r="AB25" s="33">
        <v>0</v>
      </c>
      <c r="AC25" s="59">
        <f t="shared" si="27"/>
        <v>7</v>
      </c>
      <c r="AD25" s="33">
        <v>0</v>
      </c>
      <c r="AE25" s="59">
        <f t="shared" si="19"/>
        <v>9</v>
      </c>
      <c r="AF25" s="33">
        <v>0</v>
      </c>
      <c r="AG25" s="59">
        <f t="shared" si="19"/>
        <v>1.5</v>
      </c>
      <c r="AH25" s="33">
        <v>0</v>
      </c>
      <c r="AI25" s="59">
        <f t="shared" si="28"/>
        <v>2.5</v>
      </c>
      <c r="AJ25" s="33">
        <v>5</v>
      </c>
      <c r="AK25" s="59">
        <f t="shared" si="29"/>
        <v>-0.5</v>
      </c>
      <c r="AL25" s="33">
        <v>0</v>
      </c>
      <c r="AM25" s="59">
        <f t="shared" si="30"/>
        <v>6</v>
      </c>
      <c r="AN25" s="33">
        <v>0.5</v>
      </c>
      <c r="AO25" s="59">
        <f t="shared" si="19"/>
        <v>4</v>
      </c>
      <c r="AP25" s="33">
        <v>0</v>
      </c>
      <c r="AQ25" s="59">
        <f t="shared" si="31"/>
        <v>4</v>
      </c>
      <c r="AR25" s="33">
        <v>0</v>
      </c>
      <c r="AS25" s="59">
        <f t="shared" si="34"/>
        <v>5</v>
      </c>
      <c r="AT25" s="33">
        <v>0</v>
      </c>
      <c r="AU25" s="59">
        <f t="shared" si="35"/>
        <v>-0.5</v>
      </c>
      <c r="AV25" s="33">
        <v>0</v>
      </c>
      <c r="AW25" s="59">
        <f t="shared" si="36"/>
        <v>6</v>
      </c>
      <c r="AX25" s="33">
        <v>1.5</v>
      </c>
      <c r="AY25" s="59">
        <f t="shared" si="37"/>
        <v>1.5</v>
      </c>
      <c r="AZ25" s="33">
        <v>0</v>
      </c>
      <c r="BA25" s="59">
        <f t="shared" si="38"/>
        <v>5</v>
      </c>
      <c r="BB25" s="33">
        <v>2</v>
      </c>
      <c r="BC25" s="59">
        <f>BC24-BB25+1</f>
        <v>0</v>
      </c>
      <c r="BD25" s="33">
        <v>1</v>
      </c>
      <c r="BE25" s="59">
        <f>BE24-BD25+1</f>
        <v>1</v>
      </c>
      <c r="BF25" s="33">
        <v>0</v>
      </c>
      <c r="BG25" s="59">
        <f>BG24-BF25+1</f>
        <v>1</v>
      </c>
      <c r="BH25" s="33">
        <v>0</v>
      </c>
      <c r="BI25" s="59">
        <f>BI24-BH25+1</f>
        <v>2</v>
      </c>
      <c r="BJ25" s="33">
        <v>0</v>
      </c>
      <c r="BK25" s="59">
        <f>BK24-BJ25+1</f>
        <v>2</v>
      </c>
      <c r="BL25" s="33">
        <v>0</v>
      </c>
      <c r="BM25" s="59">
        <f>BM24-BL25+1</f>
        <v>2</v>
      </c>
      <c r="BN25" s="33">
        <v>1.5</v>
      </c>
      <c r="BO25" s="59">
        <f>1-BN25</f>
        <v>-0.5</v>
      </c>
      <c r="BP25" s="33">
        <v>0</v>
      </c>
      <c r="BQ25" s="59">
        <v>1</v>
      </c>
      <c r="BR25" s="33"/>
      <c r="BS25" s="59"/>
      <c r="BT25" s="33"/>
      <c r="BU25" s="59"/>
      <c r="BV25" s="33"/>
      <c r="BW25" s="59"/>
      <c r="BX25" s="33"/>
      <c r="BY25" s="59"/>
      <c r="BZ25" s="33"/>
      <c r="CA25" s="59"/>
      <c r="CB25" s="33"/>
      <c r="CC25" s="59"/>
      <c r="CD25" s="33"/>
      <c r="CE25" s="59"/>
      <c r="CF25" s="33"/>
      <c r="CG25" s="59"/>
      <c r="CH25" s="33"/>
      <c r="CI25" s="59"/>
      <c r="CJ25" s="33"/>
      <c r="CK25" s="59"/>
      <c r="CL25" s="33"/>
      <c r="CM25" s="59"/>
      <c r="CN25" s="33"/>
      <c r="CO25" s="59"/>
      <c r="CP25" s="33"/>
      <c r="CQ25" s="59"/>
      <c r="CR25" s="33"/>
      <c r="CS25" s="59"/>
      <c r="CT25" s="33"/>
      <c r="CU25" s="59"/>
      <c r="CV25" s="33"/>
      <c r="CW25" s="59"/>
      <c r="CX25" s="33"/>
      <c r="CY25" s="59"/>
      <c r="CZ25" s="33"/>
      <c r="DA25" s="59"/>
    </row>
    <row r="26" spans="1:105" ht="18.75">
      <c r="A26" s="69">
        <v>43678</v>
      </c>
      <c r="B26" s="33"/>
      <c r="C26" s="59">
        <f t="shared" si="39"/>
        <v>1.5</v>
      </c>
      <c r="D26" s="33">
        <v>0</v>
      </c>
      <c r="E26" s="59">
        <f t="shared" si="40"/>
        <v>7.5</v>
      </c>
      <c r="F26" s="33">
        <v>1</v>
      </c>
      <c r="G26" s="59">
        <f t="shared" si="41"/>
        <v>5</v>
      </c>
      <c r="H26" s="33">
        <v>1.5</v>
      </c>
      <c r="I26" s="59">
        <f t="shared" si="32"/>
        <v>3.5</v>
      </c>
      <c r="J26" s="33">
        <v>0</v>
      </c>
      <c r="K26" s="59">
        <f t="shared" si="33"/>
        <v>11</v>
      </c>
      <c r="L26" s="33">
        <v>1</v>
      </c>
      <c r="M26" s="59">
        <f t="shared" ref="M26" si="42">M25-L26+1</f>
        <v>14.5</v>
      </c>
      <c r="N26" s="33">
        <v>0</v>
      </c>
      <c r="O26" s="59">
        <f t="shared" si="20"/>
        <v>10</v>
      </c>
      <c r="P26" s="33">
        <v>0</v>
      </c>
      <c r="Q26" s="59">
        <f t="shared" si="21"/>
        <v>2</v>
      </c>
      <c r="R26" s="33">
        <v>2</v>
      </c>
      <c r="S26" s="59">
        <f t="shared" si="22"/>
        <v>2</v>
      </c>
      <c r="T26" s="33"/>
      <c r="U26" s="59">
        <f t="shared" si="23"/>
        <v>8</v>
      </c>
      <c r="V26" s="33">
        <v>1</v>
      </c>
      <c r="W26" s="59">
        <f t="shared" si="24"/>
        <v>7</v>
      </c>
      <c r="X26" s="33">
        <v>2</v>
      </c>
      <c r="Y26" s="59">
        <f t="shared" si="25"/>
        <v>6.5</v>
      </c>
      <c r="Z26" s="33">
        <v>0</v>
      </c>
      <c r="AA26" s="59">
        <f t="shared" si="26"/>
        <v>3.5</v>
      </c>
      <c r="AB26" s="33">
        <v>1</v>
      </c>
      <c r="AC26" s="59">
        <f t="shared" si="27"/>
        <v>7</v>
      </c>
      <c r="AD26" s="33">
        <v>0</v>
      </c>
      <c r="AE26" s="59">
        <f t="shared" si="19"/>
        <v>9</v>
      </c>
      <c r="AF26" s="33">
        <v>0</v>
      </c>
      <c r="AG26" s="59">
        <f t="shared" si="19"/>
        <v>1.5</v>
      </c>
      <c r="AH26" s="33">
        <v>1</v>
      </c>
      <c r="AI26" s="59">
        <f t="shared" si="28"/>
        <v>2.5</v>
      </c>
      <c r="AJ26" s="33">
        <v>0.5</v>
      </c>
      <c r="AK26" s="59">
        <f t="shared" si="29"/>
        <v>0</v>
      </c>
      <c r="AL26" s="33">
        <v>3</v>
      </c>
      <c r="AM26" s="59">
        <f t="shared" si="30"/>
        <v>4</v>
      </c>
      <c r="AN26" s="33"/>
      <c r="AO26" s="59">
        <f t="shared" si="19"/>
        <v>4</v>
      </c>
      <c r="AP26" s="33">
        <v>0</v>
      </c>
      <c r="AQ26" s="59">
        <f t="shared" si="31"/>
        <v>5</v>
      </c>
      <c r="AR26" s="33">
        <v>0</v>
      </c>
      <c r="AS26" s="59">
        <f t="shared" si="34"/>
        <v>6</v>
      </c>
      <c r="AT26" s="33">
        <v>0</v>
      </c>
      <c r="AU26" s="59">
        <f t="shared" si="35"/>
        <v>0.5</v>
      </c>
      <c r="AV26" s="33">
        <v>0</v>
      </c>
      <c r="AW26" s="59">
        <f t="shared" si="36"/>
        <v>7</v>
      </c>
      <c r="AX26" s="33">
        <v>2</v>
      </c>
      <c r="AY26" s="59">
        <f t="shared" si="37"/>
        <v>0.5</v>
      </c>
      <c r="AZ26" s="33">
        <v>0.5</v>
      </c>
      <c r="BA26" s="59">
        <f t="shared" si="38"/>
        <v>5.5</v>
      </c>
      <c r="BB26" s="33">
        <v>3</v>
      </c>
      <c r="BC26" s="59">
        <f>BC25-BB26+1</f>
        <v>-2</v>
      </c>
      <c r="BD26" s="33">
        <v>0</v>
      </c>
      <c r="BE26" s="59">
        <f t="shared" ref="BE26" si="43">BE25-BD26+1</f>
        <v>2</v>
      </c>
      <c r="BF26" s="33">
        <v>3</v>
      </c>
      <c r="BG26" s="59">
        <f t="shared" ref="BG26" si="44">BG25-BF26+1</f>
        <v>-1</v>
      </c>
      <c r="BH26" s="33">
        <v>0</v>
      </c>
      <c r="BI26" s="59">
        <f t="shared" ref="BI26" si="45">BI25-BH26+1</f>
        <v>3</v>
      </c>
      <c r="BJ26" s="33">
        <v>0</v>
      </c>
      <c r="BK26" s="59">
        <f t="shared" ref="BK26" si="46">BK25-BJ26+1</f>
        <v>3</v>
      </c>
      <c r="BL26" s="33">
        <v>0.5</v>
      </c>
      <c r="BM26" s="59">
        <f t="shared" ref="BM26" si="47">BM25-BL26+1</f>
        <v>2.5</v>
      </c>
      <c r="BN26" s="33">
        <v>1.5</v>
      </c>
      <c r="BO26" s="59">
        <f>BO25-BN26+1</f>
        <v>-1</v>
      </c>
      <c r="BP26" s="33">
        <v>0</v>
      </c>
      <c r="BQ26" s="59">
        <f>BQ25-BP26+1</f>
        <v>2</v>
      </c>
      <c r="BR26" s="33">
        <v>0.5</v>
      </c>
      <c r="BS26" s="59">
        <f>1-BR26</f>
        <v>0.5</v>
      </c>
      <c r="BT26" s="33"/>
      <c r="BU26" s="59"/>
      <c r="BV26" s="33"/>
      <c r="BW26" s="59"/>
      <c r="BX26" s="33"/>
      <c r="BY26" s="59"/>
      <c r="BZ26" s="33"/>
      <c r="CA26" s="59"/>
      <c r="CB26" s="33"/>
      <c r="CC26" s="59"/>
      <c r="CD26" s="33"/>
      <c r="CE26" s="59"/>
      <c r="CF26" s="33"/>
      <c r="CG26" s="59"/>
      <c r="CH26" s="33"/>
      <c r="CI26" s="59"/>
      <c r="CJ26" s="33"/>
      <c r="CK26" s="59"/>
      <c r="CL26" s="33"/>
      <c r="CM26" s="59"/>
      <c r="CN26" s="33"/>
      <c r="CO26" s="59"/>
      <c r="CP26" s="33"/>
      <c r="CQ26" s="59"/>
      <c r="CR26" s="33"/>
      <c r="CS26" s="59"/>
      <c r="CT26" s="33"/>
      <c r="CU26" s="59"/>
      <c r="CV26" s="33"/>
      <c r="CW26" s="59"/>
      <c r="CX26" s="33"/>
      <c r="CY26" s="59"/>
      <c r="CZ26" s="33"/>
      <c r="DA26" s="59"/>
    </row>
    <row r="27" spans="1:105" ht="18.75">
      <c r="A27" s="69">
        <v>43709</v>
      </c>
      <c r="B27" s="33"/>
      <c r="C27" s="59">
        <f t="shared" si="39"/>
        <v>2.5</v>
      </c>
      <c r="D27" s="33">
        <v>2</v>
      </c>
      <c r="E27" s="59">
        <f t="shared" si="40"/>
        <v>6.5</v>
      </c>
      <c r="F27" s="33">
        <v>0</v>
      </c>
      <c r="G27" s="59">
        <f>G26-F26+1</f>
        <v>5</v>
      </c>
      <c r="H27" s="33">
        <v>0.5</v>
      </c>
      <c r="I27" s="59">
        <f>I26-H27+1+2</f>
        <v>6</v>
      </c>
      <c r="J27" s="33">
        <v>2</v>
      </c>
      <c r="K27" s="59">
        <f>K26-J27+1+2</f>
        <v>12</v>
      </c>
      <c r="L27" s="33">
        <v>0</v>
      </c>
      <c r="M27" s="59">
        <f>M26-L27+1+2</f>
        <v>17.5</v>
      </c>
      <c r="N27" s="33">
        <v>1</v>
      </c>
      <c r="O27" s="59">
        <f>O26-N27+1+1.5</f>
        <v>11.5</v>
      </c>
      <c r="P27" s="33">
        <v>0</v>
      </c>
      <c r="Q27" s="59">
        <f>Q26-1+1.5</f>
        <v>2.5</v>
      </c>
      <c r="R27" s="33">
        <v>0</v>
      </c>
      <c r="S27" s="59">
        <f>S26-1+1.5</f>
        <v>2.5</v>
      </c>
      <c r="T27" s="33"/>
      <c r="U27" s="59">
        <f t="shared" si="23"/>
        <v>9</v>
      </c>
      <c r="V27" s="33">
        <v>0</v>
      </c>
      <c r="W27" s="59">
        <f>W26-1+1.5</f>
        <v>7.5</v>
      </c>
      <c r="X27" s="33">
        <v>1</v>
      </c>
      <c r="Y27" s="59">
        <f>Y26-1+1.5-X27</f>
        <v>6</v>
      </c>
      <c r="Z27" s="33">
        <v>0</v>
      </c>
      <c r="AA27" s="59">
        <f>AA26-Z27+1+1</f>
        <v>5.5</v>
      </c>
      <c r="AB27" s="33">
        <v>1</v>
      </c>
      <c r="AC27" s="59">
        <f>AC26-AB27+1+1.5</f>
        <v>8.5</v>
      </c>
      <c r="AD27" s="33">
        <v>0</v>
      </c>
      <c r="AE27" s="100">
        <f>AE26-AD27+1+2</f>
        <v>12</v>
      </c>
      <c r="AF27" s="33">
        <v>0.5</v>
      </c>
      <c r="AG27" s="100">
        <f>AG26-AF27+1+2</f>
        <v>4</v>
      </c>
      <c r="AH27" s="33">
        <v>0</v>
      </c>
      <c r="AI27" s="100">
        <f>AI26-AH27+1+2</f>
        <v>5.5</v>
      </c>
      <c r="AJ27" s="33">
        <v>0</v>
      </c>
      <c r="AK27" s="100">
        <f>AK26-AJ27+1+2</f>
        <v>3</v>
      </c>
      <c r="AL27" s="33">
        <v>0</v>
      </c>
      <c r="AM27" s="100">
        <f>AM26-AL27+1+2</f>
        <v>7</v>
      </c>
      <c r="AN27" s="33"/>
      <c r="AO27" s="59"/>
      <c r="AP27" s="33">
        <v>1</v>
      </c>
      <c r="AQ27" s="100">
        <f>AQ26-AP27+1+2</f>
        <v>7</v>
      </c>
      <c r="AR27" s="33">
        <v>0</v>
      </c>
      <c r="AS27" s="100">
        <f>AS26-AR27+1+2</f>
        <v>9</v>
      </c>
      <c r="AT27" s="33"/>
      <c r="AU27" s="100">
        <f>AU26-AT27+1+2</f>
        <v>3.5</v>
      </c>
      <c r="AV27" s="33">
        <v>0</v>
      </c>
      <c r="AW27" s="100">
        <f>AW26-AV27+1+1.5</f>
        <v>9.5</v>
      </c>
      <c r="AX27" s="33">
        <v>1</v>
      </c>
      <c r="AY27" s="100">
        <f>AY26-AX27+1+1.5</f>
        <v>2</v>
      </c>
      <c r="AZ27" s="33">
        <v>1</v>
      </c>
      <c r="BA27" s="100">
        <f>BA26-AZ27+1+2</f>
        <v>7.5</v>
      </c>
      <c r="BB27" s="33">
        <v>0</v>
      </c>
      <c r="BC27" s="100">
        <f>BC26-BB27+1+2</f>
        <v>1</v>
      </c>
      <c r="BD27" s="33">
        <v>0</v>
      </c>
      <c r="BE27" s="100">
        <f>BE26-BD27+1+2</f>
        <v>5</v>
      </c>
      <c r="BF27" s="33">
        <v>1</v>
      </c>
      <c r="BG27" s="100">
        <f>BG26-BF27+1+2</f>
        <v>1</v>
      </c>
      <c r="BH27" s="33">
        <v>0</v>
      </c>
      <c r="BI27" s="100">
        <f>BI26-BH27+1+2</f>
        <v>6</v>
      </c>
      <c r="BJ27" s="33">
        <v>3</v>
      </c>
      <c r="BK27" s="100">
        <f>BK26-BJ27+1+1.5</f>
        <v>2.5</v>
      </c>
      <c r="BL27" s="33">
        <v>0</v>
      </c>
      <c r="BM27" s="100">
        <f>BM26-BL27+1+1</f>
        <v>4.5</v>
      </c>
      <c r="BN27" s="33">
        <v>1</v>
      </c>
      <c r="BO27" s="100">
        <f>BO26-BN27+1+2</f>
        <v>1</v>
      </c>
      <c r="BP27" s="33">
        <v>0</v>
      </c>
      <c r="BQ27" s="100">
        <f>BQ26-BP27+1+2</f>
        <v>5</v>
      </c>
      <c r="BR27" s="33">
        <v>3</v>
      </c>
      <c r="BS27" s="100">
        <f>BS26-BR27+1+2</f>
        <v>0.5</v>
      </c>
      <c r="BT27" s="33">
        <v>0</v>
      </c>
      <c r="BU27" s="59">
        <f>3-BT27</f>
        <v>3</v>
      </c>
      <c r="BV27" s="33">
        <v>0</v>
      </c>
      <c r="BW27" s="59">
        <f>3-BV27</f>
        <v>3</v>
      </c>
      <c r="BX27" s="33">
        <v>0</v>
      </c>
      <c r="BY27" s="59">
        <f>3-BX27</f>
        <v>3</v>
      </c>
      <c r="BZ27" s="33">
        <v>2</v>
      </c>
      <c r="CA27" s="59">
        <f>3-BZ27</f>
        <v>1</v>
      </c>
      <c r="CB27" s="33">
        <v>0</v>
      </c>
      <c r="CC27" s="59">
        <f>3-CB27</f>
        <v>3</v>
      </c>
      <c r="CD27" s="33">
        <v>0</v>
      </c>
      <c r="CE27" s="59">
        <f>2.5-CD27</f>
        <v>2.5</v>
      </c>
      <c r="CF27" s="33">
        <v>1</v>
      </c>
      <c r="CG27" s="59">
        <f>2.5-CF27</f>
        <v>1.5</v>
      </c>
      <c r="CH27" s="33"/>
      <c r="CI27" s="59"/>
      <c r="CJ27" s="33"/>
      <c r="CK27" s="59"/>
      <c r="CL27" s="33"/>
      <c r="CM27" s="59"/>
      <c r="CN27" s="33"/>
      <c r="CO27" s="59"/>
      <c r="CP27" s="33"/>
      <c r="CQ27" s="59"/>
      <c r="CR27" s="33"/>
      <c r="CS27" s="59"/>
      <c r="CT27" s="33"/>
      <c r="CU27" s="59"/>
      <c r="CV27" s="33"/>
      <c r="CW27" s="59"/>
      <c r="CX27" s="33"/>
      <c r="CY27" s="59"/>
      <c r="CZ27" s="33"/>
      <c r="DA27" s="59"/>
    </row>
    <row r="28" spans="1:105" ht="18.75">
      <c r="A28" s="69">
        <v>43739</v>
      </c>
      <c r="B28" s="33"/>
      <c r="C28" s="59">
        <f t="shared" si="39"/>
        <v>3.5</v>
      </c>
      <c r="D28" s="33">
        <v>0</v>
      </c>
      <c r="E28" s="59">
        <f t="shared" si="40"/>
        <v>7.5</v>
      </c>
      <c r="F28" s="33">
        <v>0</v>
      </c>
      <c r="G28" s="59">
        <f>G27-F28+1</f>
        <v>6</v>
      </c>
      <c r="H28" s="33">
        <v>0</v>
      </c>
      <c r="I28" s="59">
        <f>I27-H28+1</f>
        <v>7</v>
      </c>
      <c r="J28" s="33">
        <v>0</v>
      </c>
      <c r="K28" s="59">
        <f>K27-J28+1</f>
        <v>13</v>
      </c>
      <c r="L28" s="33">
        <v>0</v>
      </c>
      <c r="M28" s="59">
        <f>M27-L28+1</f>
        <v>18.5</v>
      </c>
      <c r="N28" s="33">
        <v>0</v>
      </c>
      <c r="O28" s="59">
        <f>O27-N28+1</f>
        <v>12.5</v>
      </c>
      <c r="P28" s="33">
        <v>1</v>
      </c>
      <c r="Q28" s="59">
        <f>Q27-P28+1</f>
        <v>2.5</v>
      </c>
      <c r="R28" s="33">
        <v>1</v>
      </c>
      <c r="S28" s="59">
        <f>S27-R28+1</f>
        <v>2.5</v>
      </c>
      <c r="T28" s="33"/>
      <c r="U28" s="59">
        <f t="shared" si="23"/>
        <v>10</v>
      </c>
      <c r="V28" s="33">
        <v>3</v>
      </c>
      <c r="W28" s="59">
        <f>W27-V28+1</f>
        <v>5.5</v>
      </c>
      <c r="X28" s="33">
        <v>2</v>
      </c>
      <c r="Y28" s="59">
        <f>Y27-X28+1</f>
        <v>5</v>
      </c>
      <c r="Z28" s="33">
        <v>0</v>
      </c>
      <c r="AA28" s="59">
        <f>AA27-Z28+1</f>
        <v>6.5</v>
      </c>
      <c r="AB28" s="33">
        <v>0</v>
      </c>
      <c r="AC28" s="59">
        <f>AC27-AB28+1</f>
        <v>9.5</v>
      </c>
      <c r="AD28" s="33">
        <v>0</v>
      </c>
      <c r="AE28" s="59">
        <f>AE27-AD28+1</f>
        <v>13</v>
      </c>
      <c r="AF28" s="33">
        <v>0</v>
      </c>
      <c r="AG28" s="59">
        <f>AG27-AF28+1</f>
        <v>5</v>
      </c>
      <c r="AH28" s="33">
        <v>1</v>
      </c>
      <c r="AI28" s="59">
        <f>AI27-AH28+1</f>
        <v>5.5</v>
      </c>
      <c r="AJ28" s="33">
        <v>0</v>
      </c>
      <c r="AK28" s="59">
        <f>AK27-AJ28+1</f>
        <v>4</v>
      </c>
      <c r="AL28" s="33">
        <v>0.5</v>
      </c>
      <c r="AM28" s="59">
        <f>AM27-AL28+1</f>
        <v>7.5</v>
      </c>
      <c r="AN28" s="33"/>
      <c r="AO28" s="59"/>
      <c r="AP28" s="33">
        <v>1</v>
      </c>
      <c r="AQ28" s="59">
        <f>AQ27-AP28+1</f>
        <v>7</v>
      </c>
      <c r="AR28" s="33">
        <v>5.5</v>
      </c>
      <c r="AS28" s="59">
        <f>AS27-AR28+1</f>
        <v>4.5</v>
      </c>
      <c r="AT28" s="33"/>
      <c r="AU28" s="59">
        <f>AU27-AT28+1</f>
        <v>4.5</v>
      </c>
      <c r="AV28" s="33">
        <v>1</v>
      </c>
      <c r="AW28" s="59">
        <f>AW27-AV28+1</f>
        <v>9.5</v>
      </c>
      <c r="AX28" s="33">
        <v>2</v>
      </c>
      <c r="AY28" s="59">
        <f>AY27-AX28+1</f>
        <v>1</v>
      </c>
      <c r="AZ28" s="33">
        <v>3</v>
      </c>
      <c r="BA28" s="59">
        <f>BA27-AZ28+1</f>
        <v>5.5</v>
      </c>
      <c r="BB28" s="33">
        <v>0</v>
      </c>
      <c r="BC28" s="59">
        <f>BC27-BB28+1</f>
        <v>2</v>
      </c>
      <c r="BD28" s="33">
        <v>0</v>
      </c>
      <c r="BE28" s="59">
        <f>BE27-BD28+1</f>
        <v>6</v>
      </c>
      <c r="BF28" s="33">
        <v>2</v>
      </c>
      <c r="BG28" s="59">
        <f>BG27-BF28+1</f>
        <v>0</v>
      </c>
      <c r="BH28" s="33">
        <v>1</v>
      </c>
      <c r="BI28" s="59">
        <f>BI27-BH28+1</f>
        <v>6</v>
      </c>
      <c r="BJ28" s="33">
        <v>0</v>
      </c>
      <c r="BK28" s="59">
        <f>BK27-BJ28+1</f>
        <v>3.5</v>
      </c>
      <c r="BL28" s="33">
        <v>0</v>
      </c>
      <c r="BM28" s="59">
        <f>BM27-BL28+1</f>
        <v>5.5</v>
      </c>
      <c r="BN28" s="33">
        <v>1</v>
      </c>
      <c r="BO28" s="59">
        <f>BO27-BN28+1</f>
        <v>1</v>
      </c>
      <c r="BP28" s="33">
        <v>3</v>
      </c>
      <c r="BQ28" s="59">
        <f>BQ27-BP28+1</f>
        <v>3</v>
      </c>
      <c r="BR28" s="33">
        <v>1</v>
      </c>
      <c r="BS28" s="59">
        <f>BS27-BR28+1</f>
        <v>0.5</v>
      </c>
      <c r="BT28" s="33">
        <v>1</v>
      </c>
      <c r="BU28" s="59">
        <f>BU27-BT28+1</f>
        <v>3</v>
      </c>
      <c r="BV28" s="33">
        <v>0</v>
      </c>
      <c r="BW28" s="59">
        <f>BW27-BV28+1</f>
        <v>4</v>
      </c>
      <c r="BX28" s="33">
        <v>0</v>
      </c>
      <c r="BY28" s="59">
        <f>BY27-BX28+1</f>
        <v>4</v>
      </c>
      <c r="BZ28" s="33">
        <v>0</v>
      </c>
      <c r="CA28" s="59">
        <f>CA27-BZ28+1</f>
        <v>2</v>
      </c>
      <c r="CB28" s="33">
        <v>0</v>
      </c>
      <c r="CC28" s="59">
        <f>CC27-CB28+1</f>
        <v>4</v>
      </c>
      <c r="CD28" s="33">
        <v>0</v>
      </c>
      <c r="CE28" s="59">
        <f>CE27-CD28+1</f>
        <v>3.5</v>
      </c>
      <c r="CF28" s="33">
        <v>0</v>
      </c>
      <c r="CG28" s="59">
        <f>CG27-CF28+1</f>
        <v>2.5</v>
      </c>
      <c r="CH28" s="33">
        <v>0</v>
      </c>
      <c r="CI28" s="59">
        <f>3-CH28</f>
        <v>3</v>
      </c>
      <c r="CJ28" s="33"/>
      <c r="CK28" s="59"/>
      <c r="CL28" s="33"/>
      <c r="CM28" s="59"/>
      <c r="CN28" s="33"/>
      <c r="CO28" s="59"/>
      <c r="CP28" s="33"/>
      <c r="CQ28" s="59"/>
      <c r="CR28" s="33"/>
      <c r="CS28" s="59"/>
      <c r="CT28" s="33"/>
      <c r="CU28" s="59"/>
      <c r="CV28" s="33"/>
      <c r="CW28" s="59"/>
      <c r="CX28" s="33"/>
      <c r="CY28" s="59"/>
      <c r="CZ28" s="33"/>
      <c r="DA28" s="59"/>
    </row>
    <row r="29" spans="1:105" ht="18.75">
      <c r="A29" s="69">
        <v>43770</v>
      </c>
      <c r="B29" s="33">
        <v>3</v>
      </c>
      <c r="C29" s="59">
        <f>C28-B29+1</f>
        <v>1.5</v>
      </c>
      <c r="D29" s="33">
        <v>2</v>
      </c>
      <c r="E29" s="59">
        <f t="shared" si="40"/>
        <v>6.5</v>
      </c>
      <c r="F29" s="33">
        <v>0</v>
      </c>
      <c r="G29" s="59">
        <f>G28-F29+1</f>
        <v>7</v>
      </c>
      <c r="H29" s="33">
        <v>1</v>
      </c>
      <c r="I29" s="59">
        <f>I28-H29+1</f>
        <v>7</v>
      </c>
      <c r="J29" s="33">
        <v>1.5</v>
      </c>
      <c r="K29" s="59">
        <f>K28-J29+1</f>
        <v>12.5</v>
      </c>
      <c r="L29" s="33">
        <v>0</v>
      </c>
      <c r="M29" s="59">
        <f>M28-L29+1</f>
        <v>19.5</v>
      </c>
      <c r="N29" s="33">
        <v>1</v>
      </c>
      <c r="O29" s="59">
        <f>O28-N29+1</f>
        <v>12.5</v>
      </c>
      <c r="P29" s="33">
        <v>1</v>
      </c>
      <c r="Q29" s="59">
        <f>Q28-P29+1</f>
        <v>2.5</v>
      </c>
      <c r="R29" s="33">
        <v>3.5</v>
      </c>
      <c r="S29" s="59">
        <f>S28-R29+1</f>
        <v>0</v>
      </c>
      <c r="T29" s="33">
        <v>0</v>
      </c>
      <c r="U29" s="59">
        <f t="shared" si="23"/>
        <v>11</v>
      </c>
      <c r="V29" s="33">
        <v>2</v>
      </c>
      <c r="W29" s="59">
        <f>W28-V29+1</f>
        <v>4.5</v>
      </c>
      <c r="X29" s="33">
        <v>0</v>
      </c>
      <c r="Y29" s="59">
        <f>Y28-X29+1</f>
        <v>6</v>
      </c>
      <c r="Z29" s="33">
        <v>2</v>
      </c>
      <c r="AA29" s="59">
        <f>AA28-Z29+1</f>
        <v>5.5</v>
      </c>
      <c r="AB29" s="33">
        <v>0</v>
      </c>
      <c r="AC29" s="59">
        <f>AC28-AB29+1</f>
        <v>10.5</v>
      </c>
      <c r="AD29" s="33">
        <v>2</v>
      </c>
      <c r="AE29" s="59">
        <f>AE28-AD29+1</f>
        <v>12</v>
      </c>
      <c r="AF29" s="33">
        <v>0</v>
      </c>
      <c r="AG29" s="59">
        <f>AG28-AF29+1</f>
        <v>6</v>
      </c>
      <c r="AH29" s="33">
        <v>2</v>
      </c>
      <c r="AI29" s="59">
        <f>AI28-AH29+1</f>
        <v>4.5</v>
      </c>
      <c r="AJ29" s="33">
        <v>3</v>
      </c>
      <c r="AK29" s="59">
        <f>AK28-AJ29+1</f>
        <v>2</v>
      </c>
      <c r="AL29" s="33">
        <v>3</v>
      </c>
      <c r="AM29" s="59">
        <f>AM28-AL29+1</f>
        <v>5.5</v>
      </c>
      <c r="AN29" s="33"/>
      <c r="AO29" s="59"/>
      <c r="AP29" s="33">
        <v>3</v>
      </c>
      <c r="AQ29" s="59">
        <f>AQ28-AP29+1</f>
        <v>5</v>
      </c>
      <c r="AR29" s="33">
        <v>0</v>
      </c>
      <c r="AS29" s="59">
        <f>AS28-AR29+1</f>
        <v>5.5</v>
      </c>
      <c r="AT29" s="33"/>
      <c r="AU29" s="59"/>
      <c r="AV29" s="33">
        <v>0</v>
      </c>
      <c r="AW29" s="59">
        <f>AW28-AV29+1</f>
        <v>10.5</v>
      </c>
      <c r="AX29" s="33">
        <v>1</v>
      </c>
      <c r="AY29" s="59">
        <f>AY28-AX29+1</f>
        <v>1</v>
      </c>
      <c r="AZ29" s="33">
        <v>2</v>
      </c>
      <c r="BA29" s="59">
        <f>BA28-AZ29+1</f>
        <v>4.5</v>
      </c>
      <c r="BB29" s="33">
        <v>1</v>
      </c>
      <c r="BC29" s="59">
        <f>BC28-BB29+1</f>
        <v>2</v>
      </c>
      <c r="BD29" s="33">
        <v>0</v>
      </c>
      <c r="BE29" s="59">
        <f>BE28-BD29+1</f>
        <v>7</v>
      </c>
      <c r="BF29" s="33">
        <v>1</v>
      </c>
      <c r="BG29" s="59">
        <f>BG28-BF29+1</f>
        <v>0</v>
      </c>
      <c r="BH29" s="33">
        <v>0</v>
      </c>
      <c r="BI29" s="59">
        <f>BI28-BH29+1</f>
        <v>7</v>
      </c>
      <c r="BJ29" s="33">
        <v>1</v>
      </c>
      <c r="BK29" s="59">
        <f>BK28-BJ29+1</f>
        <v>3.5</v>
      </c>
      <c r="BL29" s="33">
        <v>1</v>
      </c>
      <c r="BM29" s="59">
        <f>BM28-BL29+1</f>
        <v>5.5</v>
      </c>
      <c r="BN29" s="33">
        <v>0</v>
      </c>
      <c r="BO29" s="59">
        <f>BO28-BN29+1</f>
        <v>2</v>
      </c>
      <c r="BP29" s="33">
        <v>0</v>
      </c>
      <c r="BQ29" s="59">
        <f>BQ28-BP29+1</f>
        <v>4</v>
      </c>
      <c r="BR29" s="33">
        <v>1</v>
      </c>
      <c r="BS29" s="59">
        <f>BS28-BR29+1</f>
        <v>0.5</v>
      </c>
      <c r="BT29" s="33">
        <v>0</v>
      </c>
      <c r="BU29" s="59">
        <f>BU28-BT29+1</f>
        <v>4</v>
      </c>
      <c r="BV29" s="33">
        <v>0</v>
      </c>
      <c r="BW29" s="59">
        <f>BW28-BV29+1</f>
        <v>5</v>
      </c>
      <c r="BX29" s="33">
        <v>0</v>
      </c>
      <c r="BY29" s="59">
        <f>BY28-BX29+1</f>
        <v>5</v>
      </c>
      <c r="BZ29" s="33">
        <v>1</v>
      </c>
      <c r="CA29" s="59">
        <f>CA28-BZ29+1</f>
        <v>2</v>
      </c>
      <c r="CB29" s="33">
        <v>5</v>
      </c>
      <c r="CC29" s="59">
        <f>CC28-CB29+1</f>
        <v>0</v>
      </c>
      <c r="CD29" s="33">
        <v>3</v>
      </c>
      <c r="CE29" s="59">
        <f>CE28-CD29+1</f>
        <v>1.5</v>
      </c>
      <c r="CF29" s="33">
        <v>2</v>
      </c>
      <c r="CG29" s="59">
        <f>CG28-CF29+1</f>
        <v>1.5</v>
      </c>
      <c r="CH29" s="33">
        <v>0</v>
      </c>
      <c r="CI29" s="59">
        <f>3-CH29+1</f>
        <v>4</v>
      </c>
      <c r="CJ29" s="33">
        <v>0</v>
      </c>
      <c r="CK29" s="59">
        <v>3</v>
      </c>
      <c r="CL29" s="33">
        <v>2.5</v>
      </c>
      <c r="CM29" s="59">
        <v>3</v>
      </c>
      <c r="CN29" s="33"/>
      <c r="CO29" s="59">
        <v>3</v>
      </c>
      <c r="CP29" s="33">
        <v>0</v>
      </c>
      <c r="CQ29" s="59">
        <v>3</v>
      </c>
      <c r="CR29" s="33">
        <v>2</v>
      </c>
      <c r="CS29" s="59">
        <v>3</v>
      </c>
      <c r="CT29" s="33">
        <v>0</v>
      </c>
      <c r="CU29" s="59">
        <v>2.5</v>
      </c>
      <c r="CV29" s="33">
        <v>0</v>
      </c>
      <c r="CW29" s="59">
        <v>2.5</v>
      </c>
      <c r="CX29" s="33"/>
      <c r="CY29" s="59"/>
      <c r="CZ29" s="33"/>
      <c r="DA29" s="59"/>
    </row>
    <row r="30" spans="1:105" ht="18.75">
      <c r="A30" s="69">
        <v>43800</v>
      </c>
      <c r="B30" s="33">
        <v>0</v>
      </c>
      <c r="C30" s="59">
        <f>C29-B30+1</f>
        <v>2.5</v>
      </c>
      <c r="D30" s="33">
        <v>1</v>
      </c>
      <c r="E30" s="59">
        <f t="shared" si="40"/>
        <v>6.5</v>
      </c>
      <c r="F30" s="33">
        <v>0</v>
      </c>
      <c r="G30" s="59">
        <f>G29-F30+1</f>
        <v>8</v>
      </c>
      <c r="H30" s="33">
        <v>1</v>
      </c>
      <c r="I30" s="59">
        <f>I29-H30+1</f>
        <v>7</v>
      </c>
      <c r="J30" s="33">
        <v>3.5</v>
      </c>
      <c r="K30" s="59">
        <f>K29-J30+1</f>
        <v>10</v>
      </c>
      <c r="L30" s="33">
        <v>2</v>
      </c>
      <c r="M30" s="59">
        <f>M29-L30+1</f>
        <v>18.5</v>
      </c>
      <c r="N30" s="33">
        <v>1</v>
      </c>
      <c r="O30" s="59">
        <f>O29-N30+1</f>
        <v>12.5</v>
      </c>
      <c r="P30" s="33">
        <v>0</v>
      </c>
      <c r="Q30" s="59">
        <f>Q29-P30+1</f>
        <v>3.5</v>
      </c>
      <c r="R30" s="33">
        <v>1</v>
      </c>
      <c r="S30" s="59">
        <f>S29-R30+1</f>
        <v>0</v>
      </c>
      <c r="T30" s="33">
        <v>3</v>
      </c>
      <c r="U30" s="59">
        <f t="shared" si="23"/>
        <v>9</v>
      </c>
      <c r="V30" s="33">
        <v>3</v>
      </c>
      <c r="W30" s="59">
        <f>W29-V30+1</f>
        <v>2.5</v>
      </c>
      <c r="X30" s="33">
        <v>3</v>
      </c>
      <c r="Y30" s="59">
        <f>Y29-X30+1</f>
        <v>4</v>
      </c>
      <c r="Z30" s="33">
        <v>0</v>
      </c>
      <c r="AA30" s="59">
        <f>AA29-Z30+1</f>
        <v>6.5</v>
      </c>
      <c r="AB30" s="33">
        <v>3</v>
      </c>
      <c r="AC30" s="59">
        <f>AC29-AB30+1</f>
        <v>8.5</v>
      </c>
      <c r="AD30" s="33">
        <v>2</v>
      </c>
      <c r="AE30" s="59">
        <f>AE29-AD30+1</f>
        <v>11</v>
      </c>
      <c r="AF30" s="33">
        <v>1</v>
      </c>
      <c r="AG30" s="59">
        <f>AG29-AF30+1</f>
        <v>6</v>
      </c>
      <c r="AH30" s="33">
        <v>0</v>
      </c>
      <c r="AI30" s="59">
        <f>AI29-AH30+1</f>
        <v>5.5</v>
      </c>
      <c r="AJ30" s="33">
        <v>0</v>
      </c>
      <c r="AK30" s="59">
        <f>AK29-AJ30+1</f>
        <v>3</v>
      </c>
      <c r="AL30" s="33">
        <v>0.5</v>
      </c>
      <c r="AM30" s="59">
        <f>AM29-AL30+1</f>
        <v>6</v>
      </c>
      <c r="AN30" s="33"/>
      <c r="AO30" s="59"/>
      <c r="AP30" s="33">
        <v>0</v>
      </c>
      <c r="AQ30" s="59">
        <f>AQ29-AP30+1</f>
        <v>6</v>
      </c>
      <c r="AR30" s="33">
        <v>4.5</v>
      </c>
      <c r="AS30" s="59">
        <f>AS29-AR30+1</f>
        <v>2</v>
      </c>
      <c r="AT30" s="33"/>
      <c r="AU30" s="59"/>
      <c r="AV30" s="33">
        <v>2</v>
      </c>
      <c r="AW30" s="59">
        <f>AW29-AV30+1</f>
        <v>9.5</v>
      </c>
      <c r="AX30" s="33">
        <v>0</v>
      </c>
      <c r="AY30" s="59">
        <f>AY29-AX30+1</f>
        <v>2</v>
      </c>
      <c r="AZ30" s="33">
        <v>0</v>
      </c>
      <c r="BA30" s="59">
        <f>BA29-AZ30+1</f>
        <v>5.5</v>
      </c>
      <c r="BB30" s="33">
        <v>2</v>
      </c>
      <c r="BC30" s="59">
        <f>BC29-BB30+1</f>
        <v>1</v>
      </c>
      <c r="BD30" s="33">
        <v>2</v>
      </c>
      <c r="BE30" s="59">
        <f>BE29-BD30+1</f>
        <v>6</v>
      </c>
      <c r="BF30" s="33">
        <v>0</v>
      </c>
      <c r="BG30" s="59">
        <f>BG29-BF30+1</f>
        <v>1</v>
      </c>
      <c r="BH30" s="33">
        <v>1</v>
      </c>
      <c r="BI30" s="59">
        <f>BI29-BH30+1</f>
        <v>7</v>
      </c>
      <c r="BJ30" s="33">
        <v>0</v>
      </c>
      <c r="BK30" s="59">
        <f>BK29-BJ30+1</f>
        <v>4.5</v>
      </c>
      <c r="BL30" s="33">
        <v>0</v>
      </c>
      <c r="BM30" s="59">
        <f>BM29-BL30+1</f>
        <v>6.5</v>
      </c>
      <c r="BN30" s="33">
        <v>2</v>
      </c>
      <c r="BO30" s="59">
        <f>BO29-BN30+1</f>
        <v>1</v>
      </c>
      <c r="BP30" s="33">
        <v>0</v>
      </c>
      <c r="BQ30" s="59">
        <f>BQ29-BP30+1</f>
        <v>5</v>
      </c>
      <c r="BR30" s="33">
        <v>1.5</v>
      </c>
      <c r="BS30" s="59">
        <f>BS29-BR30+1</f>
        <v>0</v>
      </c>
      <c r="BT30" s="33">
        <v>4</v>
      </c>
      <c r="BU30" s="59">
        <f>BU29-BT30+1</f>
        <v>1</v>
      </c>
      <c r="BV30" s="33">
        <v>5</v>
      </c>
      <c r="BW30" s="59">
        <f>BW29-BV30+1</f>
        <v>1</v>
      </c>
      <c r="BX30" s="33">
        <v>2</v>
      </c>
      <c r="BY30" s="59">
        <f>BY29-BX30+1</f>
        <v>4</v>
      </c>
      <c r="BZ30" s="33">
        <v>1</v>
      </c>
      <c r="CA30" s="59">
        <f>CA29-BZ30+1</f>
        <v>2</v>
      </c>
      <c r="CB30" s="33">
        <v>0</v>
      </c>
      <c r="CC30" s="59">
        <f>CC29-CB30+1</f>
        <v>1</v>
      </c>
      <c r="CD30" s="33">
        <v>0.5</v>
      </c>
      <c r="CE30" s="59">
        <f>CE29-CD30+1</f>
        <v>2</v>
      </c>
      <c r="CF30" s="33">
        <v>1</v>
      </c>
      <c r="CG30" s="59">
        <f>CG29-CF30+1</f>
        <v>1.5</v>
      </c>
      <c r="CH30" s="33">
        <v>0</v>
      </c>
      <c r="CI30" s="59">
        <f>CI29-CH30+1</f>
        <v>5</v>
      </c>
      <c r="CJ30" s="33">
        <v>3</v>
      </c>
      <c r="CK30" s="59">
        <f>CK29-CJ30+1</f>
        <v>1</v>
      </c>
      <c r="CL30" s="33">
        <v>1</v>
      </c>
      <c r="CM30" s="59">
        <f>CM29-CL29-CL30+1</f>
        <v>0.5</v>
      </c>
      <c r="CN30" s="33"/>
      <c r="CO30" s="59"/>
      <c r="CP30" s="33">
        <v>4</v>
      </c>
      <c r="CQ30" s="59">
        <f>CQ29-CP29-CP30+1</f>
        <v>0</v>
      </c>
      <c r="CR30" s="33">
        <v>0</v>
      </c>
      <c r="CS30" s="59">
        <f>CS29-CR29-CR30+1</f>
        <v>2</v>
      </c>
      <c r="CT30" s="33">
        <v>0</v>
      </c>
      <c r="CU30" s="59">
        <f>CU29-CT29-CT30+1</f>
        <v>3.5</v>
      </c>
      <c r="CV30" s="33">
        <v>0</v>
      </c>
      <c r="CW30" s="59">
        <f>CW29-CV29-CV30+1</f>
        <v>3.5</v>
      </c>
      <c r="CX30" s="33">
        <v>0</v>
      </c>
      <c r="CY30" s="59">
        <v>2.5</v>
      </c>
      <c r="CZ30" s="33">
        <v>0</v>
      </c>
      <c r="DA30" s="59">
        <v>2</v>
      </c>
    </row>
    <row r="31" spans="1:105" ht="18.75">
      <c r="A31" s="69"/>
      <c r="B31" s="33">
        <v>2</v>
      </c>
      <c r="C31" s="59">
        <f>C30-B31+1</f>
        <v>1.5</v>
      </c>
      <c r="D31" s="33">
        <v>2</v>
      </c>
      <c r="E31" s="59">
        <f t="shared" si="40"/>
        <v>5.5</v>
      </c>
      <c r="F31" s="33">
        <v>2</v>
      </c>
      <c r="G31" s="59">
        <f>G30-F31+1</f>
        <v>7</v>
      </c>
      <c r="H31" s="33">
        <v>2</v>
      </c>
      <c r="I31" s="59">
        <f>I30-H31+1</f>
        <v>6</v>
      </c>
      <c r="J31" s="33">
        <v>3</v>
      </c>
      <c r="K31" s="59">
        <f>K30-J31+1</f>
        <v>8</v>
      </c>
      <c r="L31" s="33">
        <v>0</v>
      </c>
      <c r="M31" s="59">
        <f>M30-L31+1</f>
        <v>19.5</v>
      </c>
      <c r="N31" s="33">
        <v>2</v>
      </c>
      <c r="O31" s="59">
        <f>O30-N31+1</f>
        <v>11.5</v>
      </c>
      <c r="P31" s="33">
        <v>2</v>
      </c>
      <c r="Q31" s="59">
        <f>Q30-P31+1</f>
        <v>2.5</v>
      </c>
      <c r="R31" s="33">
        <v>0</v>
      </c>
      <c r="S31" s="59">
        <f>S30-R31+1</f>
        <v>1</v>
      </c>
      <c r="T31" s="33">
        <v>2</v>
      </c>
      <c r="U31" s="59">
        <f t="shared" si="23"/>
        <v>8</v>
      </c>
      <c r="V31" s="33">
        <v>0</v>
      </c>
      <c r="W31" s="59">
        <f>W30-V31+1</f>
        <v>3.5</v>
      </c>
      <c r="X31" s="33">
        <v>0</v>
      </c>
      <c r="Y31" s="59">
        <f>Y30-X31+1</f>
        <v>5</v>
      </c>
      <c r="Z31" s="33">
        <v>2</v>
      </c>
      <c r="AA31" s="59">
        <f>AA30-Z31+1</f>
        <v>5.5</v>
      </c>
      <c r="AB31" s="33"/>
      <c r="AC31" s="59">
        <f>AC30-AB31+1</f>
        <v>9.5</v>
      </c>
      <c r="AD31" s="33">
        <v>2</v>
      </c>
      <c r="AE31" s="59">
        <f>AE30-AD31+1</f>
        <v>10</v>
      </c>
      <c r="AF31" s="33">
        <v>0</v>
      </c>
      <c r="AG31" s="59">
        <f>AG30-AF31+1</f>
        <v>7</v>
      </c>
      <c r="AH31" s="33"/>
      <c r="AI31" s="59">
        <f>AI30-AH31+1</f>
        <v>6.5</v>
      </c>
      <c r="AJ31" s="33"/>
      <c r="AK31" s="59">
        <f>AK30-AJ31+1</f>
        <v>4</v>
      </c>
      <c r="AL31" s="33"/>
      <c r="AM31" s="59">
        <f>AM30-AL31+1</f>
        <v>7</v>
      </c>
      <c r="AN31" s="33"/>
      <c r="AO31" s="59"/>
      <c r="AP31" s="33">
        <v>3</v>
      </c>
      <c r="AQ31" s="59">
        <f>AQ30-AP31+1</f>
        <v>4</v>
      </c>
      <c r="AR31" s="33"/>
      <c r="AS31" s="59">
        <f>AS30-AR31+1</f>
        <v>3</v>
      </c>
      <c r="AT31" s="33"/>
      <c r="AU31" s="59"/>
      <c r="AV31" s="33">
        <v>2</v>
      </c>
      <c r="AW31" s="59">
        <f>AW30-AV31+1</f>
        <v>8.5</v>
      </c>
      <c r="AX31" s="33"/>
      <c r="AY31" s="59">
        <f>AY30-AX31+1</f>
        <v>3</v>
      </c>
      <c r="AZ31" s="33">
        <v>2</v>
      </c>
      <c r="BA31" s="59">
        <f>BA30-AZ31+1</f>
        <v>4.5</v>
      </c>
      <c r="BB31" s="33"/>
      <c r="BC31" s="59">
        <f>BC30-BB31+1</f>
        <v>2</v>
      </c>
      <c r="BD31" s="33">
        <v>1</v>
      </c>
      <c r="BE31" s="59">
        <f>BE30-BD31+1</f>
        <v>6</v>
      </c>
      <c r="BF31" s="33"/>
      <c r="BG31" s="59">
        <f>BG30-BF31+1</f>
        <v>2</v>
      </c>
      <c r="BH31" s="33"/>
      <c r="BI31" s="59">
        <f>BI30-BH31+1</f>
        <v>8</v>
      </c>
      <c r="BJ31" s="33"/>
      <c r="BK31" s="59">
        <f>BK30-BJ31+1</f>
        <v>5.5</v>
      </c>
      <c r="BL31" s="33">
        <v>1</v>
      </c>
      <c r="BM31" s="59">
        <f>BM30-BL31+1</f>
        <v>6.5</v>
      </c>
      <c r="BN31" s="33"/>
      <c r="BO31" s="59">
        <f>BO30-BN31+1</f>
        <v>2</v>
      </c>
      <c r="BP31" s="33"/>
      <c r="BQ31" s="59">
        <f>BQ30-BP31+1</f>
        <v>6</v>
      </c>
      <c r="BR31" s="33"/>
      <c r="BS31" s="59">
        <f>BS30-BR31+1</f>
        <v>1</v>
      </c>
      <c r="BT31" s="33"/>
      <c r="BU31" s="59">
        <f>BU30-BT31+1</f>
        <v>2</v>
      </c>
      <c r="BV31" s="33"/>
      <c r="BW31" s="59">
        <f>BW30-BV31+1</f>
        <v>2</v>
      </c>
      <c r="BX31" s="33"/>
      <c r="BY31" s="59">
        <f>BY30-BX31+1</f>
        <v>5</v>
      </c>
      <c r="BZ31" s="33"/>
      <c r="CA31" s="59">
        <f>CA30-BZ31+1</f>
        <v>3</v>
      </c>
      <c r="CB31" s="33"/>
      <c r="CC31" s="59">
        <f>CC30-CB31+1</f>
        <v>2</v>
      </c>
      <c r="CD31" s="33"/>
      <c r="CE31" s="59">
        <f>CE30-CD31+1</f>
        <v>3</v>
      </c>
      <c r="CF31" s="33"/>
      <c r="CG31" s="59">
        <f>CG30-CF31+1</f>
        <v>2.5</v>
      </c>
      <c r="CH31" s="33"/>
      <c r="CI31" s="59">
        <f>CI30-CH31+1</f>
        <v>6</v>
      </c>
      <c r="CJ31" s="33"/>
      <c r="CK31" s="59">
        <f>CK30-CJ31+1</f>
        <v>2</v>
      </c>
      <c r="CL31" s="33"/>
      <c r="CM31" s="139">
        <f>CM30-CL31+1</f>
        <v>1.5</v>
      </c>
      <c r="CN31" s="33"/>
      <c r="CO31" s="59"/>
      <c r="CP31" s="33"/>
      <c r="CQ31" s="59">
        <f>CQ30-CP31+1</f>
        <v>1</v>
      </c>
      <c r="CR31" s="33"/>
      <c r="CS31" s="59">
        <f>CS30-CR30-CR31+1</f>
        <v>3</v>
      </c>
      <c r="CT31" s="33"/>
      <c r="CU31" s="59">
        <f>CU30-CT30-CT31+1</f>
        <v>4.5</v>
      </c>
      <c r="CV31" s="33"/>
      <c r="CW31" s="59">
        <f>CW30-CV30-CV31+1</f>
        <v>4.5</v>
      </c>
      <c r="CX31" s="33"/>
      <c r="CY31" s="59">
        <f>CY30-CX30-CX31+1</f>
        <v>3.5</v>
      </c>
      <c r="CZ31" s="33"/>
      <c r="DA31" s="59">
        <f>DA30-CZ30-CZ31+1</f>
        <v>3</v>
      </c>
    </row>
    <row r="32" spans="1:105" ht="18.75">
      <c r="A32" s="69"/>
      <c r="B32" s="33"/>
      <c r="C32" s="59">
        <f>C31-B32+1</f>
        <v>2.5</v>
      </c>
      <c r="D32" s="33"/>
      <c r="E32" s="59">
        <f t="shared" si="40"/>
        <v>6.5</v>
      </c>
      <c r="F32" s="33"/>
      <c r="G32" s="59">
        <f>G31-F32+1</f>
        <v>8</v>
      </c>
      <c r="H32" s="33"/>
      <c r="I32" s="59">
        <f>I31-H32+1</f>
        <v>7</v>
      </c>
      <c r="J32" s="33"/>
      <c r="K32" s="59">
        <f>K31-J32+1</f>
        <v>9</v>
      </c>
      <c r="L32" s="33"/>
      <c r="M32" s="59">
        <f>M31-L32+1</f>
        <v>20.5</v>
      </c>
      <c r="N32" s="33"/>
      <c r="O32" s="59">
        <f>O31-N32+1</f>
        <v>12.5</v>
      </c>
      <c r="P32" s="33"/>
      <c r="Q32" s="59">
        <f>Q31-P32+1</f>
        <v>3.5</v>
      </c>
      <c r="R32" s="33"/>
      <c r="S32" s="59">
        <f>S31-R32+1</f>
        <v>2</v>
      </c>
      <c r="T32" s="33"/>
      <c r="U32" s="59">
        <f t="shared" si="23"/>
        <v>9</v>
      </c>
      <c r="V32" s="33"/>
      <c r="W32" s="59">
        <f>W31-V32+1</f>
        <v>4.5</v>
      </c>
      <c r="X32" s="33"/>
      <c r="Y32" s="59">
        <f>Y31-X32+1</f>
        <v>6</v>
      </c>
      <c r="Z32" s="33"/>
      <c r="AA32" s="59">
        <f>AA31-Z32+1</f>
        <v>6.5</v>
      </c>
      <c r="AB32" s="33"/>
      <c r="AC32" s="59"/>
      <c r="AD32" s="33"/>
      <c r="AE32" s="59">
        <f>AE31-AD32+1</f>
        <v>11</v>
      </c>
      <c r="AF32" s="33"/>
      <c r="AG32" s="59">
        <f>AG31-AF32+1</f>
        <v>8</v>
      </c>
      <c r="AH32" s="33"/>
      <c r="AI32" s="59"/>
      <c r="AJ32" s="33"/>
      <c r="AK32" s="59"/>
      <c r="AL32" s="33"/>
      <c r="AM32" s="59"/>
      <c r="AN32" s="33"/>
      <c r="AO32" s="59"/>
      <c r="AP32" s="33"/>
      <c r="AQ32" s="59"/>
      <c r="AR32" s="33"/>
      <c r="AS32" s="59"/>
      <c r="AT32" s="33"/>
      <c r="AU32" s="59"/>
      <c r="AV32" s="33"/>
      <c r="AW32" s="59"/>
      <c r="AX32" s="33"/>
      <c r="AY32" s="59"/>
      <c r="AZ32" s="33"/>
      <c r="BA32" s="59"/>
      <c r="BB32" s="33"/>
      <c r="BC32" s="59"/>
      <c r="BD32" s="33"/>
      <c r="BE32" s="59"/>
      <c r="BF32" s="33"/>
      <c r="BG32" s="59"/>
      <c r="BH32" s="33"/>
      <c r="BI32" s="59"/>
      <c r="BJ32" s="33"/>
      <c r="BK32" s="59"/>
      <c r="BL32" s="33"/>
      <c r="BM32" s="59"/>
      <c r="BN32" s="33"/>
      <c r="BO32" s="59"/>
      <c r="BP32" s="33"/>
      <c r="BQ32" s="59"/>
      <c r="BR32" s="33"/>
      <c r="BS32" s="59"/>
      <c r="BT32" s="33"/>
      <c r="BU32" s="59"/>
      <c r="BV32" s="33"/>
      <c r="BW32" s="59"/>
      <c r="BX32" s="33"/>
      <c r="BY32" s="59"/>
      <c r="BZ32" s="33"/>
      <c r="CA32" s="59"/>
      <c r="CB32" s="33"/>
      <c r="CC32" s="59"/>
      <c r="CD32" s="33"/>
      <c r="CE32" s="59"/>
      <c r="CF32" s="33"/>
      <c r="CG32" s="59"/>
      <c r="CH32" s="33"/>
      <c r="CI32" s="59"/>
      <c r="CJ32" s="33"/>
      <c r="CK32" s="59"/>
      <c r="CL32" s="33"/>
      <c r="CM32" s="59"/>
      <c r="CN32" s="33"/>
      <c r="CO32" s="59"/>
      <c r="CP32" s="33"/>
      <c r="CQ32" s="59"/>
      <c r="CR32" s="33"/>
      <c r="CS32" s="59"/>
      <c r="CT32" s="33"/>
      <c r="CU32" s="59"/>
      <c r="CV32" s="33"/>
      <c r="CW32" s="59"/>
      <c r="CX32" s="33"/>
      <c r="CY32" s="59"/>
      <c r="CZ32" s="33"/>
      <c r="DA32" s="59"/>
    </row>
    <row r="33" spans="1:46" ht="18.75">
      <c r="B33" s="41" t="s">
        <v>193</v>
      </c>
      <c r="C33" s="27"/>
      <c r="D33" t="s">
        <v>193</v>
      </c>
      <c r="F33" t="s">
        <v>193</v>
      </c>
      <c r="H33" t="s">
        <v>193</v>
      </c>
      <c r="J33" t="s">
        <v>193</v>
      </c>
      <c r="L33" t="s">
        <v>193</v>
      </c>
      <c r="N33" t="s">
        <v>193</v>
      </c>
      <c r="P33" t="s">
        <v>193</v>
      </c>
      <c r="R33" t="s">
        <v>193</v>
      </c>
      <c r="T33" t="s">
        <v>193</v>
      </c>
      <c r="Z33" t="s">
        <v>193</v>
      </c>
      <c r="AB33" t="s">
        <v>193</v>
      </c>
      <c r="AD33" t="s">
        <v>193</v>
      </c>
    </row>
    <row r="34" spans="1:46" hidden="1">
      <c r="H34">
        <f>SUM(H20:H26)</f>
        <v>6.5</v>
      </c>
      <c r="P34">
        <f>SUM(P19:P32)</f>
        <v>15</v>
      </c>
      <c r="R34">
        <f>SUM(R19:R32)</f>
        <v>14</v>
      </c>
      <c r="X34">
        <f>SUM(X19:X26)</f>
        <v>6.5</v>
      </c>
      <c r="AF34" t="s">
        <v>193</v>
      </c>
      <c r="AH34" t="s">
        <v>193</v>
      </c>
      <c r="AJ34" t="s">
        <v>193</v>
      </c>
      <c r="AL34" t="s">
        <v>193</v>
      </c>
      <c r="AP34" t="s">
        <v>193</v>
      </c>
    </row>
    <row r="35" spans="1:46" ht="18.75" hidden="1">
      <c r="A35" s="29" t="s">
        <v>48</v>
      </c>
      <c r="H35" s="29"/>
      <c r="I35" s="29"/>
      <c r="AT35">
        <f>AT20+AT21+AT22+AT23</f>
        <v>6.5</v>
      </c>
    </row>
    <row r="36" spans="1:46" ht="18.75" hidden="1">
      <c r="H36" s="29" t="s">
        <v>349</v>
      </c>
      <c r="I36" s="29"/>
      <c r="AT36" t="s">
        <v>300</v>
      </c>
    </row>
    <row r="37" spans="1:46" ht="18.75" hidden="1">
      <c r="B37" s="39"/>
      <c r="C37" s="39"/>
      <c r="H37" s="29"/>
      <c r="I37" s="29"/>
    </row>
    <row r="38" spans="1:46" ht="130.5" hidden="1" customHeight="1" thickBot="1">
      <c r="A38" s="157" t="s">
        <v>335</v>
      </c>
      <c r="B38" s="158"/>
      <c r="C38" s="158"/>
      <c r="D38" s="158"/>
      <c r="E38" s="158"/>
      <c r="F38" s="158"/>
      <c r="G38" s="159"/>
      <c r="H38" s="184"/>
      <c r="I38" s="184"/>
      <c r="J38" s="184"/>
      <c r="K38" s="184"/>
      <c r="L38" s="46"/>
      <c r="M38" s="192" t="s">
        <v>158</v>
      </c>
      <c r="N38" s="193"/>
      <c r="O38" s="193"/>
      <c r="P38" s="193"/>
      <c r="Q38" s="194"/>
      <c r="R38" s="116"/>
      <c r="S38" s="116"/>
      <c r="T38" s="195" t="s">
        <v>159</v>
      </c>
      <c r="U38" s="196"/>
      <c r="V38" s="196"/>
      <c r="W38" s="196"/>
      <c r="X38" s="197"/>
      <c r="Y38" s="61"/>
      <c r="Z38" s="202"/>
      <c r="AA38" s="202"/>
      <c r="AB38" s="202"/>
      <c r="AC38" s="61"/>
      <c r="AD38" s="61"/>
      <c r="AE38" s="201"/>
      <c r="AF38" s="201"/>
      <c r="AG38" s="201"/>
      <c r="AH38" s="201"/>
      <c r="AI38" s="201"/>
      <c r="AJ38" s="201"/>
      <c r="AK38" s="201"/>
    </row>
    <row r="39" spans="1:46" ht="24" hidden="1" customHeight="1">
      <c r="A39" s="42"/>
      <c r="B39" s="42"/>
      <c r="C39" s="97" t="s">
        <v>189</v>
      </c>
      <c r="D39" s="99" t="s">
        <v>190</v>
      </c>
      <c r="H39" s="87"/>
      <c r="I39" s="87"/>
      <c r="J39" s="87"/>
      <c r="K39" s="87"/>
      <c r="L39" s="47"/>
      <c r="M39" s="101" t="s">
        <v>295</v>
      </c>
      <c r="N39" s="102"/>
      <c r="O39" s="102"/>
      <c r="P39" s="102"/>
      <c r="Q39" s="121"/>
      <c r="R39" s="82"/>
      <c r="S39" s="82"/>
      <c r="T39" s="198" t="s">
        <v>208</v>
      </c>
      <c r="U39" s="199"/>
      <c r="V39" s="199"/>
      <c r="W39" s="199"/>
      <c r="X39" s="200"/>
      <c r="Y39" s="61"/>
      <c r="Z39" s="61"/>
      <c r="AA39" s="61"/>
      <c r="AB39" s="61"/>
      <c r="AC39" s="61"/>
      <c r="AD39" s="61"/>
      <c r="AE39" s="187"/>
      <c r="AF39" s="187"/>
      <c r="AG39" s="187"/>
      <c r="AH39" s="187"/>
      <c r="AI39" s="187"/>
      <c r="AJ39" s="187"/>
      <c r="AK39" s="187"/>
    </row>
    <row r="40" spans="1:46" ht="24" hidden="1" customHeight="1">
      <c r="A40" s="78" t="s">
        <v>256</v>
      </c>
      <c r="B40" s="70"/>
      <c r="C40" s="71"/>
      <c r="D40" s="111"/>
      <c r="E40" s="125"/>
      <c r="F40" s="41"/>
      <c r="G40" s="41"/>
      <c r="H40" s="175"/>
      <c r="I40" s="175"/>
      <c r="J40" s="175"/>
      <c r="K40" s="175"/>
      <c r="L40" s="47"/>
      <c r="M40" s="89" t="s">
        <v>297</v>
      </c>
      <c r="N40" s="90" t="s">
        <v>316</v>
      </c>
      <c r="O40" s="90"/>
      <c r="P40" s="90"/>
      <c r="Q40" s="122"/>
      <c r="R40" s="90"/>
      <c r="S40" s="90"/>
      <c r="T40" s="117" t="s">
        <v>276</v>
      </c>
      <c r="U40" s="118"/>
      <c r="V40" s="187"/>
      <c r="W40" s="187"/>
      <c r="X40" s="191"/>
      <c r="Y40" s="61"/>
      <c r="Z40" s="61"/>
      <c r="AA40" s="61"/>
      <c r="AB40" s="61"/>
      <c r="AC40" s="61"/>
      <c r="AD40" s="61"/>
      <c r="AE40" s="118"/>
      <c r="AF40" s="118"/>
      <c r="AG40" s="187"/>
      <c r="AH40" s="187"/>
      <c r="AI40" s="187"/>
      <c r="AJ40" s="187"/>
      <c r="AK40" s="187"/>
    </row>
    <row r="41" spans="1:46" ht="24" hidden="1" customHeight="1">
      <c r="A41" s="74" t="s">
        <v>257</v>
      </c>
      <c r="B41" s="74"/>
      <c r="C41" s="74">
        <v>0</v>
      </c>
      <c r="D41" s="111">
        <v>8.5</v>
      </c>
      <c r="E41" s="125" t="s">
        <v>193</v>
      </c>
      <c r="H41" s="175"/>
      <c r="I41" s="175"/>
      <c r="J41" s="175"/>
      <c r="K41" s="175"/>
      <c r="L41" s="47"/>
      <c r="M41" s="89" t="s">
        <v>198</v>
      </c>
      <c r="N41" s="90"/>
      <c r="O41" s="90"/>
      <c r="P41" s="90"/>
      <c r="Q41" s="122"/>
      <c r="R41" s="90"/>
      <c r="S41" s="90"/>
      <c r="T41" s="186" t="s">
        <v>286</v>
      </c>
      <c r="U41" s="187"/>
      <c r="V41" s="187"/>
      <c r="W41" s="187"/>
      <c r="X41" s="191"/>
      <c r="Y41" s="61"/>
      <c r="Z41" s="61"/>
      <c r="AA41" s="61"/>
      <c r="AB41" s="61"/>
      <c r="AC41" s="61"/>
      <c r="AD41" s="61"/>
      <c r="AE41" s="187"/>
      <c r="AF41" s="187"/>
      <c r="AG41" s="187"/>
      <c r="AH41" s="187"/>
      <c r="AI41" s="187"/>
      <c r="AJ41" s="187"/>
      <c r="AK41" s="187"/>
    </row>
    <row r="42" spans="1:46" ht="24" hidden="1" customHeight="1">
      <c r="A42" s="78" t="s">
        <v>194</v>
      </c>
      <c r="B42" s="74"/>
      <c r="C42" s="71">
        <v>1</v>
      </c>
      <c r="D42" s="111">
        <v>5</v>
      </c>
      <c r="E42" s="125" t="s">
        <v>193</v>
      </c>
      <c r="H42" s="175"/>
      <c r="I42" s="175"/>
      <c r="J42" s="175"/>
      <c r="K42" s="175"/>
      <c r="L42" s="47"/>
      <c r="M42" s="89" t="s">
        <v>219</v>
      </c>
      <c r="N42" s="90"/>
      <c r="O42" s="90"/>
      <c r="P42" s="90"/>
      <c r="Q42" s="122"/>
      <c r="R42" s="90"/>
      <c r="S42" s="90"/>
      <c r="T42" s="186" t="s">
        <v>287</v>
      </c>
      <c r="U42" s="187"/>
      <c r="V42" s="187"/>
      <c r="W42" s="187"/>
      <c r="X42" s="191"/>
      <c r="Y42" s="61"/>
      <c r="Z42" s="85"/>
      <c r="AA42" s="61"/>
      <c r="AB42" s="61"/>
      <c r="AC42" s="61"/>
      <c r="AD42" s="61"/>
      <c r="AE42" s="187"/>
      <c r="AF42" s="187"/>
      <c r="AG42" s="187"/>
      <c r="AH42" s="187"/>
      <c r="AI42" s="187"/>
      <c r="AJ42" s="187"/>
      <c r="AK42" s="187"/>
    </row>
    <row r="43" spans="1:46" ht="24" hidden="1" customHeight="1">
      <c r="A43" s="78" t="s">
        <v>196</v>
      </c>
      <c r="B43" s="71"/>
      <c r="C43" s="71">
        <v>0</v>
      </c>
      <c r="D43" s="111">
        <v>14</v>
      </c>
      <c r="E43" s="125" t="s">
        <v>193</v>
      </c>
      <c r="F43">
        <v>13</v>
      </c>
      <c r="H43" s="175"/>
      <c r="I43" s="175"/>
      <c r="J43" s="175"/>
      <c r="K43" s="175"/>
      <c r="L43" s="47"/>
      <c r="M43" s="89" t="s">
        <v>184</v>
      </c>
      <c r="N43" s="90" t="s">
        <v>319</v>
      </c>
      <c r="O43" s="90"/>
      <c r="P43" s="90"/>
      <c r="Q43" s="122"/>
      <c r="R43" s="123"/>
      <c r="S43" s="90"/>
      <c r="T43" s="186" t="s">
        <v>288</v>
      </c>
      <c r="U43" s="187"/>
      <c r="V43" s="187"/>
      <c r="W43" s="187"/>
      <c r="X43" s="191"/>
      <c r="Y43" s="61"/>
      <c r="Z43" s="85"/>
      <c r="AA43" s="61"/>
      <c r="AB43" s="61"/>
      <c r="AC43" s="61"/>
      <c r="AD43" s="61"/>
      <c r="AE43" s="187"/>
      <c r="AF43" s="187"/>
      <c r="AG43" s="187"/>
      <c r="AH43" s="187"/>
      <c r="AI43" s="187"/>
      <c r="AJ43" s="187"/>
      <c r="AK43" s="187"/>
    </row>
    <row r="44" spans="1:46" ht="24" hidden="1" customHeight="1">
      <c r="A44" s="78" t="s">
        <v>330</v>
      </c>
      <c r="B44" s="71"/>
      <c r="C44" s="71">
        <v>1.5</v>
      </c>
      <c r="D44" s="111">
        <v>0.5</v>
      </c>
      <c r="E44" s="125" t="s">
        <v>193</v>
      </c>
      <c r="H44" s="175"/>
      <c r="I44" s="175"/>
      <c r="J44" s="175"/>
      <c r="K44" s="175"/>
      <c r="L44" s="47"/>
      <c r="M44" s="89" t="s">
        <v>162</v>
      </c>
      <c r="N44" s="90"/>
      <c r="O44" s="90"/>
      <c r="P44" s="90"/>
      <c r="Q44" s="122"/>
      <c r="R44" s="90"/>
      <c r="S44" s="90"/>
      <c r="T44" s="186" t="s">
        <v>153</v>
      </c>
      <c r="U44" s="187"/>
      <c r="V44" s="187"/>
      <c r="W44" s="187"/>
      <c r="X44" s="191"/>
      <c r="Y44" s="61"/>
      <c r="Z44" s="85"/>
      <c r="AA44" s="61"/>
      <c r="AB44" s="61"/>
      <c r="AC44" s="61"/>
      <c r="AD44" s="61"/>
      <c r="AE44" s="187"/>
      <c r="AF44" s="187"/>
      <c r="AG44" s="187"/>
      <c r="AH44" s="187"/>
      <c r="AI44" s="187"/>
      <c r="AJ44" s="187"/>
      <c r="AK44" s="187"/>
    </row>
    <row r="45" spans="1:46" ht="24" hidden="1" customHeight="1">
      <c r="A45" s="74" t="s">
        <v>197</v>
      </c>
      <c r="B45" s="72"/>
      <c r="C45" s="72">
        <v>0</v>
      </c>
      <c r="D45" s="111">
        <v>12.5</v>
      </c>
      <c r="E45" s="41"/>
      <c r="H45" s="175"/>
      <c r="I45" s="175"/>
      <c r="J45" s="175"/>
      <c r="K45" s="175"/>
      <c r="L45" s="37"/>
      <c r="M45" s="89" t="s">
        <v>266</v>
      </c>
      <c r="N45" s="90" t="s">
        <v>298</v>
      </c>
      <c r="O45" s="90"/>
      <c r="P45" s="90"/>
      <c r="Q45" s="122"/>
      <c r="R45" s="90"/>
      <c r="S45" s="90"/>
      <c r="T45" s="186" t="s">
        <v>196</v>
      </c>
      <c r="U45" s="187"/>
      <c r="V45" s="187"/>
      <c r="W45" s="187"/>
      <c r="X45" s="191"/>
      <c r="Y45" s="61"/>
      <c r="Z45" s="85"/>
      <c r="AA45" s="61"/>
      <c r="AB45" s="61"/>
      <c r="AC45" s="61"/>
      <c r="AD45" s="61"/>
      <c r="AE45" s="187"/>
      <c r="AF45" s="187"/>
      <c r="AG45" s="187"/>
      <c r="AH45" s="187"/>
      <c r="AI45" s="187"/>
      <c r="AJ45" s="187"/>
      <c r="AK45" s="187"/>
    </row>
    <row r="46" spans="1:46" ht="24" hidden="1" customHeight="1">
      <c r="A46" s="78" t="s">
        <v>198</v>
      </c>
      <c r="B46" s="73"/>
      <c r="C46" s="73">
        <v>1</v>
      </c>
      <c r="D46" s="111">
        <v>17.5</v>
      </c>
      <c r="E46" s="41"/>
      <c r="H46" s="175"/>
      <c r="I46" s="175"/>
      <c r="J46" s="175"/>
      <c r="K46" s="175"/>
      <c r="M46" s="89" t="s">
        <v>267</v>
      </c>
      <c r="N46" s="90"/>
      <c r="O46" s="90"/>
      <c r="P46" s="90"/>
      <c r="Q46" s="122"/>
      <c r="R46" s="90"/>
      <c r="S46" s="90"/>
      <c r="T46" s="186" t="s">
        <v>207</v>
      </c>
      <c r="U46" s="187"/>
      <c r="V46" s="187"/>
      <c r="W46" s="187"/>
      <c r="X46" s="191"/>
      <c r="Y46" s="61"/>
      <c r="Z46" s="85"/>
      <c r="AA46" s="61"/>
      <c r="AB46" s="61"/>
      <c r="AC46" s="61"/>
      <c r="AD46" s="61"/>
      <c r="AE46" s="187"/>
      <c r="AF46" s="187"/>
      <c r="AG46" s="187"/>
      <c r="AH46" s="187"/>
      <c r="AI46" s="187"/>
      <c r="AJ46" s="187"/>
      <c r="AK46" s="187"/>
    </row>
    <row r="47" spans="1:46" ht="24" hidden="1" customHeight="1">
      <c r="A47" s="78" t="s">
        <v>152</v>
      </c>
      <c r="B47" s="50"/>
      <c r="C47" s="50">
        <v>0</v>
      </c>
      <c r="D47" s="111">
        <v>2.5</v>
      </c>
      <c r="E47" s="125" t="s">
        <v>193</v>
      </c>
      <c r="G47" s="62"/>
      <c r="H47" s="175"/>
      <c r="I47" s="175"/>
      <c r="J47" s="175"/>
      <c r="K47" s="175"/>
      <c r="L47" s="62"/>
      <c r="M47" s="89" t="s">
        <v>268</v>
      </c>
      <c r="N47" s="90" t="s">
        <v>339</v>
      </c>
      <c r="O47" s="90"/>
      <c r="P47" s="90"/>
      <c r="Q47" s="120"/>
      <c r="R47" s="119"/>
      <c r="S47" s="119"/>
      <c r="T47" s="186" t="s">
        <v>289</v>
      </c>
      <c r="U47" s="187"/>
      <c r="V47" s="187"/>
      <c r="W47" s="187"/>
      <c r="X47" s="191"/>
      <c r="Y47" s="61"/>
      <c r="Z47" s="85"/>
      <c r="AA47" s="61"/>
      <c r="AB47" s="61"/>
      <c r="AC47" s="61"/>
      <c r="AD47" s="61"/>
      <c r="AE47" s="187"/>
      <c r="AF47" s="187"/>
      <c r="AG47" s="187"/>
      <c r="AH47" s="187"/>
      <c r="AI47" s="187"/>
      <c r="AJ47" s="187"/>
      <c r="AK47" s="187"/>
    </row>
    <row r="48" spans="1:46" ht="24" hidden="1" customHeight="1">
      <c r="A48" s="78" t="s">
        <v>200</v>
      </c>
      <c r="B48" s="50"/>
      <c r="C48" s="126">
        <v>2</v>
      </c>
      <c r="D48" s="127">
        <v>2.5</v>
      </c>
      <c r="E48" s="125" t="s">
        <v>193</v>
      </c>
      <c r="G48" s="54"/>
      <c r="H48" s="175"/>
      <c r="I48" s="175"/>
      <c r="J48" s="175"/>
      <c r="K48" s="175"/>
      <c r="L48" s="47"/>
      <c r="M48" s="91" t="s">
        <v>261</v>
      </c>
      <c r="N48" s="82"/>
      <c r="O48" s="82"/>
      <c r="P48" s="82"/>
      <c r="Q48" s="92"/>
      <c r="R48" s="82"/>
      <c r="S48" s="82"/>
      <c r="T48" s="186" t="s">
        <v>199</v>
      </c>
      <c r="U48" s="187"/>
      <c r="V48" s="187"/>
      <c r="W48" s="187"/>
      <c r="X48" s="191"/>
      <c r="Y48" s="61"/>
      <c r="Z48" s="85"/>
      <c r="AA48" s="61"/>
      <c r="AB48" s="61"/>
      <c r="AC48" s="61"/>
      <c r="AD48" s="61"/>
      <c r="AE48" s="187"/>
      <c r="AF48" s="187"/>
      <c r="AG48" s="187"/>
      <c r="AH48" s="187"/>
      <c r="AI48" s="187"/>
      <c r="AJ48" s="187"/>
      <c r="AK48" s="187"/>
    </row>
    <row r="49" spans="1:37" ht="24" hidden="1" customHeight="1">
      <c r="A49" s="78" t="s">
        <v>201</v>
      </c>
      <c r="B49" s="50"/>
      <c r="C49" s="50">
        <v>0.5</v>
      </c>
      <c r="D49" s="111">
        <v>7.5</v>
      </c>
      <c r="G49" s="54"/>
      <c r="H49" s="175"/>
      <c r="I49" s="175"/>
      <c r="J49" s="175"/>
      <c r="K49" s="175"/>
      <c r="L49" s="47"/>
      <c r="M49" s="91" t="s">
        <v>186</v>
      </c>
      <c r="N49" s="82"/>
      <c r="O49" s="82"/>
      <c r="P49" s="82"/>
      <c r="Q49" s="92"/>
      <c r="R49" s="82"/>
      <c r="S49" s="82"/>
      <c r="T49" s="186" t="s">
        <v>156</v>
      </c>
      <c r="U49" s="187"/>
      <c r="V49" s="187"/>
      <c r="W49" s="187"/>
      <c r="X49" s="191"/>
      <c r="Y49" s="61"/>
      <c r="Z49" s="85"/>
      <c r="AA49" s="61"/>
      <c r="AB49" s="61"/>
      <c r="AC49" s="61"/>
      <c r="AD49" s="61"/>
      <c r="AE49" s="187"/>
      <c r="AF49" s="187"/>
      <c r="AG49" s="187"/>
      <c r="AH49" s="187"/>
      <c r="AI49" s="187"/>
      <c r="AJ49" s="187"/>
      <c r="AK49" s="187"/>
    </row>
    <row r="50" spans="1:37" ht="24" hidden="1" customHeight="1">
      <c r="A50" s="78"/>
      <c r="B50" s="50"/>
      <c r="C50" s="50"/>
      <c r="D50" s="111"/>
      <c r="F50" s="41"/>
      <c r="G50" s="54"/>
      <c r="H50" s="175"/>
      <c r="I50" s="175"/>
      <c r="J50" s="175"/>
      <c r="K50" s="175"/>
      <c r="L50" s="64"/>
      <c r="M50" s="91" t="s">
        <v>269</v>
      </c>
      <c r="N50" s="82" t="s">
        <v>340</v>
      </c>
      <c r="O50" s="82"/>
      <c r="P50" s="82"/>
      <c r="Q50" s="92"/>
      <c r="R50" s="82"/>
      <c r="S50" s="82"/>
      <c r="T50" s="186" t="s">
        <v>278</v>
      </c>
      <c r="U50" s="187"/>
      <c r="V50" s="189"/>
      <c r="W50" s="189"/>
      <c r="X50" s="190"/>
      <c r="Y50" s="61"/>
      <c r="Z50" s="85"/>
      <c r="AA50" s="61"/>
      <c r="AB50" s="61"/>
      <c r="AC50" s="61"/>
      <c r="AD50" s="61"/>
      <c r="AE50" s="187"/>
      <c r="AF50" s="187"/>
      <c r="AG50" s="189"/>
      <c r="AH50" s="189"/>
      <c r="AI50" s="189"/>
      <c r="AJ50" s="189"/>
      <c r="AK50" s="189"/>
    </row>
    <row r="51" spans="1:37" ht="24" hidden="1" customHeight="1">
      <c r="A51" s="78" t="s">
        <v>206</v>
      </c>
      <c r="B51" s="50"/>
      <c r="C51" s="50">
        <v>1</v>
      </c>
      <c r="D51" s="111">
        <v>1.5</v>
      </c>
      <c r="E51" s="125"/>
      <c r="F51" s="41"/>
      <c r="G51" s="54"/>
      <c r="H51" s="175"/>
      <c r="I51" s="175"/>
      <c r="J51" s="175"/>
      <c r="K51" s="175"/>
      <c r="L51" s="47"/>
      <c r="M51" s="91" t="s">
        <v>265</v>
      </c>
      <c r="N51" s="82"/>
      <c r="O51" s="82"/>
      <c r="P51" s="82"/>
      <c r="Q51" s="92"/>
      <c r="R51" s="82"/>
      <c r="S51" s="82"/>
      <c r="T51" s="95" t="s">
        <v>271</v>
      </c>
      <c r="U51" s="61"/>
      <c r="V51" s="187"/>
      <c r="W51" s="187"/>
      <c r="X51" s="187"/>
      <c r="Y51" s="61"/>
      <c r="Z51" s="85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24" hidden="1" customHeight="1">
      <c r="A52" s="78" t="s">
        <v>209</v>
      </c>
      <c r="B52" s="50"/>
      <c r="C52" s="50">
        <v>2</v>
      </c>
      <c r="D52" s="111">
        <v>7</v>
      </c>
      <c r="E52" s="125" t="s">
        <v>193</v>
      </c>
      <c r="F52" s="41"/>
      <c r="G52" s="54"/>
      <c r="H52" s="175"/>
      <c r="I52" s="175"/>
      <c r="J52" s="175"/>
      <c r="K52" s="175"/>
      <c r="L52" s="47"/>
      <c r="M52" s="109" t="s">
        <v>245</v>
      </c>
      <c r="N52" s="110"/>
      <c r="O52" s="110"/>
      <c r="P52" s="110"/>
      <c r="Q52" s="94"/>
      <c r="R52" s="82"/>
      <c r="S52" s="82"/>
      <c r="T52" s="95" t="s">
        <v>270</v>
      </c>
      <c r="U52" s="61"/>
      <c r="V52" s="61"/>
      <c r="W52" s="61"/>
      <c r="X52" s="96"/>
      <c r="Y52" s="61"/>
      <c r="Z52" s="85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24" hidden="1" customHeight="1">
      <c r="A53" s="78" t="s">
        <v>210</v>
      </c>
      <c r="B53" s="50"/>
      <c r="C53" s="50">
        <v>1</v>
      </c>
      <c r="D53" s="111">
        <v>9.5</v>
      </c>
      <c r="E53" s="125" t="s">
        <v>193</v>
      </c>
      <c r="G53" s="61"/>
      <c r="H53" s="175"/>
      <c r="I53" s="175"/>
      <c r="J53" s="175"/>
      <c r="K53" s="175"/>
      <c r="L53" s="75"/>
      <c r="M53" s="82" t="s">
        <v>271</v>
      </c>
      <c r="N53" s="82"/>
      <c r="O53" s="82"/>
      <c r="P53" s="82"/>
      <c r="Q53" s="82"/>
      <c r="R53" s="82"/>
      <c r="S53" s="82"/>
      <c r="T53" s="105" t="s">
        <v>292</v>
      </c>
      <c r="U53" s="106"/>
      <c r="V53" s="106"/>
      <c r="W53" s="106"/>
      <c r="X53" s="107"/>
      <c r="Y53" s="61"/>
      <c r="Z53" s="85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24" hidden="1" customHeight="1">
      <c r="A54" s="78" t="s">
        <v>211</v>
      </c>
      <c r="B54" s="50"/>
      <c r="C54" s="50">
        <v>0</v>
      </c>
      <c r="D54" s="111">
        <v>5.5</v>
      </c>
      <c r="E54" s="125" t="s">
        <v>193</v>
      </c>
      <c r="H54" s="175"/>
      <c r="I54" s="175"/>
      <c r="J54" s="175"/>
      <c r="K54" s="175"/>
      <c r="L54" s="55"/>
      <c r="M54" s="84" t="s">
        <v>260</v>
      </c>
      <c r="N54" s="84" t="s">
        <v>324</v>
      </c>
      <c r="O54" s="85"/>
      <c r="P54" s="85"/>
      <c r="Q54" s="85"/>
      <c r="R54" s="85"/>
      <c r="S54" s="85"/>
      <c r="T54" s="124" t="s">
        <v>255</v>
      </c>
      <c r="U54" s="85"/>
      <c r="V54" s="187"/>
      <c r="W54" s="187"/>
      <c r="X54" s="187"/>
      <c r="Y54" s="61"/>
      <c r="Z54" s="61"/>
      <c r="AA54" s="61"/>
      <c r="AB54" s="61"/>
      <c r="AC54" s="61"/>
      <c r="AD54" s="61"/>
    </row>
    <row r="55" spans="1:37" ht="24" hidden="1" customHeight="1">
      <c r="A55" s="74"/>
      <c r="B55" s="50"/>
      <c r="C55" s="50"/>
      <c r="D55" s="111"/>
      <c r="E55" s="41"/>
      <c r="G55" s="93"/>
      <c r="H55" s="175"/>
      <c r="I55" s="175"/>
      <c r="J55" s="175"/>
      <c r="K55" s="175"/>
      <c r="M55" s="82" t="s">
        <v>255</v>
      </c>
      <c r="N55" s="84"/>
      <c r="O55" s="85"/>
      <c r="P55" s="85"/>
      <c r="Q55" s="85"/>
      <c r="R55" s="85"/>
      <c r="S55" s="85"/>
      <c r="T55" s="124" t="s">
        <v>260</v>
      </c>
      <c r="U55" s="85"/>
      <c r="V55" s="61"/>
      <c r="W55" s="61"/>
      <c r="X55" s="61"/>
      <c r="Y55" s="61"/>
      <c r="Z55" s="61"/>
      <c r="AA55" s="61"/>
      <c r="AB55" s="61"/>
      <c r="AC55" s="61"/>
      <c r="AD55" s="61"/>
    </row>
    <row r="56" spans="1:37" ht="24" hidden="1" customHeight="1">
      <c r="A56" s="74" t="s">
        <v>213</v>
      </c>
      <c r="B56" s="50"/>
      <c r="C56" s="50">
        <v>0</v>
      </c>
      <c r="D56" s="111">
        <v>12</v>
      </c>
      <c r="E56" s="125" t="s">
        <v>193</v>
      </c>
      <c r="G56" s="93"/>
      <c r="H56" s="175"/>
      <c r="I56" s="175"/>
      <c r="J56" s="175"/>
      <c r="K56" s="175"/>
      <c r="M56" s="82" t="s">
        <v>273</v>
      </c>
      <c r="N56" s="82"/>
      <c r="T56" s="82" t="s">
        <v>299</v>
      </c>
      <c r="U56" t="s">
        <v>321</v>
      </c>
      <c r="V56" s="61"/>
      <c r="W56" s="61"/>
      <c r="X56" s="61"/>
      <c r="Y56" s="61"/>
      <c r="Z56" s="61"/>
      <c r="AA56" s="61"/>
      <c r="AB56" s="61"/>
      <c r="AC56" s="61"/>
      <c r="AD56" s="61"/>
    </row>
    <row r="57" spans="1:37" ht="24" hidden="1" customHeight="1">
      <c r="A57" s="74" t="s">
        <v>214</v>
      </c>
      <c r="B57" s="50"/>
      <c r="C57" s="50">
        <v>0</v>
      </c>
      <c r="D57" s="111">
        <v>4.5</v>
      </c>
      <c r="E57" s="125" t="s">
        <v>193</v>
      </c>
      <c r="G57" s="93"/>
      <c r="H57" s="61"/>
      <c r="I57" s="61"/>
      <c r="J57" s="61"/>
      <c r="K57" s="61"/>
      <c r="M57" s="82" t="s">
        <v>274</v>
      </c>
      <c r="N57" s="82"/>
      <c r="T57" s="82" t="s">
        <v>259</v>
      </c>
    </row>
    <row r="58" spans="1:37" ht="24" hidden="1" customHeight="1">
      <c r="A58" s="74" t="s">
        <v>218</v>
      </c>
      <c r="B58" s="50"/>
      <c r="C58" s="50">
        <v>1</v>
      </c>
      <c r="D58" s="111">
        <v>5.5</v>
      </c>
      <c r="E58" s="125" t="s">
        <v>193</v>
      </c>
      <c r="G58" s="93"/>
      <c r="H58" s="61"/>
      <c r="I58" s="61"/>
      <c r="J58" s="61"/>
      <c r="K58" s="61"/>
      <c r="M58" s="82" t="s">
        <v>275</v>
      </c>
      <c r="N58" s="82" t="s">
        <v>327</v>
      </c>
      <c r="T58" s="82" t="s">
        <v>301</v>
      </c>
    </row>
    <row r="59" spans="1:37" ht="24" hidden="1" customHeight="1">
      <c r="A59" s="74" t="s">
        <v>220</v>
      </c>
      <c r="B59" s="50"/>
      <c r="C59" s="126">
        <v>0.5</v>
      </c>
      <c r="D59" s="127">
        <v>3</v>
      </c>
      <c r="E59" s="125" t="s">
        <v>193</v>
      </c>
      <c r="G59" s="93"/>
      <c r="M59" s="82" t="s">
        <v>302</v>
      </c>
      <c r="N59" s="82" t="s">
        <v>328</v>
      </c>
      <c r="T59" s="82" t="s">
        <v>275</v>
      </c>
      <c r="U59" t="s">
        <v>250</v>
      </c>
    </row>
    <row r="60" spans="1:37" ht="24" hidden="1" customHeight="1">
      <c r="A60" s="74" t="s">
        <v>279</v>
      </c>
      <c r="B60" s="50"/>
      <c r="C60" s="50">
        <v>0</v>
      </c>
      <c r="D60" s="111">
        <v>8</v>
      </c>
      <c r="E60" s="125" t="s">
        <v>193</v>
      </c>
      <c r="G60" s="93"/>
      <c r="M60" s="82" t="s">
        <v>293</v>
      </c>
      <c r="N60" s="82"/>
      <c r="T60" s="82" t="s">
        <v>272</v>
      </c>
    </row>
    <row r="61" spans="1:37" ht="23.25" hidden="1">
      <c r="A61" s="74" t="s">
        <v>156</v>
      </c>
      <c r="B61" s="50"/>
      <c r="C61" s="50">
        <v>3</v>
      </c>
      <c r="D61" s="111">
        <v>7</v>
      </c>
      <c r="E61" s="125" t="s">
        <v>193</v>
      </c>
      <c r="G61" s="93"/>
      <c r="M61" s="82" t="s">
        <v>294</v>
      </c>
      <c r="N61" s="82" t="s">
        <v>332</v>
      </c>
      <c r="T61" s="82" t="s">
        <v>283</v>
      </c>
    </row>
    <row r="62" spans="1:37" ht="23.25" hidden="1">
      <c r="A62" s="74"/>
      <c r="B62" s="50"/>
      <c r="C62" s="50"/>
      <c r="D62" s="111"/>
      <c r="E62" s="125"/>
      <c r="G62" s="93"/>
      <c r="M62" s="82" t="s">
        <v>296</v>
      </c>
      <c r="N62" s="82"/>
      <c r="T62" s="82" t="s">
        <v>309</v>
      </c>
    </row>
    <row r="63" spans="1:37" ht="22.5" hidden="1">
      <c r="A63" s="74" t="s">
        <v>255</v>
      </c>
      <c r="C63" s="50">
        <v>0</v>
      </c>
      <c r="D63" s="111">
        <v>9</v>
      </c>
      <c r="E63" s="125" t="s">
        <v>193</v>
      </c>
      <c r="M63" s="82" t="s">
        <v>303</v>
      </c>
      <c r="N63" s="82" t="s">
        <v>341</v>
      </c>
      <c r="T63" s="82" t="s">
        <v>284</v>
      </c>
    </row>
    <row r="64" spans="1:37" ht="19.5" hidden="1" customHeight="1">
      <c r="A64" s="74" t="s">
        <v>258</v>
      </c>
      <c r="C64" s="50">
        <v>0</v>
      </c>
      <c r="D64" s="111">
        <v>3.5</v>
      </c>
      <c r="E64" s="125" t="s">
        <v>193</v>
      </c>
      <c r="M64" s="82" t="s">
        <v>308</v>
      </c>
      <c r="N64" s="82" t="s">
        <v>333</v>
      </c>
      <c r="T64" s="82" t="s">
        <v>285</v>
      </c>
      <c r="U64" t="s">
        <v>331</v>
      </c>
    </row>
    <row r="65" spans="1:21" ht="22.5" hidden="1">
      <c r="A65" s="74" t="s">
        <v>259</v>
      </c>
      <c r="C65" s="50">
        <v>0</v>
      </c>
      <c r="D65" s="111">
        <v>9.5</v>
      </c>
      <c r="E65" s="125" t="s">
        <v>193</v>
      </c>
      <c r="I65" s="77"/>
      <c r="J65" s="55"/>
      <c r="K65" s="55"/>
      <c r="L65" s="55"/>
      <c r="M65" s="55" t="s">
        <v>311</v>
      </c>
      <c r="N65" s="55"/>
      <c r="T65" s="82" t="s">
        <v>290</v>
      </c>
      <c r="U65" t="s">
        <v>344</v>
      </c>
    </row>
    <row r="66" spans="1:21" ht="29.25" hidden="1" customHeight="1">
      <c r="A66" s="74" t="s">
        <v>260</v>
      </c>
      <c r="C66" s="50">
        <v>2</v>
      </c>
      <c r="D66" s="111">
        <v>3</v>
      </c>
      <c r="E66" s="125" t="s">
        <v>193</v>
      </c>
      <c r="I66" s="76"/>
      <c r="M66" s="82" t="s">
        <v>312</v>
      </c>
      <c r="N66" s="82" t="s">
        <v>342</v>
      </c>
      <c r="T66" s="82" t="s">
        <v>291</v>
      </c>
      <c r="U66" t="s">
        <v>345</v>
      </c>
    </row>
    <row r="67" spans="1:21" ht="22.5" hidden="1">
      <c r="A67" s="74" t="s">
        <v>262</v>
      </c>
      <c r="C67" s="50">
        <v>0.5</v>
      </c>
      <c r="D67" s="111">
        <v>8.5</v>
      </c>
      <c r="E67" s="125" t="s">
        <v>193</v>
      </c>
      <c r="I67" t="s">
        <v>347</v>
      </c>
      <c r="M67" s="82" t="s">
        <v>313</v>
      </c>
      <c r="N67" s="82" t="s">
        <v>343</v>
      </c>
      <c r="T67" s="82" t="s">
        <v>317</v>
      </c>
      <c r="U67" t="s">
        <v>320</v>
      </c>
    </row>
    <row r="68" spans="1:21" ht="22.5" hidden="1">
      <c r="A68" s="74" t="s">
        <v>280</v>
      </c>
      <c r="C68" s="50">
        <v>3</v>
      </c>
      <c r="D68" s="111">
        <v>1</v>
      </c>
      <c r="E68" s="125" t="s">
        <v>193</v>
      </c>
      <c r="I68" t="s">
        <v>348</v>
      </c>
      <c r="M68" s="82" t="s">
        <v>272</v>
      </c>
      <c r="N68" t="s">
        <v>325</v>
      </c>
      <c r="T68" s="82" t="s">
        <v>294</v>
      </c>
    </row>
    <row r="69" spans="1:21" ht="22.5" hidden="1">
      <c r="A69" s="74" t="s">
        <v>281</v>
      </c>
      <c r="C69" s="50">
        <v>0</v>
      </c>
      <c r="D69" s="111">
        <v>5</v>
      </c>
      <c r="E69" s="125" t="s">
        <v>193</v>
      </c>
      <c r="I69" t="s">
        <v>277</v>
      </c>
      <c r="M69" s="82" t="s">
        <v>337</v>
      </c>
      <c r="N69" s="82" t="s">
        <v>338</v>
      </c>
    </row>
    <row r="70" spans="1:21" ht="21" hidden="1">
      <c r="A70" s="74" t="s">
        <v>329</v>
      </c>
      <c r="C70" s="50">
        <v>3</v>
      </c>
      <c r="D70" s="111">
        <v>2</v>
      </c>
      <c r="E70" s="125" t="s">
        <v>193</v>
      </c>
      <c r="I70" t="s">
        <v>263</v>
      </c>
    </row>
    <row r="71" spans="1:21" ht="21" hidden="1">
      <c r="A71" s="74" t="s">
        <v>282</v>
      </c>
      <c r="C71" s="50">
        <v>0</v>
      </c>
      <c r="D71" s="111">
        <v>6</v>
      </c>
      <c r="E71" s="125" t="s">
        <v>193</v>
      </c>
      <c r="I71" t="s">
        <v>264</v>
      </c>
    </row>
    <row r="72" spans="1:21" ht="21" hidden="1">
      <c r="A72" s="74" t="s">
        <v>304</v>
      </c>
      <c r="C72" s="50">
        <v>0</v>
      </c>
      <c r="D72" s="111">
        <v>5.5</v>
      </c>
      <c r="E72" s="125" t="s">
        <v>193</v>
      </c>
      <c r="I72" t="s">
        <v>314</v>
      </c>
    </row>
    <row r="73" spans="1:21" ht="21" hidden="1">
      <c r="A73" s="74" t="s">
        <v>305</v>
      </c>
      <c r="C73" s="50">
        <v>0.5</v>
      </c>
      <c r="D73" s="111">
        <v>4.5</v>
      </c>
      <c r="E73" s="125" t="s">
        <v>193</v>
      </c>
      <c r="I73" t="s">
        <v>315</v>
      </c>
    </row>
    <row r="74" spans="1:21" ht="21" hidden="1">
      <c r="A74" s="74" t="s">
        <v>306</v>
      </c>
      <c r="C74" s="50">
        <v>1.5</v>
      </c>
      <c r="D74" s="111">
        <v>2</v>
      </c>
      <c r="E74" s="125" t="s">
        <v>193</v>
      </c>
    </row>
    <row r="75" spans="1:21" ht="21" hidden="1">
      <c r="A75" s="74" t="s">
        <v>285</v>
      </c>
      <c r="C75" s="50">
        <v>0</v>
      </c>
      <c r="D75" s="111">
        <v>5</v>
      </c>
      <c r="E75" s="125" t="s">
        <v>193</v>
      </c>
    </row>
    <row r="76" spans="1:21" ht="21" hidden="1">
      <c r="A76" s="74" t="s">
        <v>307</v>
      </c>
      <c r="C76" s="50">
        <v>0.5</v>
      </c>
      <c r="D76" s="111">
        <v>3.5</v>
      </c>
      <c r="E76" s="125" t="s">
        <v>193</v>
      </c>
    </row>
    <row r="77" spans="1:21" ht="21" hidden="1">
      <c r="A77" s="74" t="s">
        <v>334</v>
      </c>
      <c r="D77" s="111">
        <v>3</v>
      </c>
    </row>
    <row r="78" spans="1:21" ht="21" hidden="1">
      <c r="A78" s="74" t="s">
        <v>309</v>
      </c>
      <c r="D78" s="111">
        <v>3</v>
      </c>
    </row>
    <row r="79" spans="1:21" ht="21" hidden="1">
      <c r="A79" s="74" t="s">
        <v>310</v>
      </c>
      <c r="D79" s="111">
        <v>3</v>
      </c>
    </row>
    <row r="80" spans="1:21" ht="21" hidden="1">
      <c r="A80" s="74" t="s">
        <v>311</v>
      </c>
      <c r="D80" s="111">
        <v>3</v>
      </c>
    </row>
    <row r="81" spans="1:5" ht="21" hidden="1">
      <c r="A81" s="74" t="s">
        <v>312</v>
      </c>
      <c r="D81" s="111">
        <v>3</v>
      </c>
    </row>
    <row r="82" spans="1:5" ht="21" hidden="1">
      <c r="A82" s="74" t="s">
        <v>313</v>
      </c>
      <c r="D82" s="111">
        <v>2.5</v>
      </c>
    </row>
    <row r="83" spans="1:5" ht="21" hidden="1">
      <c r="A83" s="74" t="s">
        <v>336</v>
      </c>
      <c r="D83" s="111">
        <v>2.5</v>
      </c>
    </row>
    <row r="84" spans="1:5" hidden="1"/>
    <row r="88" spans="1:5">
      <c r="B88" t="s">
        <v>350</v>
      </c>
    </row>
    <row r="89" spans="1:5">
      <c r="E89" t="s">
        <v>351</v>
      </c>
    </row>
  </sheetData>
  <mergeCells count="165">
    <mergeCell ref="CX2:CY2"/>
    <mergeCell ref="CX5:CY6"/>
    <mergeCell ref="CZ2:DA2"/>
    <mergeCell ref="CZ5:DA6"/>
    <mergeCell ref="CT2:CU2"/>
    <mergeCell ref="CT5:CU6"/>
    <mergeCell ref="CV2:CW2"/>
    <mergeCell ref="CV5:CW6"/>
    <mergeCell ref="CJ2:CK2"/>
    <mergeCell ref="CJ5:CK6"/>
    <mergeCell ref="CL2:CM2"/>
    <mergeCell ref="CL5:CM6"/>
    <mergeCell ref="CN2:CO2"/>
    <mergeCell ref="CN5:CO6"/>
    <mergeCell ref="CP2:CQ2"/>
    <mergeCell ref="CP5:CQ6"/>
    <mergeCell ref="CR2:CS2"/>
    <mergeCell ref="CR5:CS6"/>
    <mergeCell ref="CF2:CG2"/>
    <mergeCell ref="CF5:CG6"/>
    <mergeCell ref="CH2:CI2"/>
    <mergeCell ref="CH5:CI6"/>
    <mergeCell ref="BV2:BW2"/>
    <mergeCell ref="BV5:BW6"/>
    <mergeCell ref="BX2:BY2"/>
    <mergeCell ref="BX5:BY6"/>
    <mergeCell ref="BZ2:CA2"/>
    <mergeCell ref="BZ5:CA6"/>
    <mergeCell ref="CB2:CC2"/>
    <mergeCell ref="CB5:CC6"/>
    <mergeCell ref="CD2:CE2"/>
    <mergeCell ref="CD5:CE6"/>
    <mergeCell ref="AT2:AU2"/>
    <mergeCell ref="AV2:AW2"/>
    <mergeCell ref="H2:I2"/>
    <mergeCell ref="J2:K2"/>
    <mergeCell ref="L2:M2"/>
    <mergeCell ref="N2:O2"/>
    <mergeCell ref="AR5:AS6"/>
    <mergeCell ref="P2:Q2"/>
    <mergeCell ref="R2:S2"/>
    <mergeCell ref="AT5:AU6"/>
    <mergeCell ref="AV5:AW6"/>
    <mergeCell ref="A1:U1"/>
    <mergeCell ref="A2:A3"/>
    <mergeCell ref="B2:C2"/>
    <mergeCell ref="D2:E2"/>
    <mergeCell ref="F2:G2"/>
    <mergeCell ref="AL2:AM2"/>
    <mergeCell ref="AN2:AO2"/>
    <mergeCell ref="AP2:AQ2"/>
    <mergeCell ref="AR2:AS2"/>
    <mergeCell ref="AD2:AE2"/>
    <mergeCell ref="AF2:AG2"/>
    <mergeCell ref="AH2:AI2"/>
    <mergeCell ref="AJ2:AK2"/>
    <mergeCell ref="T2:U2"/>
    <mergeCell ref="V2:W2"/>
    <mergeCell ref="X2:Y2"/>
    <mergeCell ref="Z2:AA2"/>
    <mergeCell ref="AB2:AC2"/>
    <mergeCell ref="A38:G38"/>
    <mergeCell ref="H38:K38"/>
    <mergeCell ref="AE38:AK38"/>
    <mergeCell ref="AL5:AM6"/>
    <mergeCell ref="AN5:AO6"/>
    <mergeCell ref="AP5:AQ6"/>
    <mergeCell ref="H5:I6"/>
    <mergeCell ref="J5:K6"/>
    <mergeCell ref="Z38:AB38"/>
    <mergeCell ref="A5:A6"/>
    <mergeCell ref="B5:C6"/>
    <mergeCell ref="D5:E6"/>
    <mergeCell ref="F5:G6"/>
    <mergeCell ref="AE42:AF42"/>
    <mergeCell ref="AG42:AK42"/>
    <mergeCell ref="H43:K43"/>
    <mergeCell ref="AE43:AF43"/>
    <mergeCell ref="AG43:AK43"/>
    <mergeCell ref="V42:X42"/>
    <mergeCell ref="T43:U43"/>
    <mergeCell ref="V43:X43"/>
    <mergeCell ref="T39:U39"/>
    <mergeCell ref="AE39:AF39"/>
    <mergeCell ref="AG39:AK39"/>
    <mergeCell ref="H40:K40"/>
    <mergeCell ref="AG40:AK40"/>
    <mergeCell ref="H41:K41"/>
    <mergeCell ref="AE41:AF41"/>
    <mergeCell ref="AG41:AK41"/>
    <mergeCell ref="AE44:AF44"/>
    <mergeCell ref="AG44:AK44"/>
    <mergeCell ref="H45:K45"/>
    <mergeCell ref="AE45:AF45"/>
    <mergeCell ref="AG45:AK45"/>
    <mergeCell ref="T44:U44"/>
    <mergeCell ref="V44:X44"/>
    <mergeCell ref="T45:U45"/>
    <mergeCell ref="V45:X45"/>
    <mergeCell ref="AE46:AF46"/>
    <mergeCell ref="AG46:AK46"/>
    <mergeCell ref="H47:K47"/>
    <mergeCell ref="AE47:AF47"/>
    <mergeCell ref="AG47:AK47"/>
    <mergeCell ref="T46:U46"/>
    <mergeCell ref="V46:X46"/>
    <mergeCell ref="T47:U47"/>
    <mergeCell ref="V47:X47"/>
    <mergeCell ref="H53:K53"/>
    <mergeCell ref="T50:U50"/>
    <mergeCell ref="V50:X50"/>
    <mergeCell ref="H48:K48"/>
    <mergeCell ref="AE48:AF48"/>
    <mergeCell ref="AG48:AK48"/>
    <mergeCell ref="H49:K49"/>
    <mergeCell ref="AE49:AF49"/>
    <mergeCell ref="AG49:AK49"/>
    <mergeCell ref="T48:U48"/>
    <mergeCell ref="V48:X48"/>
    <mergeCell ref="T49:U49"/>
    <mergeCell ref="V49:X49"/>
    <mergeCell ref="AX2:AY2"/>
    <mergeCell ref="AX5:AY6"/>
    <mergeCell ref="AZ2:BA2"/>
    <mergeCell ref="AZ5:BA6"/>
    <mergeCell ref="H54:K54"/>
    <mergeCell ref="H55:K55"/>
    <mergeCell ref="H56:K56"/>
    <mergeCell ref="M38:Q38"/>
    <mergeCell ref="T38:X38"/>
    <mergeCell ref="V39:X39"/>
    <mergeCell ref="V40:X40"/>
    <mergeCell ref="T41:U41"/>
    <mergeCell ref="V41:X41"/>
    <mergeCell ref="T42:U42"/>
    <mergeCell ref="H50:K50"/>
    <mergeCell ref="H46:K46"/>
    <mergeCell ref="H44:K44"/>
    <mergeCell ref="H42:K42"/>
    <mergeCell ref="V51:X51"/>
    <mergeCell ref="V54:X54"/>
    <mergeCell ref="AE50:AF50"/>
    <mergeCell ref="AG50:AK50"/>
    <mergeCell ref="H51:K51"/>
    <mergeCell ref="H52:K52"/>
    <mergeCell ref="BB2:BC2"/>
    <mergeCell ref="BD2:BE2"/>
    <mergeCell ref="BF2:BG2"/>
    <mergeCell ref="BH2:BI2"/>
    <mergeCell ref="BJ2:BK2"/>
    <mergeCell ref="BB5:BC6"/>
    <mergeCell ref="BD5:BE6"/>
    <mergeCell ref="BF5:BG6"/>
    <mergeCell ref="BH5:BI6"/>
    <mergeCell ref="BJ5:BK6"/>
    <mergeCell ref="BL2:BM2"/>
    <mergeCell ref="BL5:BM6"/>
    <mergeCell ref="BN2:BO2"/>
    <mergeCell ref="BN5:BO6"/>
    <mergeCell ref="BP2:BQ2"/>
    <mergeCell ref="BP5:BQ6"/>
    <mergeCell ref="BR2:BS2"/>
    <mergeCell ref="BR5:BS6"/>
    <mergeCell ref="BT2:BU2"/>
    <mergeCell ref="BT5:BU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E89"/>
  <sheetViews>
    <sheetView tabSelected="1" zoomScale="70" zoomScaleNormal="70" workbookViewId="0">
      <pane xSplit="1" ySplit="5" topLeftCell="BD6" activePane="bottomRight" state="frozen"/>
      <selection pane="topRight" activeCell="B1" sqref="B1"/>
      <selection pane="bottomLeft" activeCell="A6" sqref="A6"/>
      <selection pane="bottomRight" activeCell="CP22" sqref="CP22"/>
    </sheetView>
  </sheetViews>
  <sheetFormatPr defaultRowHeight="15"/>
  <cols>
    <col min="1" max="1" width="13.140625" customWidth="1"/>
    <col min="2" max="2" width="11.42578125" customWidth="1"/>
    <col min="3" max="3" width="10.7109375" customWidth="1"/>
    <col min="4" max="4" width="9.140625" customWidth="1"/>
    <col min="5" max="5" width="10.5703125" customWidth="1"/>
    <col min="6" max="6" width="10.140625" customWidth="1"/>
    <col min="7" max="7" width="8.85546875" customWidth="1"/>
    <col min="8" max="8" width="11.5703125" customWidth="1"/>
    <col min="9" max="9" width="9.7109375" customWidth="1"/>
    <col min="10" max="10" width="9.85546875" customWidth="1"/>
    <col min="11" max="11" width="13.42578125" customWidth="1"/>
    <col min="12" max="14" width="13.28515625" customWidth="1"/>
    <col min="15" max="15" width="12.85546875" customWidth="1"/>
    <col min="16" max="16" width="13.5703125" customWidth="1"/>
    <col min="17" max="17" width="11.85546875" customWidth="1"/>
    <col min="18" max="18" width="13.5703125" customWidth="1"/>
    <col min="19" max="20" width="14.7109375" customWidth="1"/>
    <col min="21" max="21" width="15.140625" customWidth="1"/>
    <col min="22" max="22" width="9.140625" customWidth="1"/>
    <col min="23" max="23" width="11.85546875" customWidth="1"/>
    <col min="24" max="25" width="13.85546875" customWidth="1"/>
    <col min="26" max="26" width="12.42578125" customWidth="1"/>
    <col min="27" max="27" width="13.140625" customWidth="1"/>
    <col min="28" max="28" width="11.140625" customWidth="1"/>
    <col min="29" max="29" width="12" customWidth="1"/>
    <col min="30" max="30" width="10.42578125" customWidth="1"/>
    <col min="31" max="37" width="10.140625" customWidth="1"/>
    <col min="40" max="41" width="0" hidden="1" customWidth="1"/>
    <col min="42" max="42" width="9.140625" customWidth="1"/>
    <col min="44" max="44" width="9.140625" customWidth="1"/>
    <col min="45" max="45" width="13.28515625" customWidth="1"/>
    <col min="46" max="46" width="9.140625" hidden="1" customWidth="1"/>
    <col min="47" max="47" width="15.28515625" hidden="1" customWidth="1"/>
    <col min="48" max="48" width="9.140625" customWidth="1"/>
    <col min="51" max="51" width="12.140625" customWidth="1"/>
    <col min="52" max="53" width="0" hidden="1" customWidth="1"/>
    <col min="84" max="85" width="0" hidden="1" customWidth="1"/>
    <col min="92" max="93" width="0" hidden="1" customWidth="1"/>
    <col min="132" max="132" width="9.140625" customWidth="1"/>
  </cols>
  <sheetData>
    <row r="1" spans="1:135" ht="30.75">
      <c r="A1" s="203" t="s">
        <v>415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135" ht="81" customHeight="1">
      <c r="A2" s="160"/>
      <c r="B2" s="164" t="s">
        <v>354</v>
      </c>
      <c r="C2" s="142"/>
      <c r="D2" s="155" t="s">
        <v>352</v>
      </c>
      <c r="E2" s="147"/>
      <c r="F2" s="155" t="s">
        <v>353</v>
      </c>
      <c r="G2" s="147"/>
      <c r="H2" s="155" t="s">
        <v>356</v>
      </c>
      <c r="I2" s="147"/>
      <c r="J2" s="155" t="s">
        <v>355</v>
      </c>
      <c r="K2" s="147"/>
      <c r="L2" s="155" t="s">
        <v>358</v>
      </c>
      <c r="M2" s="205"/>
      <c r="N2" s="185" t="s">
        <v>357</v>
      </c>
      <c r="O2" s="204"/>
      <c r="P2" s="155" t="s">
        <v>359</v>
      </c>
      <c r="Q2" s="205"/>
      <c r="R2" s="155" t="s">
        <v>360</v>
      </c>
      <c r="S2" s="205"/>
      <c r="T2" s="155" t="s">
        <v>361</v>
      </c>
      <c r="U2" s="205"/>
      <c r="V2" s="185" t="s">
        <v>362</v>
      </c>
      <c r="W2" s="204"/>
      <c r="X2" s="185" t="s">
        <v>363</v>
      </c>
      <c r="Y2" s="204"/>
      <c r="Z2" s="185" t="s">
        <v>364</v>
      </c>
      <c r="AA2" s="204"/>
      <c r="AB2" s="185" t="s">
        <v>365</v>
      </c>
      <c r="AC2" s="204"/>
      <c r="AD2" s="185" t="s">
        <v>366</v>
      </c>
      <c r="AE2" s="204"/>
      <c r="AF2" s="185" t="s">
        <v>367</v>
      </c>
      <c r="AG2" s="204"/>
      <c r="AH2" s="185" t="s">
        <v>369</v>
      </c>
      <c r="AI2" s="204"/>
      <c r="AJ2" s="185" t="s">
        <v>370</v>
      </c>
      <c r="AK2" s="204"/>
      <c r="AL2" s="188" t="s">
        <v>368</v>
      </c>
      <c r="AM2" s="148"/>
      <c r="AN2" s="188" t="s">
        <v>323</v>
      </c>
      <c r="AO2" s="148"/>
      <c r="AP2" s="188" t="s">
        <v>371</v>
      </c>
      <c r="AQ2" s="148"/>
      <c r="AR2" s="188" t="s">
        <v>374</v>
      </c>
      <c r="AS2" s="148"/>
      <c r="AT2" s="188" t="s">
        <v>326</v>
      </c>
      <c r="AU2" s="148"/>
      <c r="AV2" s="188" t="s">
        <v>373</v>
      </c>
      <c r="AW2" s="148"/>
      <c r="AX2" s="188" t="s">
        <v>372</v>
      </c>
      <c r="AY2" s="148"/>
      <c r="AZ2" s="188" t="s">
        <v>375</v>
      </c>
      <c r="BA2" s="148"/>
      <c r="BB2" s="188" t="s">
        <v>376</v>
      </c>
      <c r="BC2" s="148"/>
      <c r="BD2" s="188" t="s">
        <v>378</v>
      </c>
      <c r="BE2" s="148"/>
      <c r="BF2" s="188" t="s">
        <v>379</v>
      </c>
      <c r="BG2" s="148"/>
      <c r="BH2" s="188" t="s">
        <v>377</v>
      </c>
      <c r="BI2" s="148"/>
      <c r="BJ2" s="188" t="s">
        <v>380</v>
      </c>
      <c r="BK2" s="148"/>
      <c r="BL2" s="188" t="s">
        <v>381</v>
      </c>
      <c r="BM2" s="148"/>
      <c r="BN2" s="188" t="s">
        <v>382</v>
      </c>
      <c r="BO2" s="148"/>
      <c r="BP2" s="188" t="s">
        <v>383</v>
      </c>
      <c r="BQ2" s="148"/>
      <c r="BR2" s="188" t="s">
        <v>384</v>
      </c>
      <c r="BS2" s="148"/>
      <c r="BT2" s="188" t="s">
        <v>385</v>
      </c>
      <c r="BU2" s="148"/>
      <c r="BV2" s="188" t="s">
        <v>386</v>
      </c>
      <c r="BW2" s="148"/>
      <c r="BX2" s="188" t="s">
        <v>387</v>
      </c>
      <c r="BY2" s="148"/>
      <c r="BZ2" s="188" t="s">
        <v>388</v>
      </c>
      <c r="CA2" s="148"/>
      <c r="CB2" s="188" t="s">
        <v>389</v>
      </c>
      <c r="CC2" s="148"/>
      <c r="CD2" s="188" t="s">
        <v>390</v>
      </c>
      <c r="CE2" s="148"/>
      <c r="CF2" s="188" t="s">
        <v>391</v>
      </c>
      <c r="CG2" s="148"/>
      <c r="CH2" s="188" t="s">
        <v>392</v>
      </c>
      <c r="CI2" s="148"/>
      <c r="CJ2" s="188" t="s">
        <v>393</v>
      </c>
      <c r="CK2" s="148"/>
      <c r="CL2" s="188" t="s">
        <v>394</v>
      </c>
      <c r="CM2" s="148"/>
      <c r="CN2" s="188" t="s">
        <v>396</v>
      </c>
      <c r="CO2" s="148"/>
      <c r="CP2" s="188" t="s">
        <v>395</v>
      </c>
      <c r="CQ2" s="148"/>
      <c r="CR2" s="188" t="s">
        <v>397</v>
      </c>
      <c r="CS2" s="148"/>
      <c r="CT2" s="188" t="s">
        <v>398</v>
      </c>
      <c r="CU2" s="148"/>
      <c r="CV2" s="188" t="s">
        <v>399</v>
      </c>
      <c r="CW2" s="148"/>
      <c r="CX2" s="188" t="s">
        <v>400</v>
      </c>
      <c r="CY2" s="148"/>
      <c r="CZ2" s="188" t="s">
        <v>401</v>
      </c>
      <c r="DA2" s="148"/>
      <c r="DB2" s="188" t="s">
        <v>402</v>
      </c>
      <c r="DC2" s="148"/>
      <c r="DD2" s="188" t="s">
        <v>403</v>
      </c>
      <c r="DE2" s="148"/>
      <c r="DF2" s="188" t="s">
        <v>404</v>
      </c>
      <c r="DG2" s="148"/>
      <c r="DH2" s="188" t="s">
        <v>405</v>
      </c>
      <c r="DI2" s="148"/>
      <c r="DJ2" s="188" t="s">
        <v>406</v>
      </c>
      <c r="DK2" s="148"/>
      <c r="DL2" s="188" t="s">
        <v>407</v>
      </c>
      <c r="DM2" s="148"/>
      <c r="DN2" s="188" t="s">
        <v>408</v>
      </c>
      <c r="DO2" s="148"/>
      <c r="DP2" s="188" t="s">
        <v>409</v>
      </c>
      <c r="DQ2" s="148"/>
      <c r="DR2" s="188" t="s">
        <v>410</v>
      </c>
      <c r="DS2" s="148"/>
      <c r="DT2" s="188" t="s">
        <v>411</v>
      </c>
      <c r="DU2" s="148"/>
      <c r="DV2" s="188" t="s">
        <v>412</v>
      </c>
      <c r="DW2" s="148"/>
      <c r="DX2" s="188" t="s">
        <v>413</v>
      </c>
      <c r="DY2" s="148"/>
      <c r="DZ2" s="188" t="s">
        <v>414</v>
      </c>
      <c r="EA2" s="148"/>
      <c r="EB2" s="188" t="s">
        <v>412</v>
      </c>
      <c r="EC2" s="148"/>
      <c r="ED2" s="185" t="s">
        <v>412</v>
      </c>
      <c r="EE2" s="204"/>
    </row>
    <row r="3" spans="1:135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/>
      <c r="AS3" s="6"/>
      <c r="AT3" s="5"/>
      <c r="AU3" s="6"/>
      <c r="AV3" s="5"/>
      <c r="AW3" s="6"/>
      <c r="AX3" s="5"/>
      <c r="AY3" s="6"/>
      <c r="AZ3" s="5"/>
      <c r="BA3" s="6"/>
      <c r="BB3" s="5"/>
      <c r="BC3" s="6"/>
      <c r="BD3" s="5"/>
      <c r="BE3" s="6"/>
      <c r="BF3" s="5"/>
      <c r="BG3" s="6"/>
      <c r="BH3" s="5"/>
      <c r="BI3" s="6"/>
      <c r="BJ3" s="5"/>
      <c r="BK3" s="6"/>
      <c r="BL3" s="5"/>
      <c r="BM3" s="6"/>
      <c r="BN3" s="5"/>
      <c r="BO3" s="6"/>
      <c r="BP3" s="5"/>
      <c r="BQ3" s="6"/>
      <c r="BR3" s="5"/>
      <c r="BS3" s="6"/>
      <c r="BT3" s="5"/>
      <c r="BU3" s="6"/>
      <c r="BV3" s="5"/>
      <c r="BW3" s="6"/>
      <c r="BX3" s="5"/>
      <c r="BY3" s="6"/>
      <c r="BZ3" s="5"/>
      <c r="CA3" s="6"/>
      <c r="CB3" s="5"/>
      <c r="CC3" s="6"/>
      <c r="CD3" s="5"/>
      <c r="CE3" s="6"/>
      <c r="CF3" s="5"/>
      <c r="CG3" s="6"/>
      <c r="CH3" s="5"/>
      <c r="CI3" s="6"/>
      <c r="CJ3" s="5"/>
      <c r="CK3" s="6"/>
      <c r="CL3" s="5"/>
      <c r="CM3" s="6"/>
      <c r="CN3" s="5"/>
      <c r="CO3" s="6"/>
      <c r="CP3" s="5"/>
      <c r="CQ3" s="6"/>
      <c r="CR3" s="5"/>
      <c r="CS3" s="6"/>
      <c r="CT3" s="5"/>
      <c r="CU3" s="6"/>
      <c r="CV3" s="5"/>
      <c r="CW3" s="6"/>
      <c r="CX3" s="5"/>
      <c r="CY3" s="6"/>
      <c r="CZ3" s="5"/>
      <c r="DA3" s="6"/>
      <c r="DB3" s="5"/>
      <c r="DC3" s="6"/>
      <c r="DD3" s="5"/>
      <c r="DE3" s="6"/>
      <c r="DF3" s="5"/>
      <c r="DG3" s="6"/>
      <c r="DH3" s="5"/>
      <c r="DI3" s="6"/>
      <c r="DJ3" s="5"/>
      <c r="DK3" s="6"/>
      <c r="DL3" s="5"/>
      <c r="DM3" s="6"/>
      <c r="DN3" s="5"/>
      <c r="DO3" s="6"/>
      <c r="DP3" s="5"/>
      <c r="DQ3" s="6"/>
      <c r="DR3" s="5"/>
      <c r="DS3" s="6"/>
      <c r="DT3" s="5"/>
      <c r="DU3" s="6"/>
      <c r="DV3" s="5"/>
      <c r="DW3" s="6"/>
      <c r="DX3" s="5"/>
      <c r="DY3" s="6"/>
      <c r="DZ3" s="5"/>
      <c r="EA3" s="6"/>
      <c r="EB3" s="5"/>
      <c r="EC3" s="6"/>
      <c r="ED3" s="5"/>
      <c r="EE3" s="6"/>
    </row>
    <row r="4" spans="1:135" ht="13.5" hidden="1" customHeight="1">
      <c r="A4" s="32" t="s">
        <v>37</v>
      </c>
      <c r="B4" s="5"/>
      <c r="C4" s="13">
        <v>8.5</v>
      </c>
      <c r="D4" s="5"/>
      <c r="E4" s="13">
        <v>10</v>
      </c>
      <c r="F4" s="5"/>
      <c r="G4" s="13">
        <v>7</v>
      </c>
      <c r="H4" s="5"/>
      <c r="I4" s="13">
        <v>5.5</v>
      </c>
      <c r="J4" s="5"/>
      <c r="K4" s="13">
        <v>7.5</v>
      </c>
      <c r="L4" s="5"/>
      <c r="M4" s="13"/>
      <c r="N4" s="5"/>
      <c r="O4" s="13"/>
      <c r="P4" s="5"/>
      <c r="Q4" s="13">
        <v>9</v>
      </c>
      <c r="R4" s="5"/>
      <c r="S4" s="13">
        <v>6</v>
      </c>
      <c r="T4" s="5"/>
      <c r="U4" s="13"/>
      <c r="V4" s="5"/>
      <c r="W4" s="13"/>
      <c r="X4" s="5"/>
      <c r="Y4" s="13"/>
      <c r="Z4" s="13"/>
      <c r="AA4" s="13"/>
      <c r="AB4" s="13"/>
      <c r="AC4" s="13"/>
      <c r="AD4" s="5"/>
      <c r="AE4" s="13"/>
      <c r="AF4" s="5"/>
      <c r="AG4" s="13"/>
      <c r="AH4" s="5"/>
      <c r="AI4" s="13"/>
      <c r="AJ4" s="5"/>
      <c r="AK4" s="13"/>
      <c r="AL4" s="5"/>
      <c r="AM4" s="13"/>
      <c r="AN4" s="5"/>
      <c r="AO4" s="13"/>
      <c r="AP4" s="5"/>
      <c r="AQ4" s="13"/>
      <c r="AR4" s="5"/>
      <c r="AS4" s="13"/>
      <c r="AT4" s="5"/>
      <c r="AU4" s="13"/>
      <c r="AV4" s="5"/>
      <c r="AW4" s="13"/>
      <c r="AX4" s="5"/>
      <c r="AY4" s="13"/>
      <c r="AZ4" s="5"/>
      <c r="BA4" s="13"/>
      <c r="BB4" s="5"/>
      <c r="BC4" s="13"/>
      <c r="BD4" s="5"/>
      <c r="BE4" s="13"/>
      <c r="BF4" s="5"/>
      <c r="BG4" s="13"/>
      <c r="BH4" s="5"/>
      <c r="BI4" s="13"/>
      <c r="BJ4" s="5"/>
      <c r="BK4" s="13"/>
      <c r="BL4" s="5"/>
      <c r="BM4" s="13"/>
      <c r="BN4" s="5"/>
      <c r="BO4" s="13"/>
      <c r="BP4" s="5"/>
      <c r="BQ4" s="13"/>
      <c r="BR4" s="5"/>
      <c r="BS4" s="13"/>
      <c r="BT4" s="5"/>
      <c r="BU4" s="13"/>
      <c r="BV4" s="5"/>
      <c r="BW4" s="13"/>
      <c r="BX4" s="5"/>
      <c r="BY4" s="13"/>
      <c r="BZ4" s="5"/>
      <c r="CA4" s="13"/>
      <c r="CB4" s="5"/>
      <c r="CC4" s="13"/>
      <c r="CD4" s="5"/>
      <c r="CE4" s="13"/>
      <c r="CF4" s="5"/>
      <c r="CG4" s="13"/>
      <c r="CH4" s="5"/>
      <c r="CI4" s="13"/>
      <c r="CJ4" s="5"/>
      <c r="CK4" s="13"/>
      <c r="CL4" s="5"/>
      <c r="CM4" s="13"/>
      <c r="CN4" s="5"/>
      <c r="CO4" s="13"/>
      <c r="CP4" s="5"/>
      <c r="CQ4" s="13"/>
      <c r="CR4" s="5"/>
      <c r="CS4" s="13"/>
      <c r="CT4" s="5"/>
      <c r="CU4" s="13"/>
      <c r="CV4" s="5"/>
      <c r="CW4" s="13"/>
      <c r="CX4" s="5"/>
      <c r="CY4" s="13"/>
      <c r="CZ4" s="5"/>
      <c r="DA4" s="13"/>
      <c r="DB4" s="5"/>
      <c r="DC4" s="13"/>
      <c r="DD4" s="5"/>
      <c r="DE4" s="13"/>
      <c r="DF4" s="5"/>
      <c r="DG4" s="13"/>
      <c r="DH4" s="5"/>
      <c r="DI4" s="13"/>
      <c r="DJ4" s="5"/>
      <c r="DK4" s="13"/>
      <c r="DL4" s="5"/>
      <c r="DM4" s="13"/>
      <c r="DN4" s="5"/>
      <c r="DO4" s="13"/>
      <c r="DP4" s="5"/>
      <c r="DQ4" s="13"/>
      <c r="DR4" s="5"/>
      <c r="DS4" s="13"/>
      <c r="DT4" s="5"/>
      <c r="DU4" s="13"/>
      <c r="DV4" s="5"/>
      <c r="DW4" s="13"/>
      <c r="DX4" s="5"/>
      <c r="DY4" s="13"/>
      <c r="DZ4" s="5"/>
      <c r="EA4" s="13"/>
      <c r="EB4" s="5"/>
      <c r="EC4" s="13"/>
      <c r="ED4" s="5"/>
      <c r="EE4" s="13"/>
    </row>
    <row r="5" spans="1:135" ht="15" hidden="1" customHeight="1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30">
        <v>12</v>
      </c>
      <c r="M5" s="131"/>
      <c r="N5" s="130">
        <v>12</v>
      </c>
      <c r="O5" s="131"/>
      <c r="P5" s="130">
        <v>12</v>
      </c>
      <c r="Q5" s="131"/>
      <c r="R5" s="130">
        <v>12</v>
      </c>
      <c r="S5" s="131"/>
      <c r="T5" s="130">
        <v>12</v>
      </c>
      <c r="U5" s="131"/>
      <c r="V5" s="130">
        <v>12</v>
      </c>
      <c r="W5" s="131"/>
      <c r="X5" s="130">
        <v>12</v>
      </c>
      <c r="Y5" s="131"/>
      <c r="Z5" s="130">
        <v>12</v>
      </c>
      <c r="AA5" s="131"/>
      <c r="AB5" s="130">
        <v>12</v>
      </c>
      <c r="AC5" s="131"/>
      <c r="AD5" s="130"/>
      <c r="AE5" s="131"/>
      <c r="AF5" s="130"/>
      <c r="AG5" s="131"/>
      <c r="AH5" s="130"/>
      <c r="AI5" s="131"/>
      <c r="AJ5" s="130"/>
      <c r="AK5" s="131"/>
      <c r="AL5" s="151"/>
      <c r="AM5" s="152"/>
      <c r="AN5" s="151"/>
      <c r="AO5" s="152"/>
      <c r="AP5" s="151"/>
      <c r="AQ5" s="152"/>
      <c r="AR5" s="151"/>
      <c r="AS5" s="152"/>
      <c r="AT5" s="151"/>
      <c r="AU5" s="152"/>
      <c r="AV5" s="151"/>
      <c r="AW5" s="152"/>
      <c r="AX5" s="151"/>
      <c r="AY5" s="152"/>
      <c r="AZ5" s="151"/>
      <c r="BA5" s="152"/>
      <c r="BB5" s="151"/>
      <c r="BC5" s="152"/>
      <c r="BD5" s="151"/>
      <c r="BE5" s="152"/>
      <c r="BF5" s="151"/>
      <c r="BG5" s="152"/>
      <c r="BH5" s="151"/>
      <c r="BI5" s="152"/>
      <c r="BJ5" s="151"/>
      <c r="BK5" s="152"/>
      <c r="BL5" s="151"/>
      <c r="BM5" s="152"/>
      <c r="BN5" s="151"/>
      <c r="BO5" s="152"/>
      <c r="BP5" s="151"/>
      <c r="BQ5" s="152"/>
      <c r="BR5" s="151"/>
      <c r="BS5" s="152"/>
      <c r="BT5" s="151"/>
      <c r="BU5" s="152"/>
      <c r="BV5" s="151"/>
      <c r="BW5" s="152"/>
      <c r="BX5" s="151"/>
      <c r="BY5" s="152"/>
      <c r="BZ5" s="151"/>
      <c r="CA5" s="152"/>
      <c r="CB5" s="151"/>
      <c r="CC5" s="152"/>
      <c r="CD5" s="151"/>
      <c r="CE5" s="152"/>
      <c r="CF5" s="151"/>
      <c r="CG5" s="152"/>
      <c r="CH5" s="151"/>
      <c r="CI5" s="152"/>
      <c r="CJ5" s="151"/>
      <c r="CK5" s="152"/>
      <c r="CL5" s="151"/>
      <c r="CM5" s="152"/>
      <c r="CN5" s="151"/>
      <c r="CO5" s="152"/>
      <c r="CP5" s="151"/>
      <c r="CQ5" s="152"/>
      <c r="CR5" s="151"/>
      <c r="CS5" s="152"/>
      <c r="CT5" s="151"/>
      <c r="CU5" s="152"/>
      <c r="CV5" s="151"/>
      <c r="CW5" s="152"/>
      <c r="CX5" s="151"/>
      <c r="CY5" s="152"/>
      <c r="CZ5" s="151"/>
      <c r="DA5" s="152"/>
      <c r="DB5" s="151"/>
      <c r="DC5" s="152"/>
      <c r="DD5" s="151"/>
      <c r="DE5" s="152"/>
      <c r="DF5" s="151"/>
      <c r="DG5" s="152"/>
      <c r="DH5" s="151"/>
      <c r="DI5" s="152"/>
      <c r="DJ5" s="151"/>
      <c r="DK5" s="152"/>
      <c r="DL5" s="151"/>
      <c r="DM5" s="152"/>
      <c r="DN5" s="151"/>
      <c r="DO5" s="152"/>
      <c r="DP5" s="151"/>
      <c r="DQ5" s="152"/>
      <c r="DR5" s="151"/>
      <c r="DS5" s="152"/>
      <c r="DT5" s="151"/>
      <c r="DU5" s="152"/>
      <c r="DV5" s="151"/>
      <c r="DW5" s="152"/>
      <c r="DX5" s="151"/>
      <c r="DY5" s="152"/>
      <c r="DZ5" s="151"/>
      <c r="EA5" s="152"/>
      <c r="EB5" s="151"/>
      <c r="EC5" s="152"/>
      <c r="ED5" s="151"/>
      <c r="EE5" s="152"/>
    </row>
    <row r="6" spans="1:135" hidden="1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32"/>
      <c r="M6" s="133"/>
      <c r="N6" s="132"/>
      <c r="O6" s="133"/>
      <c r="P6" s="132"/>
      <c r="Q6" s="133"/>
      <c r="R6" s="132"/>
      <c r="S6" s="133"/>
      <c r="T6" s="132"/>
      <c r="U6" s="133"/>
      <c r="V6" s="132"/>
      <c r="W6" s="133"/>
      <c r="X6" s="132"/>
      <c r="Y6" s="133"/>
      <c r="Z6" s="132"/>
      <c r="AA6" s="133"/>
      <c r="AB6" s="132"/>
      <c r="AC6" s="133"/>
      <c r="AD6" s="132"/>
      <c r="AE6" s="133"/>
      <c r="AF6" s="132"/>
      <c r="AG6" s="133"/>
      <c r="AH6" s="132"/>
      <c r="AI6" s="133"/>
      <c r="AJ6" s="132"/>
      <c r="AK6" s="133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153"/>
      <c r="AW6" s="154"/>
      <c r="AX6" s="153"/>
      <c r="AY6" s="154"/>
      <c r="AZ6" s="153"/>
      <c r="BA6" s="154"/>
      <c r="BB6" s="153"/>
      <c r="BC6" s="154"/>
      <c r="BD6" s="153"/>
      <c r="BE6" s="154"/>
      <c r="BF6" s="153"/>
      <c r="BG6" s="154"/>
      <c r="BH6" s="153"/>
      <c r="BI6" s="154"/>
      <c r="BJ6" s="153"/>
      <c r="BK6" s="154"/>
      <c r="BL6" s="153"/>
      <c r="BM6" s="154"/>
      <c r="BN6" s="153"/>
      <c r="BO6" s="154"/>
      <c r="BP6" s="153"/>
      <c r="BQ6" s="154"/>
      <c r="BR6" s="153"/>
      <c r="BS6" s="154"/>
      <c r="BT6" s="153"/>
      <c r="BU6" s="154"/>
      <c r="BV6" s="153"/>
      <c r="BW6" s="154"/>
      <c r="BX6" s="153"/>
      <c r="BY6" s="154"/>
      <c r="BZ6" s="153"/>
      <c r="CA6" s="154"/>
      <c r="CB6" s="153"/>
      <c r="CC6" s="154"/>
      <c r="CD6" s="153"/>
      <c r="CE6" s="154"/>
      <c r="CF6" s="153"/>
      <c r="CG6" s="154"/>
      <c r="CH6" s="153"/>
      <c r="CI6" s="154"/>
      <c r="CJ6" s="153"/>
      <c r="CK6" s="154"/>
      <c r="CL6" s="153"/>
      <c r="CM6" s="154"/>
      <c r="CN6" s="153"/>
      <c r="CO6" s="154"/>
      <c r="CP6" s="153"/>
      <c r="CQ6" s="154"/>
      <c r="CR6" s="153"/>
      <c r="CS6" s="154"/>
      <c r="CT6" s="153"/>
      <c r="CU6" s="154"/>
      <c r="CV6" s="153"/>
      <c r="CW6" s="154"/>
      <c r="CX6" s="153"/>
      <c r="CY6" s="154"/>
      <c r="CZ6" s="153"/>
      <c r="DA6" s="154"/>
      <c r="DB6" s="153"/>
      <c r="DC6" s="154"/>
      <c r="DD6" s="153"/>
      <c r="DE6" s="154"/>
      <c r="DF6" s="153"/>
      <c r="DG6" s="154"/>
      <c r="DH6" s="153"/>
      <c r="DI6" s="154"/>
      <c r="DJ6" s="153"/>
      <c r="DK6" s="154"/>
      <c r="DL6" s="153"/>
      <c r="DM6" s="154"/>
      <c r="DN6" s="153"/>
      <c r="DO6" s="154"/>
      <c r="DP6" s="153"/>
      <c r="DQ6" s="154"/>
      <c r="DR6" s="153"/>
      <c r="DS6" s="154"/>
      <c r="DT6" s="153"/>
      <c r="DU6" s="154"/>
      <c r="DV6" s="153"/>
      <c r="DW6" s="154"/>
      <c r="DX6" s="153"/>
      <c r="DY6" s="154"/>
      <c r="DZ6" s="153"/>
      <c r="EA6" s="154"/>
      <c r="EB6" s="153"/>
      <c r="EC6" s="154"/>
      <c r="ED6" s="153"/>
      <c r="EE6" s="154"/>
    </row>
    <row r="7" spans="1:135" ht="15" hidden="1" customHeight="1">
      <c r="A7" s="3" t="s">
        <v>25</v>
      </c>
      <c r="B7" s="33">
        <v>3.5</v>
      </c>
      <c r="C7" s="35">
        <f>C4-B7</f>
        <v>5</v>
      </c>
      <c r="D7" s="33">
        <v>0</v>
      </c>
      <c r="E7" s="35">
        <f>E4-D7</f>
        <v>10</v>
      </c>
      <c r="F7" s="33">
        <v>2</v>
      </c>
      <c r="G7" s="35">
        <f>G4-F7</f>
        <v>5</v>
      </c>
      <c r="H7" s="33">
        <v>0</v>
      </c>
      <c r="I7" s="35">
        <f>I4-H7</f>
        <v>5.5</v>
      </c>
      <c r="J7" s="33">
        <v>0</v>
      </c>
      <c r="K7" s="35">
        <f>K4-J7</f>
        <v>7.5</v>
      </c>
      <c r="L7" s="33">
        <v>0.5</v>
      </c>
      <c r="M7" s="35">
        <f>L5-L7</f>
        <v>11.5</v>
      </c>
      <c r="N7" s="33"/>
      <c r="O7" s="35"/>
      <c r="P7" s="33"/>
      <c r="Q7" s="35"/>
      <c r="R7" s="33"/>
      <c r="S7" s="35"/>
      <c r="T7" s="33"/>
      <c r="U7" s="35"/>
      <c r="V7" s="33"/>
      <c r="W7" s="35"/>
      <c r="X7" s="33"/>
      <c r="Y7" s="35"/>
      <c r="Z7" s="35"/>
      <c r="AA7" s="35"/>
      <c r="AB7" s="35"/>
      <c r="AC7" s="35"/>
      <c r="AD7" s="33"/>
      <c r="AE7" s="35"/>
      <c r="AF7" s="33"/>
      <c r="AG7" s="35"/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3"/>
      <c r="AU7" s="35"/>
      <c r="AV7" s="33"/>
      <c r="AW7" s="35"/>
      <c r="AX7" s="33"/>
      <c r="AY7" s="35"/>
      <c r="AZ7" s="33"/>
      <c r="BA7" s="35"/>
      <c r="BB7" s="33"/>
      <c r="BC7" s="35"/>
      <c r="BD7" s="33"/>
      <c r="BE7" s="35"/>
      <c r="BF7" s="33"/>
      <c r="BG7" s="35"/>
      <c r="BH7" s="33"/>
      <c r="BI7" s="35"/>
      <c r="BJ7" s="33"/>
      <c r="BK7" s="35"/>
      <c r="BL7" s="33"/>
      <c r="BM7" s="35"/>
      <c r="BN7" s="33"/>
      <c r="BO7" s="35"/>
      <c r="BP7" s="33"/>
      <c r="BQ7" s="35"/>
      <c r="BR7" s="33"/>
      <c r="BS7" s="35"/>
      <c r="BT7" s="33"/>
      <c r="BU7" s="35"/>
      <c r="BV7" s="33"/>
      <c r="BW7" s="35"/>
      <c r="BX7" s="33"/>
      <c r="BY7" s="35"/>
      <c r="BZ7" s="33"/>
      <c r="CA7" s="35"/>
      <c r="CB7" s="33"/>
      <c r="CC7" s="35"/>
      <c r="CD7" s="33"/>
      <c r="CE7" s="35"/>
      <c r="CF7" s="33"/>
      <c r="CG7" s="35"/>
      <c r="CH7" s="33"/>
      <c r="CI7" s="35"/>
      <c r="CJ7" s="33"/>
      <c r="CK7" s="35"/>
      <c r="CL7" s="33"/>
      <c r="CM7" s="35"/>
      <c r="CN7" s="33"/>
      <c r="CO7" s="35"/>
      <c r="CP7" s="33"/>
      <c r="CQ7" s="35"/>
      <c r="CR7" s="33"/>
      <c r="CS7" s="35"/>
      <c r="CT7" s="33"/>
      <c r="CU7" s="35"/>
      <c r="CV7" s="33"/>
      <c r="CW7" s="35"/>
      <c r="CX7" s="33"/>
      <c r="CY7" s="35"/>
      <c r="CZ7" s="33"/>
      <c r="DA7" s="35"/>
      <c r="DB7" s="33"/>
      <c r="DC7" s="35"/>
      <c r="DD7" s="33"/>
      <c r="DE7" s="35"/>
      <c r="DF7" s="33"/>
      <c r="DG7" s="35"/>
      <c r="DH7" s="33"/>
      <c r="DI7" s="35"/>
      <c r="DJ7" s="33"/>
      <c r="DK7" s="35"/>
      <c r="DL7" s="33"/>
      <c r="DM7" s="35"/>
      <c r="DN7" s="33"/>
      <c r="DO7" s="35"/>
      <c r="DP7" s="33"/>
      <c r="DQ7" s="35"/>
      <c r="DR7" s="33"/>
      <c r="DS7" s="35"/>
      <c r="DT7" s="33"/>
      <c r="DU7" s="35"/>
      <c r="DV7" s="33"/>
      <c r="DW7" s="35"/>
      <c r="DX7" s="33"/>
      <c r="DY7" s="35"/>
      <c r="DZ7" s="33"/>
      <c r="EA7" s="35"/>
      <c r="EB7" s="33"/>
      <c r="EC7" s="35"/>
      <c r="ED7" s="33"/>
      <c r="EE7" s="35"/>
    </row>
    <row r="8" spans="1:135" ht="18.75" hidden="1" customHeight="1">
      <c r="A8" s="3" t="s">
        <v>26</v>
      </c>
      <c r="B8" s="33">
        <v>2.5</v>
      </c>
      <c r="C8" s="35">
        <f>C7-B8</f>
        <v>2.5</v>
      </c>
      <c r="D8" s="33">
        <v>2</v>
      </c>
      <c r="E8" s="36">
        <f>E7-D8</f>
        <v>8</v>
      </c>
      <c r="F8" s="33">
        <v>2.5</v>
      </c>
      <c r="G8" s="36">
        <f>G7-F8</f>
        <v>2.5</v>
      </c>
      <c r="H8" s="33">
        <v>3</v>
      </c>
      <c r="I8" s="36">
        <f>I7-H8</f>
        <v>2.5</v>
      </c>
      <c r="J8" s="33">
        <v>0</v>
      </c>
      <c r="K8" s="36">
        <f>K7-J8</f>
        <v>7.5</v>
      </c>
      <c r="L8" s="33">
        <v>3</v>
      </c>
      <c r="M8" s="36">
        <f t="shared" ref="M8:M18" si="0">M7-L8</f>
        <v>8.5</v>
      </c>
      <c r="N8" s="33"/>
      <c r="O8" s="36"/>
      <c r="P8" s="33"/>
      <c r="Q8" s="36"/>
      <c r="R8" s="33"/>
      <c r="S8" s="36"/>
      <c r="T8" s="33"/>
      <c r="U8" s="36"/>
      <c r="V8" s="33"/>
      <c r="W8" s="36"/>
      <c r="X8" s="33"/>
      <c r="Y8" s="36"/>
      <c r="Z8" s="36"/>
      <c r="AA8" s="36"/>
      <c r="AB8" s="36"/>
      <c r="AC8" s="36"/>
      <c r="AD8" s="33"/>
      <c r="AE8" s="36"/>
      <c r="AF8" s="33"/>
      <c r="AG8" s="36"/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3"/>
      <c r="AU8" s="36"/>
      <c r="AV8" s="33"/>
      <c r="AW8" s="36"/>
      <c r="AX8" s="33"/>
      <c r="AY8" s="36"/>
      <c r="AZ8" s="33"/>
      <c r="BA8" s="36"/>
      <c r="BB8" s="33"/>
      <c r="BC8" s="36"/>
      <c r="BD8" s="33"/>
      <c r="BE8" s="36"/>
      <c r="BF8" s="33"/>
      <c r="BG8" s="36"/>
      <c r="BH8" s="33"/>
      <c r="BI8" s="36"/>
      <c r="BJ8" s="33"/>
      <c r="BK8" s="36"/>
      <c r="BL8" s="33"/>
      <c r="BM8" s="36"/>
      <c r="BN8" s="33"/>
      <c r="BO8" s="36"/>
      <c r="BP8" s="33"/>
      <c r="BQ8" s="36"/>
      <c r="BR8" s="33"/>
      <c r="BS8" s="36"/>
      <c r="BT8" s="33"/>
      <c r="BU8" s="36"/>
      <c r="BV8" s="33"/>
      <c r="BW8" s="36"/>
      <c r="BX8" s="33"/>
      <c r="BY8" s="36"/>
      <c r="BZ8" s="33"/>
      <c r="CA8" s="36"/>
      <c r="CB8" s="33"/>
      <c r="CC8" s="36"/>
      <c r="CD8" s="33"/>
      <c r="CE8" s="36"/>
      <c r="CF8" s="33"/>
      <c r="CG8" s="36"/>
      <c r="CH8" s="33"/>
      <c r="CI8" s="36"/>
      <c r="CJ8" s="33"/>
      <c r="CK8" s="36"/>
      <c r="CL8" s="33"/>
      <c r="CM8" s="36"/>
      <c r="CN8" s="33"/>
      <c r="CO8" s="36"/>
      <c r="CP8" s="33"/>
      <c r="CQ8" s="36"/>
      <c r="CR8" s="33"/>
      <c r="CS8" s="36"/>
      <c r="CT8" s="33"/>
      <c r="CU8" s="36"/>
      <c r="CV8" s="33"/>
      <c r="CW8" s="36"/>
      <c r="CX8" s="33"/>
      <c r="CY8" s="36"/>
      <c r="CZ8" s="33"/>
      <c r="DA8" s="36"/>
      <c r="DB8" s="33"/>
      <c r="DC8" s="36"/>
      <c r="DD8" s="33"/>
      <c r="DE8" s="36"/>
      <c r="DF8" s="33"/>
      <c r="DG8" s="36"/>
      <c r="DH8" s="33"/>
      <c r="DI8" s="36"/>
      <c r="DJ8" s="33"/>
      <c r="DK8" s="36"/>
      <c r="DL8" s="33"/>
      <c r="DM8" s="36"/>
      <c r="DN8" s="33"/>
      <c r="DO8" s="36"/>
      <c r="DP8" s="33"/>
      <c r="DQ8" s="36"/>
      <c r="DR8" s="33"/>
      <c r="DS8" s="36"/>
      <c r="DT8" s="33"/>
      <c r="DU8" s="36"/>
      <c r="DV8" s="33"/>
      <c r="DW8" s="36"/>
      <c r="DX8" s="33"/>
      <c r="DY8" s="36"/>
      <c r="DZ8" s="33"/>
      <c r="EA8" s="36"/>
      <c r="EB8" s="33"/>
      <c r="EC8" s="36"/>
      <c r="ED8" s="33"/>
      <c r="EE8" s="36"/>
    </row>
    <row r="9" spans="1:135" ht="18.75" hidden="1" customHeight="1">
      <c r="A9" s="3" t="s">
        <v>27</v>
      </c>
      <c r="B9" s="33">
        <v>0.5</v>
      </c>
      <c r="C9" s="35">
        <f>C8-B9+B5</f>
        <v>14</v>
      </c>
      <c r="D9" s="33">
        <v>0</v>
      </c>
      <c r="E9" s="36">
        <f>E8-D9+D5</f>
        <v>20</v>
      </c>
      <c r="F9" s="33">
        <v>0</v>
      </c>
      <c r="G9" s="36">
        <f>G8-F9+F5</f>
        <v>14.5</v>
      </c>
      <c r="H9" s="33">
        <v>0.5</v>
      </c>
      <c r="I9" s="36">
        <f>I8-H9+H5</f>
        <v>14</v>
      </c>
      <c r="J9" s="33">
        <v>0.5</v>
      </c>
      <c r="K9" s="36">
        <f>K8-J9+J5</f>
        <v>19</v>
      </c>
      <c r="L9" s="33">
        <v>0.5</v>
      </c>
      <c r="M9" s="36">
        <f t="shared" si="0"/>
        <v>8</v>
      </c>
      <c r="N9" s="33"/>
      <c r="O9" s="36"/>
      <c r="P9" s="33"/>
      <c r="Q9" s="36"/>
      <c r="R9" s="33"/>
      <c r="S9" s="36"/>
      <c r="T9" s="33"/>
      <c r="U9" s="36"/>
      <c r="V9" s="33"/>
      <c r="W9" s="36"/>
      <c r="X9" s="33"/>
      <c r="Y9" s="36"/>
      <c r="Z9" s="36"/>
      <c r="AA9" s="36"/>
      <c r="AB9" s="36"/>
      <c r="AC9" s="36"/>
      <c r="AD9" s="33"/>
      <c r="AE9" s="36"/>
      <c r="AF9" s="33"/>
      <c r="AG9" s="36"/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3"/>
      <c r="AU9" s="36"/>
      <c r="AV9" s="33"/>
      <c r="AW9" s="36"/>
      <c r="AX9" s="33"/>
      <c r="AY9" s="36"/>
      <c r="AZ9" s="33"/>
      <c r="BA9" s="36"/>
      <c r="BB9" s="33"/>
      <c r="BC9" s="36"/>
      <c r="BD9" s="33"/>
      <c r="BE9" s="36"/>
      <c r="BF9" s="33"/>
      <c r="BG9" s="36"/>
      <c r="BH9" s="33"/>
      <c r="BI9" s="36"/>
      <c r="BJ9" s="33"/>
      <c r="BK9" s="36"/>
      <c r="BL9" s="33"/>
      <c r="BM9" s="36"/>
      <c r="BN9" s="33"/>
      <c r="BO9" s="36"/>
      <c r="BP9" s="33"/>
      <c r="BQ9" s="36"/>
      <c r="BR9" s="33"/>
      <c r="BS9" s="36"/>
      <c r="BT9" s="33"/>
      <c r="BU9" s="36"/>
      <c r="BV9" s="33"/>
      <c r="BW9" s="36"/>
      <c r="BX9" s="33"/>
      <c r="BY9" s="36"/>
      <c r="BZ9" s="33"/>
      <c r="CA9" s="36"/>
      <c r="CB9" s="33"/>
      <c r="CC9" s="36"/>
      <c r="CD9" s="33"/>
      <c r="CE9" s="36"/>
      <c r="CF9" s="33"/>
      <c r="CG9" s="36"/>
      <c r="CH9" s="33"/>
      <c r="CI9" s="36"/>
      <c r="CJ9" s="33"/>
      <c r="CK9" s="36"/>
      <c r="CL9" s="33"/>
      <c r="CM9" s="36"/>
      <c r="CN9" s="33"/>
      <c r="CO9" s="36"/>
      <c r="CP9" s="33"/>
      <c r="CQ9" s="36"/>
      <c r="CR9" s="33"/>
      <c r="CS9" s="36"/>
      <c r="CT9" s="33"/>
      <c r="CU9" s="36"/>
      <c r="CV9" s="33"/>
      <c r="CW9" s="36"/>
      <c r="CX9" s="33"/>
      <c r="CY9" s="36"/>
      <c r="CZ9" s="33"/>
      <c r="DA9" s="36"/>
      <c r="DB9" s="33"/>
      <c r="DC9" s="36"/>
      <c r="DD9" s="33"/>
      <c r="DE9" s="36"/>
      <c r="DF9" s="33"/>
      <c r="DG9" s="36"/>
      <c r="DH9" s="33"/>
      <c r="DI9" s="36"/>
      <c r="DJ9" s="33"/>
      <c r="DK9" s="36"/>
      <c r="DL9" s="33"/>
      <c r="DM9" s="36"/>
      <c r="DN9" s="33"/>
      <c r="DO9" s="36"/>
      <c r="DP9" s="33"/>
      <c r="DQ9" s="36"/>
      <c r="DR9" s="33"/>
      <c r="DS9" s="36"/>
      <c r="DT9" s="33"/>
      <c r="DU9" s="36"/>
      <c r="DV9" s="33"/>
      <c r="DW9" s="36"/>
      <c r="DX9" s="33"/>
      <c r="DY9" s="36"/>
      <c r="DZ9" s="33"/>
      <c r="EA9" s="36"/>
      <c r="EB9" s="33"/>
      <c r="EC9" s="36"/>
      <c r="ED9" s="33"/>
      <c r="EE9" s="36"/>
    </row>
    <row r="10" spans="1:135" ht="18.75" hidden="1" customHeight="1">
      <c r="A10" s="3" t="s">
        <v>38</v>
      </c>
      <c r="B10" s="33">
        <v>1.5</v>
      </c>
      <c r="C10" s="36">
        <f t="shared" ref="C10:C18" si="1">C9-B10</f>
        <v>12.5</v>
      </c>
      <c r="D10" s="33">
        <v>2</v>
      </c>
      <c r="E10" s="36">
        <f t="shared" ref="E10:E18" si="2">E9-D10</f>
        <v>18</v>
      </c>
      <c r="F10" s="33">
        <v>2.5</v>
      </c>
      <c r="G10" s="36">
        <f t="shared" ref="G10:G18" si="3">G9-F10</f>
        <v>12</v>
      </c>
      <c r="H10" s="33">
        <v>0</v>
      </c>
      <c r="I10" s="36">
        <f>I9-H10+H6</f>
        <v>14</v>
      </c>
      <c r="J10" s="33">
        <v>1.5</v>
      </c>
      <c r="K10" s="36">
        <f>K9-J10+J6</f>
        <v>17.5</v>
      </c>
      <c r="L10" s="33">
        <v>0</v>
      </c>
      <c r="M10" s="36">
        <f t="shared" si="0"/>
        <v>8</v>
      </c>
      <c r="N10" s="33"/>
      <c r="O10" s="36"/>
      <c r="P10" s="33"/>
      <c r="Q10" s="36"/>
      <c r="R10" s="33"/>
      <c r="S10" s="36"/>
      <c r="T10" s="33"/>
      <c r="U10" s="36"/>
      <c r="V10" s="33"/>
      <c r="W10" s="36"/>
      <c r="X10" s="33"/>
      <c r="Y10" s="36"/>
      <c r="Z10" s="36"/>
      <c r="AA10" s="36"/>
      <c r="AB10" s="36"/>
      <c r="AC10" s="36"/>
      <c r="AD10" s="33"/>
      <c r="AE10" s="36"/>
      <c r="AF10" s="33"/>
      <c r="AG10" s="36"/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3"/>
      <c r="AU10" s="36"/>
      <c r="AV10" s="33"/>
      <c r="AW10" s="36"/>
      <c r="AX10" s="33"/>
      <c r="AY10" s="36"/>
      <c r="AZ10" s="33"/>
      <c r="BA10" s="36"/>
      <c r="BB10" s="33"/>
      <c r="BC10" s="36"/>
      <c r="BD10" s="33"/>
      <c r="BE10" s="36"/>
      <c r="BF10" s="33"/>
      <c r="BG10" s="36"/>
      <c r="BH10" s="33"/>
      <c r="BI10" s="36"/>
      <c r="BJ10" s="33"/>
      <c r="BK10" s="36"/>
      <c r="BL10" s="33"/>
      <c r="BM10" s="36"/>
      <c r="BN10" s="33"/>
      <c r="BO10" s="36"/>
      <c r="BP10" s="33"/>
      <c r="BQ10" s="36"/>
      <c r="BR10" s="33"/>
      <c r="BS10" s="36"/>
      <c r="BT10" s="33"/>
      <c r="BU10" s="36"/>
      <c r="BV10" s="33"/>
      <c r="BW10" s="36"/>
      <c r="BX10" s="33"/>
      <c r="BY10" s="36"/>
      <c r="BZ10" s="33"/>
      <c r="CA10" s="36"/>
      <c r="CB10" s="33"/>
      <c r="CC10" s="36"/>
      <c r="CD10" s="33"/>
      <c r="CE10" s="36"/>
      <c r="CF10" s="33"/>
      <c r="CG10" s="36"/>
      <c r="CH10" s="33"/>
      <c r="CI10" s="36"/>
      <c r="CJ10" s="33"/>
      <c r="CK10" s="36"/>
      <c r="CL10" s="33"/>
      <c r="CM10" s="36"/>
      <c r="CN10" s="33"/>
      <c r="CO10" s="36"/>
      <c r="CP10" s="33"/>
      <c r="CQ10" s="36"/>
      <c r="CR10" s="33"/>
      <c r="CS10" s="36"/>
      <c r="CT10" s="33"/>
      <c r="CU10" s="36"/>
      <c r="CV10" s="33"/>
      <c r="CW10" s="36"/>
      <c r="CX10" s="33"/>
      <c r="CY10" s="36"/>
      <c r="CZ10" s="33"/>
      <c r="DA10" s="36"/>
      <c r="DB10" s="33"/>
      <c r="DC10" s="36"/>
      <c r="DD10" s="33"/>
      <c r="DE10" s="36"/>
      <c r="DF10" s="33"/>
      <c r="DG10" s="36"/>
      <c r="DH10" s="33"/>
      <c r="DI10" s="36"/>
      <c r="DJ10" s="33"/>
      <c r="DK10" s="36"/>
      <c r="DL10" s="33"/>
      <c r="DM10" s="36"/>
      <c r="DN10" s="33"/>
      <c r="DO10" s="36"/>
      <c r="DP10" s="33"/>
      <c r="DQ10" s="36"/>
      <c r="DR10" s="33"/>
      <c r="DS10" s="36"/>
      <c r="DT10" s="33"/>
      <c r="DU10" s="36"/>
      <c r="DV10" s="33"/>
      <c r="DW10" s="36"/>
      <c r="DX10" s="33"/>
      <c r="DY10" s="36"/>
      <c r="DZ10" s="33"/>
      <c r="EA10" s="36"/>
      <c r="EB10" s="33"/>
      <c r="EC10" s="36"/>
      <c r="ED10" s="33"/>
      <c r="EE10" s="36"/>
    </row>
    <row r="11" spans="1:135" s="50" customFormat="1" ht="18.75" hidden="1" customHeight="1">
      <c r="A11" s="48" t="s">
        <v>39</v>
      </c>
      <c r="B11" s="23">
        <v>2.5</v>
      </c>
      <c r="C11" s="49">
        <f t="shared" si="1"/>
        <v>10</v>
      </c>
      <c r="D11" s="23">
        <v>0.5</v>
      </c>
      <c r="E11" s="49">
        <f t="shared" si="2"/>
        <v>17.5</v>
      </c>
      <c r="F11" s="23">
        <v>0.5</v>
      </c>
      <c r="G11" s="49">
        <f t="shared" si="3"/>
        <v>11.5</v>
      </c>
      <c r="H11" s="23">
        <v>2</v>
      </c>
      <c r="I11" s="49">
        <f>I10-H11+H7</f>
        <v>12</v>
      </c>
      <c r="J11" s="23">
        <v>0</v>
      </c>
      <c r="K11" s="49">
        <f>K10-J11+J7</f>
        <v>17.5</v>
      </c>
      <c r="L11" s="23">
        <v>0.5</v>
      </c>
      <c r="M11" s="49">
        <f t="shared" si="0"/>
        <v>7.5</v>
      </c>
      <c r="N11" s="23"/>
      <c r="O11" s="49">
        <v>12</v>
      </c>
      <c r="P11" s="23"/>
      <c r="Q11" s="49"/>
      <c r="R11" s="23"/>
      <c r="S11" s="49"/>
      <c r="T11" s="23"/>
      <c r="U11" s="49"/>
      <c r="V11" s="23"/>
      <c r="W11" s="49"/>
      <c r="X11" s="23"/>
      <c r="Y11" s="49"/>
      <c r="Z11" s="49"/>
      <c r="AA11" s="49"/>
      <c r="AB11" s="49"/>
      <c r="AC11" s="49"/>
      <c r="AD11" s="23"/>
      <c r="AE11" s="49"/>
      <c r="AF11" s="23"/>
      <c r="AG11" s="49"/>
      <c r="AH11" s="23"/>
      <c r="AI11" s="49"/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23"/>
      <c r="AU11" s="49"/>
      <c r="AV11" s="23"/>
      <c r="AW11" s="49"/>
      <c r="AX11" s="23"/>
      <c r="AY11" s="49"/>
      <c r="AZ11" s="23"/>
      <c r="BA11" s="49"/>
      <c r="BB11" s="23"/>
      <c r="BC11" s="49"/>
      <c r="BD11" s="23"/>
      <c r="BE11" s="49"/>
      <c r="BF11" s="23"/>
      <c r="BG11" s="49"/>
      <c r="BH11" s="23"/>
      <c r="BI11" s="49"/>
      <c r="BJ11" s="23"/>
      <c r="BK11" s="49"/>
      <c r="BL11" s="23"/>
      <c r="BM11" s="49"/>
      <c r="BN11" s="23"/>
      <c r="BO11" s="49"/>
      <c r="BP11" s="23"/>
      <c r="BQ11" s="49"/>
      <c r="BR11" s="23"/>
      <c r="BS11" s="49"/>
      <c r="BT11" s="23"/>
      <c r="BU11" s="49"/>
      <c r="BV11" s="23"/>
      <c r="BW11" s="49"/>
      <c r="BX11" s="23"/>
      <c r="BY11" s="49"/>
      <c r="BZ11" s="23"/>
      <c r="CA11" s="49"/>
      <c r="CB11" s="23"/>
      <c r="CC11" s="49"/>
      <c r="CD11" s="23"/>
      <c r="CE11" s="49"/>
      <c r="CF11" s="23"/>
      <c r="CG11" s="49"/>
      <c r="CH11" s="23"/>
      <c r="CI11" s="49"/>
      <c r="CJ11" s="23"/>
      <c r="CK11" s="49"/>
      <c r="CL11" s="23"/>
      <c r="CM11" s="49"/>
      <c r="CN11" s="23"/>
      <c r="CO11" s="49"/>
      <c r="CP11" s="23"/>
      <c r="CQ11" s="49"/>
      <c r="CR11" s="23"/>
      <c r="CS11" s="49"/>
      <c r="CT11" s="23"/>
      <c r="CU11" s="49"/>
      <c r="CV11" s="23"/>
      <c r="CW11" s="49"/>
      <c r="CX11" s="23"/>
      <c r="CY11" s="49"/>
      <c r="CZ11" s="23"/>
      <c r="DA11" s="49"/>
      <c r="DB11" s="23"/>
      <c r="DC11" s="49"/>
      <c r="DD11" s="23"/>
      <c r="DE11" s="49"/>
      <c r="DF11" s="23"/>
      <c r="DG11" s="49"/>
      <c r="DH11" s="23"/>
      <c r="DI11" s="49"/>
      <c r="DJ11" s="23"/>
      <c r="DK11" s="49"/>
      <c r="DL11" s="23"/>
      <c r="DM11" s="49"/>
      <c r="DN11" s="23"/>
      <c r="DO11" s="49"/>
      <c r="DP11" s="23"/>
      <c r="DQ11" s="49"/>
      <c r="DR11" s="23"/>
      <c r="DS11" s="49"/>
      <c r="DT11" s="23"/>
      <c r="DU11" s="49"/>
      <c r="DV11" s="23"/>
      <c r="DW11" s="49"/>
      <c r="DX11" s="23"/>
      <c r="DY11" s="49"/>
      <c r="DZ11" s="23"/>
      <c r="EA11" s="49"/>
      <c r="EB11" s="23"/>
      <c r="EC11" s="49"/>
      <c r="ED11" s="23"/>
      <c r="EE11" s="49"/>
    </row>
    <row r="12" spans="1:135" s="50" customFormat="1" ht="18.75" hidden="1" customHeight="1">
      <c r="A12" s="48" t="s">
        <v>40</v>
      </c>
      <c r="B12" s="23">
        <v>4</v>
      </c>
      <c r="C12" s="49">
        <f t="shared" si="1"/>
        <v>6</v>
      </c>
      <c r="D12" s="23">
        <v>1</v>
      </c>
      <c r="E12" s="49">
        <f t="shared" si="2"/>
        <v>16.5</v>
      </c>
      <c r="F12" s="23">
        <v>5.5</v>
      </c>
      <c r="G12" s="49">
        <f t="shared" si="3"/>
        <v>6</v>
      </c>
      <c r="H12" s="23">
        <v>0</v>
      </c>
      <c r="I12" s="49">
        <f t="shared" ref="I12:I18" si="4">I11-H12</f>
        <v>12</v>
      </c>
      <c r="J12" s="23">
        <v>3</v>
      </c>
      <c r="K12" s="49">
        <f>K11-J12+J8</f>
        <v>14.5</v>
      </c>
      <c r="L12" s="23">
        <v>0</v>
      </c>
      <c r="M12" s="49">
        <f t="shared" si="0"/>
        <v>7.5</v>
      </c>
      <c r="N12" s="23">
        <v>0</v>
      </c>
      <c r="O12" s="49">
        <f t="shared" ref="O12:O18" si="5">O11-N12</f>
        <v>12</v>
      </c>
      <c r="P12" s="23"/>
      <c r="Q12" s="49"/>
      <c r="R12" s="23"/>
      <c r="S12" s="49"/>
      <c r="T12" s="23"/>
      <c r="U12" s="49"/>
      <c r="V12" s="23"/>
      <c r="W12" s="49"/>
      <c r="X12" s="23"/>
      <c r="Y12" s="49"/>
      <c r="Z12" s="49"/>
      <c r="AA12" s="49"/>
      <c r="AB12" s="49"/>
      <c r="AC12" s="49"/>
      <c r="AD12" s="23"/>
      <c r="AE12" s="49"/>
      <c r="AF12" s="23"/>
      <c r="AG12" s="49"/>
      <c r="AH12" s="23"/>
      <c r="AI12" s="49"/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23"/>
      <c r="AU12" s="49"/>
      <c r="AV12" s="23"/>
      <c r="AW12" s="49"/>
      <c r="AX12" s="23"/>
      <c r="AY12" s="49"/>
      <c r="AZ12" s="23"/>
      <c r="BA12" s="49"/>
      <c r="BB12" s="23"/>
      <c r="BC12" s="49"/>
      <c r="BD12" s="23"/>
      <c r="BE12" s="49"/>
      <c r="BF12" s="23"/>
      <c r="BG12" s="49"/>
      <c r="BH12" s="23"/>
      <c r="BI12" s="49"/>
      <c r="BJ12" s="23"/>
      <c r="BK12" s="49"/>
      <c r="BL12" s="23"/>
      <c r="BM12" s="49"/>
      <c r="BN12" s="23"/>
      <c r="BO12" s="49"/>
      <c r="BP12" s="23"/>
      <c r="BQ12" s="49"/>
      <c r="BR12" s="23"/>
      <c r="BS12" s="49"/>
      <c r="BT12" s="23"/>
      <c r="BU12" s="49"/>
      <c r="BV12" s="23"/>
      <c r="BW12" s="49"/>
      <c r="BX12" s="23"/>
      <c r="BY12" s="49"/>
      <c r="BZ12" s="23"/>
      <c r="CA12" s="49"/>
      <c r="CB12" s="23"/>
      <c r="CC12" s="49"/>
      <c r="CD12" s="23"/>
      <c r="CE12" s="49"/>
      <c r="CF12" s="23"/>
      <c r="CG12" s="49"/>
      <c r="CH12" s="23"/>
      <c r="CI12" s="49"/>
      <c r="CJ12" s="23"/>
      <c r="CK12" s="49"/>
      <c r="CL12" s="23"/>
      <c r="CM12" s="49"/>
      <c r="CN12" s="23"/>
      <c r="CO12" s="49"/>
      <c r="CP12" s="23"/>
      <c r="CQ12" s="49"/>
      <c r="CR12" s="23"/>
      <c r="CS12" s="49"/>
      <c r="CT12" s="23"/>
      <c r="CU12" s="49"/>
      <c r="CV12" s="23"/>
      <c r="CW12" s="49"/>
      <c r="CX12" s="23"/>
      <c r="CY12" s="49"/>
      <c r="CZ12" s="23"/>
      <c r="DA12" s="49"/>
      <c r="DB12" s="23"/>
      <c r="DC12" s="49"/>
      <c r="DD12" s="23"/>
      <c r="DE12" s="49"/>
      <c r="DF12" s="23"/>
      <c r="DG12" s="49"/>
      <c r="DH12" s="23"/>
      <c r="DI12" s="49"/>
      <c r="DJ12" s="23"/>
      <c r="DK12" s="49"/>
      <c r="DL12" s="23"/>
      <c r="DM12" s="49"/>
      <c r="DN12" s="23"/>
      <c r="DO12" s="49"/>
      <c r="DP12" s="23"/>
      <c r="DQ12" s="49"/>
      <c r="DR12" s="23"/>
      <c r="DS12" s="49"/>
      <c r="DT12" s="23"/>
      <c r="DU12" s="49"/>
      <c r="DV12" s="23"/>
      <c r="DW12" s="49"/>
      <c r="DX12" s="23"/>
      <c r="DY12" s="49"/>
      <c r="DZ12" s="23"/>
      <c r="EA12" s="49"/>
      <c r="EB12" s="23"/>
      <c r="EC12" s="49"/>
      <c r="ED12" s="23"/>
      <c r="EE12" s="49"/>
    </row>
    <row r="13" spans="1:135" s="53" customFormat="1" ht="18.75" hidden="1" customHeight="1">
      <c r="A13" s="51" t="s">
        <v>41</v>
      </c>
      <c r="B13" s="33">
        <v>1</v>
      </c>
      <c r="C13" s="49">
        <f t="shared" si="1"/>
        <v>5</v>
      </c>
      <c r="D13" s="33">
        <v>4</v>
      </c>
      <c r="E13" s="49">
        <f t="shared" si="2"/>
        <v>12.5</v>
      </c>
      <c r="F13" s="33">
        <v>1</v>
      </c>
      <c r="G13" s="49">
        <f t="shared" si="3"/>
        <v>5</v>
      </c>
      <c r="H13" s="33">
        <v>1</v>
      </c>
      <c r="I13" s="49">
        <f t="shared" si="4"/>
        <v>11</v>
      </c>
      <c r="J13" s="33">
        <v>0.5</v>
      </c>
      <c r="K13" s="49">
        <f t="shared" ref="K13:K18" si="6">K12-J13</f>
        <v>14</v>
      </c>
      <c r="L13" s="33">
        <v>1</v>
      </c>
      <c r="M13" s="49">
        <f t="shared" si="0"/>
        <v>6.5</v>
      </c>
      <c r="N13" s="33">
        <v>1</v>
      </c>
      <c r="O13" s="49">
        <f t="shared" si="5"/>
        <v>11</v>
      </c>
      <c r="P13" s="33"/>
      <c r="Q13" s="49"/>
      <c r="R13" s="33"/>
      <c r="S13" s="49"/>
      <c r="T13" s="33"/>
      <c r="U13" s="49"/>
      <c r="V13" s="33"/>
      <c r="W13" s="49"/>
      <c r="X13" s="33"/>
      <c r="Y13" s="49"/>
      <c r="Z13" s="49"/>
      <c r="AA13" s="49"/>
      <c r="AB13" s="49"/>
      <c r="AC13" s="49"/>
      <c r="AD13" s="33"/>
      <c r="AE13" s="49"/>
      <c r="AF13" s="33"/>
      <c r="AG13" s="49"/>
      <c r="AH13" s="33"/>
      <c r="AI13" s="49"/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33"/>
      <c r="AU13" s="49"/>
      <c r="AV13" s="33"/>
      <c r="AW13" s="49"/>
      <c r="AX13" s="33"/>
      <c r="AY13" s="49"/>
      <c r="AZ13" s="33"/>
      <c r="BA13" s="49"/>
      <c r="BB13" s="33"/>
      <c r="BC13" s="49"/>
      <c r="BD13" s="33"/>
      <c r="BE13" s="49"/>
      <c r="BF13" s="33"/>
      <c r="BG13" s="49"/>
      <c r="BH13" s="33"/>
      <c r="BI13" s="49"/>
      <c r="BJ13" s="33"/>
      <c r="BK13" s="49"/>
      <c r="BL13" s="33"/>
      <c r="BM13" s="49"/>
      <c r="BN13" s="33"/>
      <c r="BO13" s="49"/>
      <c r="BP13" s="33"/>
      <c r="BQ13" s="49"/>
      <c r="BR13" s="33"/>
      <c r="BS13" s="49"/>
      <c r="BT13" s="33"/>
      <c r="BU13" s="49"/>
      <c r="BV13" s="33"/>
      <c r="BW13" s="49"/>
      <c r="BX13" s="33"/>
      <c r="BY13" s="49"/>
      <c r="BZ13" s="33"/>
      <c r="CA13" s="49"/>
      <c r="CB13" s="33"/>
      <c r="CC13" s="49"/>
      <c r="CD13" s="33"/>
      <c r="CE13" s="49"/>
      <c r="CF13" s="33"/>
      <c r="CG13" s="49"/>
      <c r="CH13" s="33"/>
      <c r="CI13" s="49"/>
      <c r="CJ13" s="33"/>
      <c r="CK13" s="49"/>
      <c r="CL13" s="33"/>
      <c r="CM13" s="49"/>
      <c r="CN13" s="33"/>
      <c r="CO13" s="49"/>
      <c r="CP13" s="33"/>
      <c r="CQ13" s="49"/>
      <c r="CR13" s="33"/>
      <c r="CS13" s="49"/>
      <c r="CT13" s="33"/>
      <c r="CU13" s="49"/>
      <c r="CV13" s="33"/>
      <c r="CW13" s="49"/>
      <c r="CX13" s="33"/>
      <c r="CY13" s="49"/>
      <c r="CZ13" s="33"/>
      <c r="DA13" s="49"/>
      <c r="DB13" s="33"/>
      <c r="DC13" s="49"/>
      <c r="DD13" s="33"/>
      <c r="DE13" s="49"/>
      <c r="DF13" s="33"/>
      <c r="DG13" s="49"/>
      <c r="DH13" s="33"/>
      <c r="DI13" s="49"/>
      <c r="DJ13" s="33"/>
      <c r="DK13" s="49"/>
      <c r="DL13" s="33"/>
      <c r="DM13" s="49"/>
      <c r="DN13" s="33"/>
      <c r="DO13" s="49"/>
      <c r="DP13" s="33"/>
      <c r="DQ13" s="49"/>
      <c r="DR13" s="33"/>
      <c r="DS13" s="49"/>
      <c r="DT13" s="33"/>
      <c r="DU13" s="49"/>
      <c r="DV13" s="33"/>
      <c r="DW13" s="49"/>
      <c r="DX13" s="33"/>
      <c r="DY13" s="49"/>
      <c r="DZ13" s="33"/>
      <c r="EA13" s="49"/>
      <c r="EB13" s="33"/>
      <c r="EC13" s="49"/>
      <c r="ED13" s="33"/>
      <c r="EE13" s="49"/>
    </row>
    <row r="14" spans="1:135" s="53" customFormat="1" ht="18.75" hidden="1" customHeight="1">
      <c r="A14" s="51" t="s">
        <v>42</v>
      </c>
      <c r="B14" s="33">
        <v>1</v>
      </c>
      <c r="C14" s="49">
        <f t="shared" si="1"/>
        <v>4</v>
      </c>
      <c r="D14" s="33">
        <v>1</v>
      </c>
      <c r="E14" s="49">
        <f t="shared" si="2"/>
        <v>11.5</v>
      </c>
      <c r="F14" s="33">
        <v>2</v>
      </c>
      <c r="G14" s="49">
        <f t="shared" si="3"/>
        <v>3</v>
      </c>
      <c r="H14" s="33">
        <v>1</v>
      </c>
      <c r="I14" s="49">
        <f t="shared" si="4"/>
        <v>10</v>
      </c>
      <c r="J14" s="33">
        <v>0</v>
      </c>
      <c r="K14" s="49">
        <f t="shared" si="6"/>
        <v>14</v>
      </c>
      <c r="L14" s="33">
        <v>0.5</v>
      </c>
      <c r="M14" s="49">
        <f t="shared" si="0"/>
        <v>6</v>
      </c>
      <c r="N14" s="33">
        <v>0</v>
      </c>
      <c r="O14" s="49">
        <f t="shared" si="5"/>
        <v>11</v>
      </c>
      <c r="P14" s="33"/>
      <c r="Q14" s="52"/>
      <c r="R14" s="33"/>
      <c r="S14" s="49"/>
      <c r="T14" s="33"/>
      <c r="U14" s="49"/>
      <c r="V14" s="33"/>
      <c r="W14" s="49"/>
      <c r="X14" s="33"/>
      <c r="Y14" s="49"/>
      <c r="Z14" s="49"/>
      <c r="AA14" s="49"/>
      <c r="AB14" s="49"/>
      <c r="AC14" s="49"/>
      <c r="AD14" s="33"/>
      <c r="AE14" s="49"/>
      <c r="AF14" s="33"/>
      <c r="AG14" s="49"/>
      <c r="AH14" s="33"/>
      <c r="AI14" s="49"/>
      <c r="AJ14" s="33"/>
      <c r="AK14" s="49"/>
      <c r="AL14" s="33"/>
      <c r="AM14" s="49"/>
      <c r="AN14" s="33"/>
      <c r="AO14" s="49"/>
      <c r="AP14" s="33"/>
      <c r="AQ14" s="49"/>
      <c r="AR14" s="33"/>
      <c r="AS14" s="49"/>
      <c r="AT14" s="33"/>
      <c r="AU14" s="49"/>
      <c r="AV14" s="33"/>
      <c r="AW14" s="49"/>
      <c r="AX14" s="33"/>
      <c r="AY14" s="49"/>
      <c r="AZ14" s="33"/>
      <c r="BA14" s="49"/>
      <c r="BB14" s="33"/>
      <c r="BC14" s="49"/>
      <c r="BD14" s="33"/>
      <c r="BE14" s="49"/>
      <c r="BF14" s="33"/>
      <c r="BG14" s="49"/>
      <c r="BH14" s="33"/>
      <c r="BI14" s="49"/>
      <c r="BJ14" s="33"/>
      <c r="BK14" s="49"/>
      <c r="BL14" s="33"/>
      <c r="BM14" s="49"/>
      <c r="BN14" s="33"/>
      <c r="BO14" s="49"/>
      <c r="BP14" s="33"/>
      <c r="BQ14" s="49"/>
      <c r="BR14" s="33"/>
      <c r="BS14" s="49"/>
      <c r="BT14" s="33"/>
      <c r="BU14" s="49"/>
      <c r="BV14" s="33"/>
      <c r="BW14" s="49"/>
      <c r="BX14" s="33"/>
      <c r="BY14" s="49"/>
      <c r="BZ14" s="33"/>
      <c r="CA14" s="49"/>
      <c r="CB14" s="33"/>
      <c r="CC14" s="49"/>
      <c r="CD14" s="33"/>
      <c r="CE14" s="49"/>
      <c r="CF14" s="33"/>
      <c r="CG14" s="49"/>
      <c r="CH14" s="33"/>
      <c r="CI14" s="49"/>
      <c r="CJ14" s="33"/>
      <c r="CK14" s="49"/>
      <c r="CL14" s="33"/>
      <c r="CM14" s="49"/>
      <c r="CN14" s="33"/>
      <c r="CO14" s="49"/>
      <c r="CP14" s="33"/>
      <c r="CQ14" s="49"/>
      <c r="CR14" s="33"/>
      <c r="CS14" s="49"/>
      <c r="CT14" s="33"/>
      <c r="CU14" s="49"/>
      <c r="CV14" s="33"/>
      <c r="CW14" s="49"/>
      <c r="CX14" s="33"/>
      <c r="CY14" s="49"/>
      <c r="CZ14" s="33"/>
      <c r="DA14" s="49"/>
      <c r="DB14" s="33"/>
      <c r="DC14" s="49"/>
      <c r="DD14" s="33"/>
      <c r="DE14" s="49"/>
      <c r="DF14" s="33"/>
      <c r="DG14" s="49"/>
      <c r="DH14" s="33"/>
      <c r="DI14" s="49"/>
      <c r="DJ14" s="33"/>
      <c r="DK14" s="49"/>
      <c r="DL14" s="33"/>
      <c r="DM14" s="49"/>
      <c r="DN14" s="33"/>
      <c r="DO14" s="49"/>
      <c r="DP14" s="33"/>
      <c r="DQ14" s="49"/>
      <c r="DR14" s="33"/>
      <c r="DS14" s="49"/>
      <c r="DT14" s="33"/>
      <c r="DU14" s="49"/>
      <c r="DV14" s="33"/>
      <c r="DW14" s="49"/>
      <c r="DX14" s="33"/>
      <c r="DY14" s="49"/>
      <c r="DZ14" s="33"/>
      <c r="EA14" s="49"/>
      <c r="EB14" s="33"/>
      <c r="EC14" s="49"/>
      <c r="ED14" s="33"/>
      <c r="EE14" s="49"/>
    </row>
    <row r="15" spans="1:135" ht="18.75" hidden="1" customHeight="1">
      <c r="A15" s="3" t="s">
        <v>43</v>
      </c>
      <c r="B15" s="33">
        <v>1</v>
      </c>
      <c r="C15" s="49">
        <f t="shared" si="1"/>
        <v>3</v>
      </c>
      <c r="D15" s="33">
        <v>2</v>
      </c>
      <c r="E15" s="49">
        <f t="shared" si="2"/>
        <v>9.5</v>
      </c>
      <c r="F15" s="33">
        <v>0</v>
      </c>
      <c r="G15" s="49">
        <f t="shared" si="3"/>
        <v>3</v>
      </c>
      <c r="H15" s="33">
        <v>3</v>
      </c>
      <c r="I15" s="49">
        <f t="shared" si="4"/>
        <v>7</v>
      </c>
      <c r="J15" s="33">
        <v>1</v>
      </c>
      <c r="K15" s="49">
        <f t="shared" si="6"/>
        <v>13</v>
      </c>
      <c r="L15" s="33">
        <v>0</v>
      </c>
      <c r="M15" s="49">
        <f t="shared" si="0"/>
        <v>6</v>
      </c>
      <c r="N15" s="33">
        <v>0</v>
      </c>
      <c r="O15" s="49">
        <f t="shared" si="5"/>
        <v>11</v>
      </c>
      <c r="P15" s="33"/>
      <c r="Q15" s="52"/>
      <c r="R15" s="33"/>
      <c r="S15" s="49"/>
      <c r="T15" s="33"/>
      <c r="U15" s="49"/>
      <c r="V15" s="33"/>
      <c r="W15" s="49"/>
      <c r="X15" s="33"/>
      <c r="Y15" s="49"/>
      <c r="Z15" s="49"/>
      <c r="AA15" s="49"/>
      <c r="AB15" s="49"/>
      <c r="AC15" s="49"/>
      <c r="AD15" s="33"/>
      <c r="AE15" s="49"/>
      <c r="AF15" s="33"/>
      <c r="AG15" s="49"/>
      <c r="AH15" s="33"/>
      <c r="AI15" s="49"/>
      <c r="AJ15" s="33"/>
      <c r="AK15" s="49"/>
      <c r="AL15" s="33"/>
      <c r="AM15" s="49"/>
      <c r="AN15" s="33"/>
      <c r="AO15" s="49"/>
      <c r="AP15" s="33"/>
      <c r="AQ15" s="49"/>
      <c r="AR15" s="33"/>
      <c r="AS15" s="49"/>
      <c r="AT15" s="33"/>
      <c r="AU15" s="49"/>
      <c r="AV15" s="33"/>
      <c r="AW15" s="49"/>
      <c r="AX15" s="33"/>
      <c r="AY15" s="49"/>
      <c r="AZ15" s="33"/>
      <c r="BA15" s="49"/>
      <c r="BB15" s="33"/>
      <c r="BC15" s="49"/>
      <c r="BD15" s="33"/>
      <c r="BE15" s="49"/>
      <c r="BF15" s="33"/>
      <c r="BG15" s="49"/>
      <c r="BH15" s="33"/>
      <c r="BI15" s="49"/>
      <c r="BJ15" s="33"/>
      <c r="BK15" s="49"/>
      <c r="BL15" s="33"/>
      <c r="BM15" s="49"/>
      <c r="BN15" s="33"/>
      <c r="BO15" s="49"/>
      <c r="BP15" s="33"/>
      <c r="BQ15" s="49"/>
      <c r="BR15" s="33"/>
      <c r="BS15" s="49"/>
      <c r="BT15" s="33"/>
      <c r="BU15" s="49"/>
      <c r="BV15" s="33"/>
      <c r="BW15" s="49"/>
      <c r="BX15" s="33"/>
      <c r="BY15" s="49"/>
      <c r="BZ15" s="33"/>
      <c r="CA15" s="49"/>
      <c r="CB15" s="33"/>
      <c r="CC15" s="49"/>
      <c r="CD15" s="33"/>
      <c r="CE15" s="49"/>
      <c r="CF15" s="33"/>
      <c r="CG15" s="49"/>
      <c r="CH15" s="33"/>
      <c r="CI15" s="49"/>
      <c r="CJ15" s="33"/>
      <c r="CK15" s="49"/>
      <c r="CL15" s="33"/>
      <c r="CM15" s="49"/>
      <c r="CN15" s="33"/>
      <c r="CO15" s="49"/>
      <c r="CP15" s="33"/>
      <c r="CQ15" s="49"/>
      <c r="CR15" s="33"/>
      <c r="CS15" s="49"/>
      <c r="CT15" s="33"/>
      <c r="CU15" s="49"/>
      <c r="CV15" s="33"/>
      <c r="CW15" s="49"/>
      <c r="CX15" s="33"/>
      <c r="CY15" s="49"/>
      <c r="CZ15" s="33"/>
      <c r="DA15" s="49"/>
      <c r="DB15" s="33"/>
      <c r="DC15" s="49"/>
      <c r="DD15" s="33"/>
      <c r="DE15" s="49"/>
      <c r="DF15" s="33"/>
      <c r="DG15" s="49"/>
      <c r="DH15" s="33"/>
      <c r="DI15" s="49"/>
      <c r="DJ15" s="33"/>
      <c r="DK15" s="49"/>
      <c r="DL15" s="33"/>
      <c r="DM15" s="49"/>
      <c r="DN15" s="33"/>
      <c r="DO15" s="49"/>
      <c r="DP15" s="33"/>
      <c r="DQ15" s="49"/>
      <c r="DR15" s="33"/>
      <c r="DS15" s="49"/>
      <c r="DT15" s="33"/>
      <c r="DU15" s="49"/>
      <c r="DV15" s="33"/>
      <c r="DW15" s="49"/>
      <c r="DX15" s="33"/>
      <c r="DY15" s="49"/>
      <c r="DZ15" s="33"/>
      <c r="EA15" s="49"/>
      <c r="EB15" s="33"/>
      <c r="EC15" s="49"/>
      <c r="ED15" s="33"/>
      <c r="EE15" s="49"/>
    </row>
    <row r="16" spans="1:135" s="60" customFormat="1" ht="18.75" hidden="1" customHeight="1">
      <c r="A16" s="57" t="s">
        <v>44</v>
      </c>
      <c r="B16" s="58">
        <v>1</v>
      </c>
      <c r="C16" s="59">
        <f t="shared" si="1"/>
        <v>2</v>
      </c>
      <c r="D16" s="58">
        <v>0.5</v>
      </c>
      <c r="E16" s="59">
        <f t="shared" si="2"/>
        <v>9</v>
      </c>
      <c r="F16" s="58">
        <v>2</v>
      </c>
      <c r="G16" s="59">
        <f t="shared" si="3"/>
        <v>1</v>
      </c>
      <c r="H16" s="58">
        <v>0.5</v>
      </c>
      <c r="I16" s="59">
        <f t="shared" si="4"/>
        <v>6.5</v>
      </c>
      <c r="J16" s="58">
        <v>2</v>
      </c>
      <c r="K16" s="59">
        <f t="shared" si="6"/>
        <v>11</v>
      </c>
      <c r="L16" s="58">
        <v>0</v>
      </c>
      <c r="M16" s="59">
        <f t="shared" si="0"/>
        <v>6</v>
      </c>
      <c r="N16" s="58">
        <v>0.5</v>
      </c>
      <c r="O16" s="59">
        <f t="shared" si="5"/>
        <v>10.5</v>
      </c>
      <c r="P16" s="58">
        <v>2</v>
      </c>
      <c r="Q16" s="59">
        <f>P5-P16</f>
        <v>10</v>
      </c>
      <c r="R16" s="58">
        <v>0</v>
      </c>
      <c r="S16" s="59">
        <f>R5</f>
        <v>12</v>
      </c>
      <c r="T16" s="58">
        <v>0</v>
      </c>
      <c r="U16" s="59">
        <v>12</v>
      </c>
      <c r="V16" s="58">
        <v>0</v>
      </c>
      <c r="W16" s="59">
        <v>12</v>
      </c>
      <c r="X16" s="58">
        <v>0</v>
      </c>
      <c r="Y16" s="59">
        <v>12</v>
      </c>
      <c r="Z16" s="59"/>
      <c r="AA16" s="59"/>
      <c r="AB16" s="59"/>
      <c r="AC16" s="59"/>
      <c r="AD16" s="58"/>
      <c r="AE16" s="59">
        <v>12</v>
      </c>
      <c r="AF16" s="58"/>
      <c r="AG16" s="59">
        <v>12</v>
      </c>
      <c r="AH16" s="58"/>
      <c r="AI16" s="59">
        <v>12</v>
      </c>
      <c r="AJ16" s="58"/>
      <c r="AK16" s="59">
        <v>12</v>
      </c>
      <c r="AL16" s="58"/>
      <c r="AM16" s="59">
        <v>12</v>
      </c>
      <c r="AN16" s="58"/>
      <c r="AO16" s="59">
        <v>12</v>
      </c>
      <c r="AP16" s="58"/>
      <c r="AQ16" s="59">
        <v>12</v>
      </c>
      <c r="AR16" s="58"/>
      <c r="AS16" s="59"/>
      <c r="AT16" s="58"/>
      <c r="AU16" s="59"/>
      <c r="AV16" s="58"/>
      <c r="AW16" s="59"/>
      <c r="AX16" s="58"/>
      <c r="AY16" s="59"/>
      <c r="AZ16" s="58"/>
      <c r="BA16" s="59"/>
      <c r="BB16" s="58"/>
      <c r="BC16" s="59"/>
      <c r="BD16" s="58"/>
      <c r="BE16" s="59"/>
      <c r="BF16" s="58"/>
      <c r="BG16" s="59"/>
      <c r="BH16" s="58"/>
      <c r="BI16" s="59"/>
      <c r="BJ16" s="58"/>
      <c r="BK16" s="59"/>
      <c r="BL16" s="58"/>
      <c r="BM16" s="59"/>
      <c r="BN16" s="58"/>
      <c r="BO16" s="59"/>
      <c r="BP16" s="58"/>
      <c r="BQ16" s="59"/>
      <c r="BR16" s="58"/>
      <c r="BS16" s="59"/>
      <c r="BT16" s="58"/>
      <c r="BU16" s="59"/>
      <c r="BV16" s="58"/>
      <c r="BW16" s="59"/>
      <c r="BX16" s="58"/>
      <c r="BY16" s="59"/>
      <c r="BZ16" s="58"/>
      <c r="CA16" s="59"/>
      <c r="CB16" s="58"/>
      <c r="CC16" s="59"/>
      <c r="CD16" s="58"/>
      <c r="CE16" s="59"/>
      <c r="CF16" s="58"/>
      <c r="CG16" s="59"/>
      <c r="CH16" s="58"/>
      <c r="CI16" s="59"/>
      <c r="CJ16" s="58"/>
      <c r="CK16" s="59"/>
      <c r="CL16" s="58"/>
      <c r="CM16" s="59"/>
      <c r="CN16" s="58"/>
      <c r="CO16" s="59"/>
      <c r="CP16" s="58"/>
      <c r="CQ16" s="59"/>
      <c r="CR16" s="58"/>
      <c r="CS16" s="59"/>
      <c r="CT16" s="58"/>
      <c r="CU16" s="59"/>
      <c r="CV16" s="58"/>
      <c r="CW16" s="59"/>
      <c r="CX16" s="58"/>
      <c r="CY16" s="59"/>
      <c r="CZ16" s="58"/>
      <c r="DA16" s="59"/>
      <c r="DB16" s="58"/>
      <c r="DC16" s="59"/>
      <c r="DD16" s="58"/>
      <c r="DE16" s="59"/>
      <c r="DF16" s="58"/>
      <c r="DG16" s="59"/>
      <c r="DH16" s="58"/>
      <c r="DI16" s="59"/>
      <c r="DJ16" s="58"/>
      <c r="DK16" s="59"/>
      <c r="DL16" s="58"/>
      <c r="DM16" s="59"/>
      <c r="DN16" s="58"/>
      <c r="DO16" s="59"/>
      <c r="DP16" s="58"/>
      <c r="DQ16" s="59"/>
      <c r="DR16" s="58"/>
      <c r="DS16" s="59"/>
      <c r="DT16" s="58"/>
      <c r="DU16" s="59"/>
      <c r="DV16" s="58"/>
      <c r="DW16" s="59"/>
      <c r="DX16" s="58"/>
      <c r="DY16" s="59"/>
      <c r="DZ16" s="58"/>
      <c r="EA16" s="59"/>
      <c r="EB16" s="58"/>
      <c r="EC16" s="59"/>
      <c r="ED16" s="58"/>
      <c r="EE16" s="59"/>
    </row>
    <row r="17" spans="1:135" ht="18.75" hidden="1" customHeight="1">
      <c r="A17" s="3" t="s">
        <v>45</v>
      </c>
      <c r="B17" s="33">
        <v>1</v>
      </c>
      <c r="C17" s="59">
        <f t="shared" si="1"/>
        <v>1</v>
      </c>
      <c r="D17" s="33">
        <v>0</v>
      </c>
      <c r="E17" s="59">
        <f t="shared" si="2"/>
        <v>9</v>
      </c>
      <c r="F17" s="33">
        <v>1</v>
      </c>
      <c r="G17" s="59">
        <f t="shared" si="3"/>
        <v>0</v>
      </c>
      <c r="H17" s="33">
        <v>0</v>
      </c>
      <c r="I17" s="59">
        <f t="shared" si="4"/>
        <v>6.5</v>
      </c>
      <c r="J17" s="33">
        <v>0</v>
      </c>
      <c r="K17" s="59">
        <f t="shared" si="6"/>
        <v>11</v>
      </c>
      <c r="L17" s="33">
        <v>1</v>
      </c>
      <c r="M17" s="59">
        <f t="shared" si="0"/>
        <v>5</v>
      </c>
      <c r="N17" s="33">
        <v>0</v>
      </c>
      <c r="O17" s="59">
        <f t="shared" si="5"/>
        <v>10.5</v>
      </c>
      <c r="P17" s="33">
        <v>0.5</v>
      </c>
      <c r="Q17" s="59">
        <f t="shared" ref="Q17:Q18" si="7">Q16-P17</f>
        <v>9.5</v>
      </c>
      <c r="R17" s="33">
        <v>1.5</v>
      </c>
      <c r="S17" s="59">
        <f t="shared" ref="S17:S18" si="8">S16-R17</f>
        <v>10.5</v>
      </c>
      <c r="T17" s="33">
        <v>1</v>
      </c>
      <c r="U17" s="36">
        <f t="shared" ref="U17" si="9">U16-T17</f>
        <v>11</v>
      </c>
      <c r="V17" s="33">
        <v>0</v>
      </c>
      <c r="W17" s="59">
        <v>12</v>
      </c>
      <c r="X17" s="33">
        <v>0</v>
      </c>
      <c r="Y17" s="59">
        <v>12</v>
      </c>
      <c r="Z17" s="59"/>
      <c r="AA17" s="59"/>
      <c r="AB17" s="59"/>
      <c r="AC17" s="59"/>
      <c r="AD17" s="33">
        <v>0.5</v>
      </c>
      <c r="AE17" s="59">
        <f t="shared" ref="AE17" si="10">AE16-AD17</f>
        <v>11.5</v>
      </c>
      <c r="AF17" s="33">
        <v>0.5</v>
      </c>
      <c r="AG17" s="59">
        <f t="shared" ref="AG17" si="11">AG16-AF17</f>
        <v>11.5</v>
      </c>
      <c r="AH17" s="33">
        <v>0.5</v>
      </c>
      <c r="AI17" s="59">
        <f t="shared" ref="AI17" si="12">AI16-AH17</f>
        <v>11.5</v>
      </c>
      <c r="AJ17" s="33">
        <v>0.5</v>
      </c>
      <c r="AK17" s="59">
        <f t="shared" ref="AK17" si="13">AK16-AJ17</f>
        <v>11.5</v>
      </c>
      <c r="AL17" s="33">
        <v>0.5</v>
      </c>
      <c r="AM17" s="59">
        <f t="shared" ref="AM17" si="14">AM16-AL17</f>
        <v>11.5</v>
      </c>
      <c r="AN17" s="33">
        <v>0.5</v>
      </c>
      <c r="AO17" s="59">
        <f t="shared" ref="AO17" si="15">AO16-AN17</f>
        <v>11.5</v>
      </c>
      <c r="AP17" s="33">
        <v>0.5</v>
      </c>
      <c r="AQ17" s="59">
        <f t="shared" ref="AQ17" si="16">AQ16-AP17</f>
        <v>11.5</v>
      </c>
      <c r="AR17" s="33"/>
      <c r="AS17" s="59"/>
      <c r="AT17" s="33"/>
      <c r="AU17" s="59"/>
      <c r="AV17" s="33"/>
      <c r="AW17" s="59"/>
      <c r="AX17" s="33"/>
      <c r="AY17" s="59"/>
      <c r="AZ17" s="33"/>
      <c r="BA17" s="59"/>
      <c r="BB17" s="33"/>
      <c r="BC17" s="59"/>
      <c r="BD17" s="33"/>
      <c r="BE17" s="59"/>
      <c r="BF17" s="33"/>
      <c r="BG17" s="59"/>
      <c r="BH17" s="33"/>
      <c r="BI17" s="59"/>
      <c r="BJ17" s="33"/>
      <c r="BK17" s="59"/>
      <c r="BL17" s="33"/>
      <c r="BM17" s="59"/>
      <c r="BN17" s="33"/>
      <c r="BO17" s="59"/>
      <c r="BP17" s="33"/>
      <c r="BQ17" s="59"/>
      <c r="BR17" s="33"/>
      <c r="BS17" s="59"/>
      <c r="BT17" s="33"/>
      <c r="BU17" s="59"/>
      <c r="BV17" s="33"/>
      <c r="BW17" s="59"/>
      <c r="BX17" s="33"/>
      <c r="BY17" s="59"/>
      <c r="BZ17" s="33"/>
      <c r="CA17" s="59"/>
      <c r="CB17" s="33"/>
      <c r="CC17" s="59"/>
      <c r="CD17" s="33"/>
      <c r="CE17" s="59"/>
      <c r="CF17" s="33"/>
      <c r="CG17" s="59"/>
      <c r="CH17" s="33"/>
      <c r="CI17" s="59"/>
      <c r="CJ17" s="33"/>
      <c r="CK17" s="59"/>
      <c r="CL17" s="33"/>
      <c r="CM17" s="59"/>
      <c r="CN17" s="33"/>
      <c r="CO17" s="59"/>
      <c r="CP17" s="33"/>
      <c r="CQ17" s="59"/>
      <c r="CR17" s="33"/>
      <c r="CS17" s="59"/>
      <c r="CT17" s="33"/>
      <c r="CU17" s="59"/>
      <c r="CV17" s="33"/>
      <c r="CW17" s="59"/>
      <c r="CX17" s="33"/>
      <c r="CY17" s="59"/>
      <c r="CZ17" s="33"/>
      <c r="DA17" s="59"/>
      <c r="DB17" s="33"/>
      <c r="DC17" s="59"/>
      <c r="DD17" s="33"/>
      <c r="DE17" s="59"/>
      <c r="DF17" s="33"/>
      <c r="DG17" s="59"/>
      <c r="DH17" s="33"/>
      <c r="DI17" s="59"/>
      <c r="DJ17" s="33"/>
      <c r="DK17" s="59"/>
      <c r="DL17" s="33"/>
      <c r="DM17" s="59"/>
      <c r="DN17" s="33"/>
      <c r="DO17" s="59"/>
      <c r="DP17" s="33"/>
      <c r="DQ17" s="59"/>
      <c r="DR17" s="33"/>
      <c r="DS17" s="59"/>
      <c r="DT17" s="33"/>
      <c r="DU17" s="59"/>
      <c r="DV17" s="33"/>
      <c r="DW17" s="59"/>
      <c r="DX17" s="33"/>
      <c r="DY17" s="59"/>
      <c r="DZ17" s="33"/>
      <c r="EA17" s="59"/>
      <c r="EB17" s="33"/>
      <c r="EC17" s="59"/>
      <c r="ED17" s="33"/>
      <c r="EE17" s="59"/>
    </row>
    <row r="18" spans="1:135" ht="18.75" hidden="1" customHeight="1">
      <c r="A18" s="3" t="s">
        <v>106</v>
      </c>
      <c r="B18" s="33">
        <v>1</v>
      </c>
      <c r="C18" s="59">
        <f t="shared" si="1"/>
        <v>0</v>
      </c>
      <c r="D18" s="33">
        <v>1</v>
      </c>
      <c r="E18" s="59">
        <f t="shared" si="2"/>
        <v>8</v>
      </c>
      <c r="F18" s="33">
        <v>0</v>
      </c>
      <c r="G18" s="59">
        <f t="shared" si="3"/>
        <v>0</v>
      </c>
      <c r="H18" s="33">
        <v>2</v>
      </c>
      <c r="I18" s="59">
        <f t="shared" si="4"/>
        <v>4.5</v>
      </c>
      <c r="J18" s="33">
        <v>0</v>
      </c>
      <c r="K18" s="59">
        <f t="shared" si="6"/>
        <v>11</v>
      </c>
      <c r="L18" s="33">
        <v>1</v>
      </c>
      <c r="M18" s="59">
        <f t="shared" si="0"/>
        <v>4</v>
      </c>
      <c r="N18" s="33">
        <v>1.5</v>
      </c>
      <c r="O18" s="59">
        <f t="shared" si="5"/>
        <v>9</v>
      </c>
      <c r="P18" s="33">
        <v>0</v>
      </c>
      <c r="Q18" s="59">
        <f t="shared" si="7"/>
        <v>9.5</v>
      </c>
      <c r="R18" s="33">
        <v>0</v>
      </c>
      <c r="S18" s="59">
        <f t="shared" si="8"/>
        <v>10.5</v>
      </c>
      <c r="T18" s="33">
        <v>0.5</v>
      </c>
      <c r="U18" s="59">
        <f>U17-T18</f>
        <v>10.5</v>
      </c>
      <c r="V18" s="33">
        <v>0</v>
      </c>
      <c r="W18" s="59">
        <v>12</v>
      </c>
      <c r="X18" s="33">
        <v>0.5</v>
      </c>
      <c r="Y18" s="59">
        <f t="shared" ref="Y18" si="17">Y17-X18</f>
        <v>11.5</v>
      </c>
      <c r="Z18" s="33">
        <v>0</v>
      </c>
      <c r="AA18" s="59">
        <v>12</v>
      </c>
      <c r="AB18" s="33">
        <v>0</v>
      </c>
      <c r="AC18" s="59">
        <v>12</v>
      </c>
      <c r="AD18" s="33"/>
      <c r="AE18" s="59"/>
      <c r="AF18" s="33"/>
      <c r="AG18" s="59"/>
      <c r="AH18" s="33"/>
      <c r="AI18" s="59"/>
      <c r="AJ18" s="33"/>
      <c r="AK18" s="59"/>
      <c r="AL18" s="33"/>
      <c r="AM18" s="59"/>
      <c r="AN18" s="33"/>
      <c r="AO18" s="59"/>
      <c r="AP18" s="33"/>
      <c r="AQ18" s="59"/>
      <c r="AR18" s="33"/>
      <c r="AS18" s="59"/>
      <c r="AT18" s="33"/>
      <c r="AU18" s="59"/>
      <c r="AV18" s="33"/>
      <c r="AW18" s="59"/>
      <c r="AX18" s="33"/>
      <c r="AY18" s="59"/>
      <c r="AZ18" s="33"/>
      <c r="BA18" s="59"/>
      <c r="BB18" s="33"/>
      <c r="BC18" s="59"/>
      <c r="BD18" s="33"/>
      <c r="BE18" s="59"/>
      <c r="BF18" s="33"/>
      <c r="BG18" s="59"/>
      <c r="BH18" s="33"/>
      <c r="BI18" s="59"/>
      <c r="BJ18" s="33"/>
      <c r="BK18" s="59"/>
      <c r="BL18" s="33"/>
      <c r="BM18" s="59"/>
      <c r="BN18" s="33"/>
      <c r="BO18" s="59"/>
      <c r="BP18" s="33"/>
      <c r="BQ18" s="59"/>
      <c r="BR18" s="33"/>
      <c r="BS18" s="59"/>
      <c r="BT18" s="33"/>
      <c r="BU18" s="59"/>
      <c r="BV18" s="33"/>
      <c r="BW18" s="59"/>
      <c r="BX18" s="33"/>
      <c r="BY18" s="59"/>
      <c r="BZ18" s="33"/>
      <c r="CA18" s="59"/>
      <c r="CB18" s="33"/>
      <c r="CC18" s="59"/>
      <c r="CD18" s="33"/>
      <c r="CE18" s="59"/>
      <c r="CF18" s="33"/>
      <c r="CG18" s="59"/>
      <c r="CH18" s="33"/>
      <c r="CI18" s="59"/>
      <c r="CJ18" s="33"/>
      <c r="CK18" s="59"/>
      <c r="CL18" s="33"/>
      <c r="CM18" s="59"/>
      <c r="CN18" s="33"/>
      <c r="CO18" s="59"/>
      <c r="CP18" s="33"/>
      <c r="CQ18" s="59"/>
      <c r="CR18" s="33"/>
      <c r="CS18" s="59"/>
      <c r="CT18" s="33"/>
      <c r="CU18" s="59"/>
      <c r="CV18" s="33"/>
      <c r="CW18" s="59"/>
      <c r="CX18" s="33"/>
      <c r="CY18" s="59"/>
      <c r="CZ18" s="33"/>
      <c r="DA18" s="59"/>
      <c r="DB18" s="33"/>
      <c r="DC18" s="59"/>
      <c r="DD18" s="33"/>
      <c r="DE18" s="59"/>
      <c r="DF18" s="33"/>
      <c r="DG18" s="59"/>
      <c r="DH18" s="33"/>
      <c r="DI18" s="59"/>
      <c r="DJ18" s="33"/>
      <c r="DK18" s="59"/>
      <c r="DL18" s="33"/>
      <c r="DM18" s="59"/>
      <c r="DN18" s="33"/>
      <c r="DO18" s="59"/>
      <c r="DP18" s="33"/>
      <c r="DQ18" s="59"/>
      <c r="DR18" s="33"/>
      <c r="DS18" s="59"/>
      <c r="DT18" s="33"/>
      <c r="DU18" s="59"/>
      <c r="DV18" s="33"/>
      <c r="DW18" s="59"/>
      <c r="DX18" s="33"/>
      <c r="DY18" s="59"/>
      <c r="DZ18" s="33"/>
      <c r="EA18" s="59"/>
      <c r="EB18" s="33"/>
      <c r="EC18" s="59"/>
      <c r="ED18" s="33"/>
      <c r="EE18" s="59"/>
    </row>
    <row r="19" spans="1:135" ht="18.75">
      <c r="A19" s="141" t="s">
        <v>416</v>
      </c>
      <c r="B19" s="33">
        <v>2</v>
      </c>
      <c r="C19" s="59">
        <f>2.5-B19+1</f>
        <v>1.5</v>
      </c>
      <c r="D19" s="33">
        <v>2</v>
      </c>
      <c r="E19" s="59">
        <f>6.5-D19+1</f>
        <v>5.5</v>
      </c>
      <c r="F19" s="33">
        <v>2</v>
      </c>
      <c r="G19" s="59">
        <f>8-F19+1</f>
        <v>7</v>
      </c>
      <c r="H19" s="33">
        <v>2</v>
      </c>
      <c r="I19" s="59">
        <f>7-H19+1</f>
        <v>6</v>
      </c>
      <c r="J19" s="33">
        <v>3</v>
      </c>
      <c r="K19" s="59">
        <f>10-J19+1</f>
        <v>8</v>
      </c>
      <c r="L19" s="33">
        <v>0</v>
      </c>
      <c r="M19" s="59">
        <f>18.5-L19+1</f>
        <v>19.5</v>
      </c>
      <c r="N19" s="33">
        <v>2</v>
      </c>
      <c r="O19" s="59">
        <f>12.5-N19+1</f>
        <v>11.5</v>
      </c>
      <c r="P19" s="33">
        <v>2</v>
      </c>
      <c r="Q19" s="59">
        <f>3.5-P19+1</f>
        <v>2.5</v>
      </c>
      <c r="R19" s="33">
        <v>0</v>
      </c>
      <c r="S19" s="59">
        <f>0-R19+1</f>
        <v>1</v>
      </c>
      <c r="T19" s="33">
        <v>2</v>
      </c>
      <c r="U19" s="59">
        <f>9-T19+1</f>
        <v>8</v>
      </c>
      <c r="V19" s="33">
        <v>0</v>
      </c>
      <c r="W19" s="59">
        <f>2.5-V19+1</f>
        <v>3.5</v>
      </c>
      <c r="X19" s="33">
        <v>0</v>
      </c>
      <c r="Y19" s="59">
        <f>4-X19+1</f>
        <v>5</v>
      </c>
      <c r="Z19" s="33">
        <v>2</v>
      </c>
      <c r="AA19" s="59">
        <f>6.5-Z19+1</f>
        <v>5.5</v>
      </c>
      <c r="AB19" s="33">
        <v>2</v>
      </c>
      <c r="AC19" s="59">
        <f>8.5-AB19+1</f>
        <v>7.5</v>
      </c>
      <c r="AD19" s="33">
        <v>2</v>
      </c>
      <c r="AE19" s="59">
        <f>11-AD19+1</f>
        <v>10</v>
      </c>
      <c r="AF19" s="33">
        <v>0</v>
      </c>
      <c r="AG19" s="59">
        <f>6-AF19+1</f>
        <v>7</v>
      </c>
      <c r="AH19" s="33">
        <v>0</v>
      </c>
      <c r="AI19" s="59">
        <v>6.5</v>
      </c>
      <c r="AJ19" s="33">
        <v>4</v>
      </c>
      <c r="AK19" s="59">
        <f>3-AJ19+1</f>
        <v>0</v>
      </c>
      <c r="AL19" s="33">
        <v>0</v>
      </c>
      <c r="AM19" s="59">
        <f>6-AL19+1</f>
        <v>7</v>
      </c>
      <c r="AN19" s="33"/>
      <c r="AO19" s="59"/>
      <c r="AP19" s="33">
        <v>3</v>
      </c>
      <c r="AQ19" s="59">
        <f>6-AP19+1</f>
        <v>4</v>
      </c>
      <c r="AR19" s="33">
        <v>0</v>
      </c>
      <c r="AS19" s="59">
        <v>3</v>
      </c>
      <c r="AT19" s="33"/>
      <c r="AU19" s="59"/>
      <c r="AV19" s="33">
        <v>2</v>
      </c>
      <c r="AW19" s="59">
        <f>9.5-AV19+1</f>
        <v>8.5</v>
      </c>
      <c r="AX19" s="33">
        <v>1.5</v>
      </c>
      <c r="AY19" s="59">
        <f>2-AX19+1</f>
        <v>1.5</v>
      </c>
      <c r="AZ19" s="33">
        <v>2</v>
      </c>
      <c r="BA19" s="59">
        <f>5.5-AZ19+1</f>
        <v>4.5</v>
      </c>
      <c r="BB19" s="33">
        <v>1</v>
      </c>
      <c r="BC19" s="59">
        <f>1-BB19+1</f>
        <v>1</v>
      </c>
      <c r="BD19" s="33">
        <v>1</v>
      </c>
      <c r="BE19" s="59">
        <v>6</v>
      </c>
      <c r="BF19" s="33">
        <v>2</v>
      </c>
      <c r="BG19" s="59">
        <v>0</v>
      </c>
      <c r="BH19" s="33">
        <v>2</v>
      </c>
      <c r="BI19" s="59">
        <v>6</v>
      </c>
      <c r="BJ19" s="33">
        <v>0.5</v>
      </c>
      <c r="BK19" s="59">
        <v>5</v>
      </c>
      <c r="BL19" s="33">
        <v>1</v>
      </c>
      <c r="BM19" s="59">
        <v>6.5</v>
      </c>
      <c r="BN19" s="33">
        <v>1.5</v>
      </c>
      <c r="BO19" s="59">
        <v>0.5</v>
      </c>
      <c r="BP19" s="33">
        <v>0</v>
      </c>
      <c r="BQ19" s="59">
        <v>6</v>
      </c>
      <c r="BR19" s="33">
        <v>0</v>
      </c>
      <c r="BS19" s="59">
        <v>1</v>
      </c>
      <c r="BT19" s="33">
        <v>2</v>
      </c>
      <c r="BU19" s="59">
        <v>0</v>
      </c>
      <c r="BV19" s="33">
        <v>0</v>
      </c>
      <c r="BW19" s="59">
        <v>2</v>
      </c>
      <c r="BX19" s="33">
        <v>2</v>
      </c>
      <c r="BY19" s="59">
        <v>3</v>
      </c>
      <c r="BZ19" s="33">
        <v>1</v>
      </c>
      <c r="CA19" s="59">
        <v>2</v>
      </c>
      <c r="CB19" s="33">
        <v>0</v>
      </c>
      <c r="CC19" s="59">
        <v>2</v>
      </c>
      <c r="CD19" s="33">
        <v>0</v>
      </c>
      <c r="CE19" s="59">
        <v>3</v>
      </c>
      <c r="CF19" s="33">
        <v>1</v>
      </c>
      <c r="CG19" s="59">
        <v>1.5</v>
      </c>
      <c r="CH19" s="33">
        <v>0</v>
      </c>
      <c r="CI19" s="59">
        <v>6</v>
      </c>
      <c r="CJ19" s="33">
        <v>1</v>
      </c>
      <c r="CK19" s="59">
        <v>1</v>
      </c>
      <c r="CL19" s="33">
        <v>1</v>
      </c>
      <c r="CM19" s="139">
        <v>0.5</v>
      </c>
      <c r="CN19" s="33"/>
      <c r="CO19" s="59"/>
      <c r="CP19" s="33">
        <v>1</v>
      </c>
      <c r="CQ19" s="59">
        <v>0</v>
      </c>
      <c r="CR19" s="33">
        <v>2</v>
      </c>
      <c r="CS19" s="59">
        <v>1</v>
      </c>
      <c r="CT19" s="33">
        <v>0</v>
      </c>
      <c r="CU19" s="59">
        <v>4.5</v>
      </c>
      <c r="CV19" s="33">
        <v>3</v>
      </c>
      <c r="CW19" s="59">
        <v>1.5</v>
      </c>
      <c r="CX19" s="33">
        <v>0</v>
      </c>
      <c r="CY19" s="59">
        <v>3.5</v>
      </c>
      <c r="CZ19" s="33">
        <v>1</v>
      </c>
      <c r="DA19" s="59">
        <v>2</v>
      </c>
      <c r="DB19" s="33">
        <v>1</v>
      </c>
      <c r="DC19" s="59">
        <v>2</v>
      </c>
      <c r="DD19" s="33">
        <v>0</v>
      </c>
      <c r="DE19" s="59">
        <v>2.5</v>
      </c>
      <c r="DF19" s="33">
        <v>2</v>
      </c>
      <c r="DG19" s="59">
        <v>0.5</v>
      </c>
      <c r="DH19" s="33"/>
      <c r="DI19" s="59"/>
      <c r="DJ19" s="33"/>
      <c r="DK19" s="59"/>
      <c r="DL19" s="33"/>
      <c r="DM19" s="59"/>
      <c r="DN19" s="33"/>
      <c r="DO19" s="59"/>
      <c r="DP19" s="33"/>
      <c r="DQ19" s="59"/>
      <c r="DR19" s="33"/>
      <c r="DS19" s="59"/>
      <c r="DT19" s="33"/>
      <c r="DU19" s="59"/>
      <c r="DV19" s="33"/>
      <c r="DW19" s="59"/>
      <c r="DX19" s="33"/>
      <c r="DY19" s="59"/>
      <c r="DZ19" s="33"/>
      <c r="EA19" s="59"/>
      <c r="EB19" s="33"/>
      <c r="EC19" s="59"/>
      <c r="ED19" s="33"/>
      <c r="EE19" s="59"/>
    </row>
    <row r="20" spans="1:135" ht="18.75">
      <c r="A20" s="141" t="s">
        <v>417</v>
      </c>
      <c r="B20" s="33">
        <v>0</v>
      </c>
      <c r="C20" s="59">
        <f>C19-B20+1</f>
        <v>2.5</v>
      </c>
      <c r="D20" s="33">
        <v>1</v>
      </c>
      <c r="E20" s="59">
        <f>E19-D20+1</f>
        <v>5.5</v>
      </c>
      <c r="F20" s="59">
        <v>0</v>
      </c>
      <c r="G20" s="59">
        <f>G19-F20+1</f>
        <v>8</v>
      </c>
      <c r="H20" s="59">
        <v>0</v>
      </c>
      <c r="I20" s="59">
        <f>I19-H20+1</f>
        <v>7</v>
      </c>
      <c r="J20" s="59">
        <v>1</v>
      </c>
      <c r="K20" s="59">
        <f>K19-J20+1</f>
        <v>8</v>
      </c>
      <c r="L20" s="59">
        <v>0</v>
      </c>
      <c r="M20" s="59">
        <f>M19-L20+1</f>
        <v>20.5</v>
      </c>
      <c r="N20" s="59">
        <v>1</v>
      </c>
      <c r="O20" s="59">
        <f>O19-N20+1</f>
        <v>11.5</v>
      </c>
      <c r="P20" s="59">
        <v>0</v>
      </c>
      <c r="Q20" s="59">
        <f>Q19-P20+1</f>
        <v>3.5</v>
      </c>
      <c r="R20" s="59">
        <v>1</v>
      </c>
      <c r="S20" s="59">
        <f>S19-R20+1</f>
        <v>1</v>
      </c>
      <c r="T20" s="59">
        <v>0.5</v>
      </c>
      <c r="U20" s="59">
        <f>U19-T20+1</f>
        <v>8.5</v>
      </c>
      <c r="V20" s="59">
        <v>0</v>
      </c>
      <c r="W20" s="59">
        <f>W19-V20+1</f>
        <v>4.5</v>
      </c>
      <c r="X20" s="59">
        <v>1</v>
      </c>
      <c r="Y20" s="59">
        <f>Y19-X20+1</f>
        <v>5</v>
      </c>
      <c r="Z20" s="59">
        <v>0</v>
      </c>
      <c r="AA20" s="59">
        <f>AA19-Z20+1</f>
        <v>6.5</v>
      </c>
      <c r="AB20" s="59">
        <v>1</v>
      </c>
      <c r="AC20" s="59">
        <f>AC19-AB20+1</f>
        <v>7.5</v>
      </c>
      <c r="AD20" s="59">
        <v>2</v>
      </c>
      <c r="AE20" s="59">
        <f>AE19-AD20+1</f>
        <v>9</v>
      </c>
      <c r="AF20" s="59">
        <v>0</v>
      </c>
      <c r="AG20" s="59">
        <f>AG19-AF20+1</f>
        <v>8</v>
      </c>
      <c r="AH20" s="59">
        <v>1</v>
      </c>
      <c r="AI20" s="59">
        <f>AI19-AH20+1</f>
        <v>6.5</v>
      </c>
      <c r="AJ20" s="59">
        <v>1</v>
      </c>
      <c r="AK20" s="59">
        <f>AK19-AJ20+1</f>
        <v>0</v>
      </c>
      <c r="AL20" s="59">
        <v>0</v>
      </c>
      <c r="AM20" s="59">
        <f>AM19-AL20+1</f>
        <v>8</v>
      </c>
      <c r="AN20" s="59"/>
      <c r="AO20" s="59"/>
      <c r="AP20" s="59">
        <v>0</v>
      </c>
      <c r="AQ20" s="59">
        <f>AQ19-AP20+1</f>
        <v>5</v>
      </c>
      <c r="AR20" s="33">
        <v>0</v>
      </c>
      <c r="AS20" s="59">
        <f>AS19-AR20+1</f>
        <v>4</v>
      </c>
      <c r="AT20" s="33"/>
      <c r="AU20" s="59"/>
      <c r="AV20" s="33">
        <v>1</v>
      </c>
      <c r="AW20" s="59">
        <f>AW19-AV20+1</f>
        <v>8.5</v>
      </c>
      <c r="AX20" s="33">
        <v>1</v>
      </c>
      <c r="AY20" s="59">
        <f>AY19-AX20+1</f>
        <v>1.5</v>
      </c>
      <c r="AZ20" s="33">
        <v>5</v>
      </c>
      <c r="BA20" s="59">
        <f>BA19-AZ20+1</f>
        <v>0.5</v>
      </c>
      <c r="BB20" s="33">
        <v>0</v>
      </c>
      <c r="BC20" s="59">
        <f>BC19-BB20+1</f>
        <v>2</v>
      </c>
      <c r="BD20" s="33">
        <v>1</v>
      </c>
      <c r="BE20" s="59">
        <f>BE19-BD20+1</f>
        <v>6</v>
      </c>
      <c r="BF20" s="33">
        <v>1</v>
      </c>
      <c r="BG20" s="59">
        <f>BG19-BF20+1</f>
        <v>0</v>
      </c>
      <c r="BH20" s="33">
        <v>0</v>
      </c>
      <c r="BI20" s="59">
        <f>BI19-BH20+1</f>
        <v>7</v>
      </c>
      <c r="BJ20" s="33">
        <v>0</v>
      </c>
      <c r="BK20" s="59">
        <f>BK19-BJ20+1</f>
        <v>6</v>
      </c>
      <c r="BL20" s="33">
        <v>0</v>
      </c>
      <c r="BM20" s="59">
        <f>BM19-BL20+1</f>
        <v>7.5</v>
      </c>
      <c r="BN20" s="33">
        <v>1</v>
      </c>
      <c r="BO20" s="59">
        <f>BO19-BN20+1</f>
        <v>0.5</v>
      </c>
      <c r="BP20" s="33">
        <v>0</v>
      </c>
      <c r="BQ20" s="59">
        <f>BQ19-BP20+1</f>
        <v>7</v>
      </c>
      <c r="BR20" s="33">
        <v>0</v>
      </c>
      <c r="BS20" s="59">
        <f>BS19-BR20+1</f>
        <v>2</v>
      </c>
      <c r="BT20" s="33">
        <v>0</v>
      </c>
      <c r="BU20" s="59">
        <f>BU19-BT20+1</f>
        <v>1</v>
      </c>
      <c r="BV20" s="33">
        <v>0.5</v>
      </c>
      <c r="BW20" s="59">
        <f>BW19-BV20+1</f>
        <v>2.5</v>
      </c>
      <c r="BX20" s="33">
        <v>1</v>
      </c>
      <c r="BY20" s="59">
        <f>BY19-BX20+1</f>
        <v>3</v>
      </c>
      <c r="BZ20" s="33">
        <v>0</v>
      </c>
      <c r="CA20" s="59">
        <f>CA19-BZ20+1</f>
        <v>3</v>
      </c>
      <c r="CB20" s="33">
        <v>1.5</v>
      </c>
      <c r="CC20" s="59">
        <f>CC19-CB20+1</f>
        <v>1.5</v>
      </c>
      <c r="CD20" s="33">
        <v>3</v>
      </c>
      <c r="CE20" s="59">
        <f>CE19-CD20+1</f>
        <v>1</v>
      </c>
      <c r="CF20" s="33">
        <v>2.5</v>
      </c>
      <c r="CG20" s="59">
        <f>CG19-CF20+1</f>
        <v>0</v>
      </c>
      <c r="CH20" s="33">
        <v>2</v>
      </c>
      <c r="CI20" s="59">
        <f>CI19-CH20+1</f>
        <v>5</v>
      </c>
      <c r="CJ20" s="33">
        <v>1</v>
      </c>
      <c r="CK20" s="59">
        <f>CK19-CJ20+1</f>
        <v>1</v>
      </c>
      <c r="CL20" s="33">
        <v>1.5</v>
      </c>
      <c r="CM20" s="59">
        <f>CM19-CL20+1</f>
        <v>0</v>
      </c>
      <c r="CN20" s="33"/>
      <c r="CO20" s="59"/>
      <c r="CP20" s="33">
        <v>1</v>
      </c>
      <c r="CQ20" s="59">
        <f>CQ19-CP20+1</f>
        <v>0</v>
      </c>
      <c r="CR20" s="33">
        <v>1</v>
      </c>
      <c r="CS20" s="59">
        <f>CS19-CR20+1</f>
        <v>1</v>
      </c>
      <c r="CT20" s="33">
        <v>1</v>
      </c>
      <c r="CU20" s="59">
        <f>CU19-CT20+1</f>
        <v>4.5</v>
      </c>
      <c r="CV20" s="33">
        <v>0</v>
      </c>
      <c r="CW20" s="59">
        <f>CW19-CV20+1</f>
        <v>2.5</v>
      </c>
      <c r="CX20" s="33">
        <v>0</v>
      </c>
      <c r="CY20" s="59">
        <f>CY19-CX20+1</f>
        <v>4.5</v>
      </c>
      <c r="CZ20" s="33">
        <v>0</v>
      </c>
      <c r="DA20" s="59">
        <f>DA19-CZ20+1</f>
        <v>3</v>
      </c>
      <c r="DB20" s="33">
        <v>3</v>
      </c>
      <c r="DC20" s="59">
        <f>DC19-DB20+1</f>
        <v>0</v>
      </c>
      <c r="DD20" s="33">
        <v>0</v>
      </c>
      <c r="DE20" s="59">
        <f>DE19-DD20+1</f>
        <v>3.5</v>
      </c>
      <c r="DF20" s="33">
        <v>1</v>
      </c>
      <c r="DG20" s="59">
        <f>DG19-DF20+1</f>
        <v>0.5</v>
      </c>
      <c r="DH20" s="33">
        <v>0</v>
      </c>
      <c r="DI20" s="59">
        <v>3</v>
      </c>
      <c r="DJ20" s="33">
        <v>0</v>
      </c>
      <c r="DK20" s="59">
        <v>3</v>
      </c>
      <c r="DL20" s="33">
        <v>1</v>
      </c>
      <c r="DM20" s="59">
        <f>3-DL20</f>
        <v>2</v>
      </c>
      <c r="DN20" s="33">
        <v>0</v>
      </c>
      <c r="DO20" s="59">
        <v>2</v>
      </c>
      <c r="DP20" s="33"/>
      <c r="DQ20" s="59"/>
      <c r="DR20" s="33"/>
      <c r="DS20" s="59"/>
      <c r="DT20" s="33"/>
      <c r="DU20" s="59"/>
      <c r="DV20" s="33"/>
      <c r="DW20" s="59"/>
      <c r="DX20" s="33"/>
      <c r="DY20" s="59"/>
      <c r="DZ20" s="33"/>
      <c r="EA20" s="59"/>
      <c r="EB20" s="33"/>
      <c r="EC20" s="59"/>
      <c r="ED20" s="33"/>
      <c r="EE20" s="59"/>
    </row>
    <row r="21" spans="1:135" ht="18.75">
      <c r="A21" s="141" t="s">
        <v>418</v>
      </c>
      <c r="B21" s="33">
        <v>0.5</v>
      </c>
      <c r="C21" s="59">
        <f>C20-B21+1</f>
        <v>3</v>
      </c>
      <c r="D21" s="33">
        <v>1.5</v>
      </c>
      <c r="E21" s="59">
        <f>E20-D21+1</f>
        <v>5</v>
      </c>
      <c r="F21" s="33">
        <v>1</v>
      </c>
      <c r="G21" s="59">
        <f>G20-F21+1</f>
        <v>8</v>
      </c>
      <c r="H21" s="33"/>
      <c r="I21" s="59">
        <f>I20-H21+1</f>
        <v>8</v>
      </c>
      <c r="J21" s="33">
        <v>2</v>
      </c>
      <c r="K21" s="59">
        <f>K20-J21+1</f>
        <v>7</v>
      </c>
      <c r="L21" s="33">
        <v>2</v>
      </c>
      <c r="M21" s="59">
        <f>M20-L21+1</f>
        <v>19.5</v>
      </c>
      <c r="N21" s="33"/>
      <c r="O21" s="59">
        <f>O20-N21+1</f>
        <v>12.5</v>
      </c>
      <c r="P21" s="33"/>
      <c r="Q21" s="59">
        <f>Q20-P21+1</f>
        <v>4.5</v>
      </c>
      <c r="R21" s="33"/>
      <c r="S21" s="59">
        <f>S20-R21+1</f>
        <v>2</v>
      </c>
      <c r="T21" s="33"/>
      <c r="U21" s="59">
        <f>U20-T21+1</f>
        <v>9.5</v>
      </c>
      <c r="V21" s="33"/>
      <c r="W21" s="59">
        <f>W20-V21+1</f>
        <v>5.5</v>
      </c>
      <c r="X21" s="33"/>
      <c r="Y21" s="59">
        <f>Y20-X21+1</f>
        <v>6</v>
      </c>
      <c r="Z21" s="33">
        <v>1</v>
      </c>
      <c r="AA21" s="59">
        <f>AA20-Z21+1</f>
        <v>6.5</v>
      </c>
      <c r="AB21" s="33"/>
      <c r="AC21" s="59">
        <f>AC20-AB21+1</f>
        <v>8.5</v>
      </c>
      <c r="AD21" s="33"/>
      <c r="AE21" s="59">
        <f>AE20-AD21+1</f>
        <v>10</v>
      </c>
      <c r="AF21" s="33"/>
      <c r="AG21" s="59">
        <f>AG20-AF21+1</f>
        <v>9</v>
      </c>
      <c r="AH21" s="33">
        <v>0.5</v>
      </c>
      <c r="AI21" s="59">
        <f>AI20-AH21+1</f>
        <v>7</v>
      </c>
      <c r="AJ21" s="33"/>
      <c r="AK21" s="59">
        <f>AK20-AJ21+1</f>
        <v>1</v>
      </c>
      <c r="AL21" s="33">
        <v>0.5</v>
      </c>
      <c r="AM21" s="59">
        <f>AM20-AL21+1</f>
        <v>8.5</v>
      </c>
      <c r="AN21" s="33"/>
      <c r="AO21" s="59"/>
      <c r="AP21" s="33"/>
      <c r="AQ21" s="59">
        <f>AQ20-AP21+1</f>
        <v>6</v>
      </c>
      <c r="AR21" s="33"/>
      <c r="AS21" s="59">
        <f>AS20-AR21+1</f>
        <v>5</v>
      </c>
      <c r="AT21" s="33"/>
      <c r="AU21" s="59"/>
      <c r="AV21" s="33"/>
      <c r="AW21" s="59">
        <f>AW20-AV21+1</f>
        <v>9.5</v>
      </c>
      <c r="AX21" s="33"/>
      <c r="AY21" s="59">
        <f>AY20-AX21+1</f>
        <v>2.5</v>
      </c>
      <c r="AZ21" s="33"/>
      <c r="BA21" s="59"/>
      <c r="BB21" s="33"/>
      <c r="BC21" s="59">
        <f>BC20-BB21+1</f>
        <v>3</v>
      </c>
      <c r="BD21" s="33">
        <v>1</v>
      </c>
      <c r="BE21" s="59">
        <f>BE20-BD21+1</f>
        <v>6</v>
      </c>
      <c r="BF21" s="33">
        <v>1</v>
      </c>
      <c r="BG21" s="59">
        <v>1</v>
      </c>
      <c r="BH21" s="33">
        <v>1</v>
      </c>
      <c r="BI21" s="59">
        <f>BI20-BH21+1</f>
        <v>7</v>
      </c>
      <c r="BJ21" s="33"/>
      <c r="BK21" s="59">
        <f>BK20-BJ21+1</f>
        <v>7</v>
      </c>
      <c r="BL21" s="33"/>
      <c r="BM21" s="59">
        <f>BM20-BL21+1</f>
        <v>8.5</v>
      </c>
      <c r="BN21" s="33"/>
      <c r="BO21" s="59">
        <f>BO20-BN21+1</f>
        <v>1.5</v>
      </c>
      <c r="BP21" s="33"/>
      <c r="BQ21" s="59">
        <f>BQ20-BP21+1</f>
        <v>8</v>
      </c>
      <c r="BR21" s="33"/>
      <c r="BS21" s="59">
        <f>BS20-BR21+1</f>
        <v>3</v>
      </c>
      <c r="BT21" s="33"/>
      <c r="BU21" s="59">
        <f>BU20-BT21+1</f>
        <v>2</v>
      </c>
      <c r="BV21" s="33"/>
      <c r="BW21" s="59">
        <f>BW20-BV21+1</f>
        <v>3.5</v>
      </c>
      <c r="BX21" s="33"/>
      <c r="BY21" s="59">
        <f>BY20-BX21+1</f>
        <v>4</v>
      </c>
      <c r="BZ21" s="33">
        <v>1</v>
      </c>
      <c r="CA21" s="59">
        <f>CA20-BZ21+1</f>
        <v>3</v>
      </c>
      <c r="CB21" s="33">
        <v>0.5</v>
      </c>
      <c r="CC21" s="59">
        <f>CC20-CB21+1</f>
        <v>2</v>
      </c>
      <c r="CD21" s="33">
        <v>2</v>
      </c>
      <c r="CE21" s="59">
        <f>CE20-CD21+1</f>
        <v>0</v>
      </c>
      <c r="CF21" s="33"/>
      <c r="CG21" s="59"/>
      <c r="CH21" s="33"/>
      <c r="CI21" s="59">
        <f>CI20-CH21+1</f>
        <v>6</v>
      </c>
      <c r="CJ21" s="33"/>
      <c r="CK21" s="59">
        <f>CK20-CJ21+1</f>
        <v>2</v>
      </c>
      <c r="CL21" s="33"/>
      <c r="CM21" s="59">
        <v>1</v>
      </c>
      <c r="CN21" s="33"/>
      <c r="CO21" s="59"/>
      <c r="CP21" s="33"/>
      <c r="CQ21" s="59">
        <f>CQ20-CP21+1</f>
        <v>1</v>
      </c>
      <c r="CR21" s="33">
        <v>1</v>
      </c>
      <c r="CS21" s="59">
        <f>CS20-CR21+1</f>
        <v>1</v>
      </c>
      <c r="CT21" s="33"/>
      <c r="CU21" s="59">
        <f>CU20-CT21+1</f>
        <v>5.5</v>
      </c>
      <c r="CV21" s="33"/>
      <c r="CW21" s="59">
        <f>CW20-CV21+1</f>
        <v>3.5</v>
      </c>
      <c r="CX21" s="33"/>
      <c r="CY21" s="59">
        <f>CY20-CX21+1</f>
        <v>5.5</v>
      </c>
      <c r="CZ21" s="33"/>
      <c r="DA21" s="59">
        <f>DA20-CZ21+1</f>
        <v>4</v>
      </c>
      <c r="DB21" s="33"/>
      <c r="DC21" s="59">
        <f>DC20-DB21+1</f>
        <v>1</v>
      </c>
      <c r="DD21" s="33"/>
      <c r="DE21" s="59">
        <f>DE20-DD21+1</f>
        <v>4.5</v>
      </c>
      <c r="DF21" s="33">
        <v>0.5</v>
      </c>
      <c r="DG21" s="59">
        <f>DG20-DF21+1</f>
        <v>1</v>
      </c>
      <c r="DH21" s="33"/>
      <c r="DI21" s="59">
        <f>DI20-DH21+1</f>
        <v>4</v>
      </c>
      <c r="DJ21" s="33"/>
      <c r="DK21" s="59">
        <f>DK20-DJ21+1</f>
        <v>4</v>
      </c>
      <c r="DL21" s="33">
        <v>1</v>
      </c>
      <c r="DM21" s="59">
        <f>DM20-DL21+1</f>
        <v>2</v>
      </c>
      <c r="DN21" s="33"/>
      <c r="DO21" s="59">
        <f>DO20-DN21+1</f>
        <v>3</v>
      </c>
      <c r="DP21" s="33">
        <v>1</v>
      </c>
      <c r="DQ21" s="59">
        <f>3-DP21</f>
        <v>2</v>
      </c>
      <c r="DR21" s="33">
        <v>0.5</v>
      </c>
      <c r="DS21" s="59">
        <f>3-DR21</f>
        <v>2.5</v>
      </c>
      <c r="DT21" s="33"/>
      <c r="DU21" s="59">
        <v>3</v>
      </c>
      <c r="DV21" s="33"/>
      <c r="DW21" s="59">
        <v>3</v>
      </c>
      <c r="DX21" s="33"/>
      <c r="DY21" s="59">
        <v>3</v>
      </c>
      <c r="DZ21" s="33">
        <v>0</v>
      </c>
      <c r="EA21" s="59">
        <v>1</v>
      </c>
      <c r="EB21" s="33"/>
      <c r="EC21" s="59">
        <v>3</v>
      </c>
      <c r="ED21" s="33"/>
      <c r="EE21" s="59">
        <v>3</v>
      </c>
    </row>
    <row r="22" spans="1:135" ht="18.75">
      <c r="A22" s="140" t="s">
        <v>419</v>
      </c>
      <c r="B22" s="33"/>
      <c r="C22" s="59">
        <v>4</v>
      </c>
      <c r="D22" s="33"/>
      <c r="E22" s="59">
        <v>6</v>
      </c>
      <c r="F22" s="33"/>
      <c r="G22" s="59">
        <v>9</v>
      </c>
      <c r="H22" s="33"/>
      <c r="I22" s="59"/>
      <c r="J22" s="33"/>
      <c r="K22" s="59">
        <v>8</v>
      </c>
      <c r="L22" s="33"/>
      <c r="M22" s="59">
        <v>20.5</v>
      </c>
      <c r="N22" s="33"/>
      <c r="O22" s="59"/>
      <c r="P22" s="33"/>
      <c r="Q22" s="59"/>
      <c r="R22" s="33"/>
      <c r="S22" s="59"/>
      <c r="T22" s="33"/>
      <c r="U22" s="59"/>
      <c r="V22" s="33"/>
      <c r="W22" s="59"/>
      <c r="X22" s="33"/>
      <c r="Y22" s="59"/>
      <c r="Z22" s="33"/>
      <c r="AA22" s="59">
        <v>7.5</v>
      </c>
      <c r="AB22" s="33"/>
      <c r="AC22" s="59"/>
      <c r="AD22" s="33"/>
      <c r="AE22" s="59"/>
      <c r="AF22" s="33"/>
      <c r="AG22" s="59"/>
      <c r="AH22" s="33"/>
      <c r="AI22" s="59">
        <v>1</v>
      </c>
      <c r="AJ22" s="33"/>
      <c r="AK22" s="59"/>
      <c r="AL22" s="33"/>
      <c r="AM22" s="59">
        <v>9.5</v>
      </c>
      <c r="AN22" s="33"/>
      <c r="AO22" s="59"/>
      <c r="AP22" s="33"/>
      <c r="AQ22" s="59"/>
      <c r="AR22" s="33"/>
      <c r="AS22" s="59"/>
      <c r="AT22" s="33"/>
      <c r="AU22" s="59"/>
      <c r="AV22" s="33"/>
      <c r="AW22" s="59"/>
      <c r="AX22" s="33"/>
      <c r="AY22" s="59"/>
      <c r="AZ22" s="33"/>
      <c r="BA22" s="59"/>
      <c r="BB22" s="33"/>
      <c r="BC22" s="59"/>
      <c r="BD22" s="33"/>
      <c r="BE22" s="59">
        <v>7</v>
      </c>
      <c r="BF22" s="33"/>
      <c r="BG22" s="59">
        <v>1</v>
      </c>
      <c r="BH22" s="33"/>
      <c r="BI22" s="59">
        <v>8</v>
      </c>
      <c r="BJ22" s="33"/>
      <c r="BK22" s="59"/>
      <c r="BL22" s="33"/>
      <c r="BM22" s="59"/>
      <c r="BN22" s="33"/>
      <c r="BO22" s="59"/>
      <c r="BP22" s="33"/>
      <c r="BQ22" s="59"/>
      <c r="BR22" s="33"/>
      <c r="BS22" s="59"/>
      <c r="BT22" s="33"/>
      <c r="BU22" s="59"/>
      <c r="BV22" s="33"/>
      <c r="BW22" s="59"/>
      <c r="BX22" s="33"/>
      <c r="BY22" s="59"/>
      <c r="BZ22" s="33"/>
      <c r="CA22" s="59">
        <v>4</v>
      </c>
      <c r="CB22" s="33"/>
      <c r="CC22" s="59">
        <v>3</v>
      </c>
      <c r="CD22" s="33"/>
      <c r="CE22" s="59">
        <v>1</v>
      </c>
      <c r="CF22" s="33"/>
      <c r="CG22" s="59"/>
      <c r="CH22" s="33"/>
      <c r="CI22" s="59"/>
      <c r="CJ22" s="33"/>
      <c r="CK22" s="59"/>
      <c r="CL22" s="33"/>
      <c r="CM22" s="59"/>
      <c r="CN22" s="33"/>
      <c r="CO22" s="59"/>
      <c r="CP22" s="33"/>
      <c r="CQ22" s="59"/>
      <c r="CR22" s="33"/>
      <c r="CS22" s="59">
        <v>2</v>
      </c>
      <c r="CT22" s="33"/>
      <c r="CU22" s="59"/>
      <c r="CV22" s="33"/>
      <c r="CW22" s="59"/>
      <c r="CX22" s="33"/>
      <c r="CY22" s="59"/>
      <c r="CZ22" s="33"/>
      <c r="DA22" s="59"/>
      <c r="DB22" s="33"/>
      <c r="DC22" s="59"/>
      <c r="DD22" s="33"/>
      <c r="DE22" s="59"/>
      <c r="DF22" s="33"/>
      <c r="DG22" s="59">
        <v>2</v>
      </c>
      <c r="DH22" s="33"/>
      <c r="DI22" s="59"/>
      <c r="DJ22" s="33"/>
      <c r="DK22" s="59"/>
      <c r="DL22" s="33"/>
      <c r="DM22" s="59">
        <v>3</v>
      </c>
      <c r="DN22" s="33"/>
      <c r="DO22" s="59"/>
      <c r="DP22" s="33"/>
      <c r="DQ22" s="59">
        <v>3</v>
      </c>
      <c r="DR22" s="33"/>
      <c r="DS22" s="59">
        <v>3.5</v>
      </c>
      <c r="DT22" s="33"/>
      <c r="DU22" s="59"/>
      <c r="DV22" s="33"/>
      <c r="DW22" s="59"/>
      <c r="DX22" s="33"/>
      <c r="DY22" s="59"/>
      <c r="DZ22" s="33"/>
      <c r="EA22" s="59"/>
      <c r="EB22" s="33"/>
      <c r="EC22" s="59"/>
      <c r="ED22" s="33"/>
      <c r="EE22" s="59"/>
    </row>
    <row r="23" spans="1:135" ht="18.75">
      <c r="A23" s="140" t="s">
        <v>420</v>
      </c>
      <c r="B23" s="33"/>
      <c r="C23" s="59"/>
      <c r="D23" s="33"/>
      <c r="E23" s="59"/>
      <c r="F23" s="33"/>
      <c r="G23" s="59"/>
      <c r="H23" s="33"/>
      <c r="I23" s="59"/>
      <c r="J23" s="33"/>
      <c r="K23" s="59"/>
      <c r="L23" s="33"/>
      <c r="M23" s="59"/>
      <c r="N23" s="33"/>
      <c r="O23" s="59"/>
      <c r="P23" s="33"/>
      <c r="Q23" s="59"/>
      <c r="R23" s="33"/>
      <c r="S23" s="59"/>
      <c r="T23" s="33"/>
      <c r="U23" s="59"/>
      <c r="V23" s="33"/>
      <c r="W23" s="59"/>
      <c r="X23" s="33"/>
      <c r="Y23" s="59"/>
      <c r="Z23" s="33"/>
      <c r="AA23" s="59"/>
      <c r="AB23" s="33"/>
      <c r="AC23" s="59"/>
      <c r="AD23" s="33"/>
      <c r="AE23" s="59"/>
      <c r="AF23" s="33"/>
      <c r="AG23" s="59"/>
      <c r="AH23" s="33"/>
      <c r="AI23" s="59"/>
      <c r="AJ23" s="33"/>
      <c r="AK23" s="59"/>
      <c r="AL23" s="33"/>
      <c r="AM23" s="59"/>
      <c r="AN23" s="33"/>
      <c r="AO23" s="59"/>
      <c r="AP23" s="33"/>
      <c r="AQ23" s="59"/>
      <c r="AR23" s="33"/>
      <c r="AS23" s="59"/>
      <c r="AT23" s="33"/>
      <c r="AU23" s="59"/>
      <c r="AV23" s="33"/>
      <c r="AW23" s="59"/>
      <c r="AX23" s="33"/>
      <c r="AY23" s="59"/>
      <c r="AZ23" s="33"/>
      <c r="BA23" s="59"/>
      <c r="BB23" s="33"/>
      <c r="BC23" s="59"/>
      <c r="BD23" s="33"/>
      <c r="BE23" s="59"/>
      <c r="BF23" s="33"/>
      <c r="BG23" s="59"/>
      <c r="BH23" s="33"/>
      <c r="BI23" s="59"/>
      <c r="BJ23" s="33"/>
      <c r="BK23" s="59"/>
      <c r="BL23" s="33"/>
      <c r="BM23" s="59"/>
      <c r="BN23" s="33"/>
      <c r="BO23" s="59"/>
      <c r="BP23" s="33"/>
      <c r="BQ23" s="59"/>
      <c r="BR23" s="33"/>
      <c r="BS23" s="59"/>
      <c r="BT23" s="33"/>
      <c r="BU23" s="59"/>
      <c r="BV23" s="33"/>
      <c r="BW23" s="59"/>
      <c r="BX23" s="33"/>
      <c r="BY23" s="59"/>
      <c r="BZ23" s="33"/>
      <c r="CA23" s="59"/>
      <c r="CB23" s="33"/>
      <c r="CC23" s="59"/>
      <c r="CD23" s="33"/>
      <c r="CE23" s="59"/>
      <c r="CF23" s="33"/>
      <c r="CG23" s="59"/>
      <c r="CH23" s="33"/>
      <c r="CI23" s="59"/>
      <c r="CJ23" s="33"/>
      <c r="CK23" s="59"/>
      <c r="CL23" s="33"/>
      <c r="CM23" s="59"/>
      <c r="CN23" s="33"/>
      <c r="CO23" s="59"/>
      <c r="CP23" s="33"/>
      <c r="CQ23" s="59"/>
      <c r="CR23" s="33"/>
      <c r="CS23" s="59"/>
      <c r="CT23" s="33"/>
      <c r="CU23" s="59"/>
      <c r="CV23" s="33"/>
      <c r="CW23" s="59"/>
      <c r="CX23" s="33"/>
      <c r="CY23" s="59"/>
      <c r="CZ23" s="33"/>
      <c r="DA23" s="59"/>
      <c r="DB23" s="33"/>
      <c r="DC23" s="59"/>
      <c r="DD23" s="33"/>
      <c r="DE23" s="59"/>
      <c r="DF23" s="33"/>
      <c r="DG23" s="59"/>
      <c r="DH23" s="33"/>
      <c r="DI23" s="59"/>
      <c r="DJ23" s="33"/>
      <c r="DK23" s="59"/>
      <c r="DL23" s="33"/>
      <c r="DM23" s="59"/>
      <c r="DN23" s="33"/>
      <c r="DO23" s="59"/>
      <c r="DP23" s="33"/>
      <c r="DQ23" s="59"/>
      <c r="DR23" s="33"/>
      <c r="DS23" s="59"/>
      <c r="DT23" s="33"/>
      <c r="DU23" s="59"/>
      <c r="DV23" s="33"/>
      <c r="DW23" s="59"/>
      <c r="DX23" s="33"/>
      <c r="DY23" s="59"/>
      <c r="DZ23" s="33"/>
      <c r="EA23" s="59"/>
      <c r="EB23" s="33"/>
      <c r="EC23" s="59"/>
      <c r="ED23" s="33"/>
      <c r="EE23" s="59"/>
    </row>
    <row r="24" spans="1:135" ht="18.75">
      <c r="A24" s="140" t="s">
        <v>421</v>
      </c>
      <c r="B24" s="33"/>
      <c r="C24" s="59"/>
      <c r="D24" s="33"/>
      <c r="E24" s="59"/>
      <c r="F24" s="33"/>
      <c r="G24" s="59"/>
      <c r="H24" s="33"/>
      <c r="I24" s="59"/>
      <c r="J24" s="33"/>
      <c r="K24" s="59"/>
      <c r="L24" s="33"/>
      <c r="M24" s="59"/>
      <c r="N24" s="33"/>
      <c r="O24" s="59"/>
      <c r="P24" s="33"/>
      <c r="Q24" s="59"/>
      <c r="R24" s="33"/>
      <c r="S24" s="59"/>
      <c r="T24" s="33"/>
      <c r="U24" s="59"/>
      <c r="V24" s="33"/>
      <c r="W24" s="59"/>
      <c r="X24" s="33"/>
      <c r="Y24" s="59"/>
      <c r="Z24" s="33"/>
      <c r="AA24" s="59"/>
      <c r="AB24" s="33"/>
      <c r="AC24" s="59"/>
      <c r="AD24" s="33"/>
      <c r="AE24" s="59"/>
      <c r="AF24" s="33"/>
      <c r="AG24" s="59"/>
      <c r="AH24" s="33"/>
      <c r="AI24" s="59"/>
      <c r="AJ24" s="33"/>
      <c r="AK24" s="59"/>
      <c r="AL24" s="33"/>
      <c r="AM24" s="59"/>
      <c r="AN24" s="33"/>
      <c r="AO24" s="59"/>
      <c r="AP24" s="33"/>
      <c r="AQ24" s="59"/>
      <c r="AR24" s="33"/>
      <c r="AS24" s="59"/>
      <c r="AT24" s="33"/>
      <c r="AU24" s="59"/>
      <c r="AV24" s="33"/>
      <c r="AW24" s="59"/>
      <c r="AX24" s="33"/>
      <c r="AY24" s="59"/>
      <c r="AZ24" s="33"/>
      <c r="BA24" s="59"/>
      <c r="BB24" s="33"/>
      <c r="BC24" s="59"/>
      <c r="BD24" s="33"/>
      <c r="BE24" s="59"/>
      <c r="BF24" s="33"/>
      <c r="BG24" s="59"/>
      <c r="BH24" s="33"/>
      <c r="BI24" s="59"/>
      <c r="BJ24" s="33"/>
      <c r="BK24" s="59"/>
      <c r="BL24" s="33"/>
      <c r="BM24" s="59"/>
      <c r="BN24" s="33"/>
      <c r="BO24" s="59"/>
      <c r="BP24" s="33"/>
      <c r="BQ24" s="59"/>
      <c r="BR24" s="33"/>
      <c r="BS24" s="59"/>
      <c r="BT24" s="33"/>
      <c r="BU24" s="59"/>
      <c r="BV24" s="33"/>
      <c r="BW24" s="59"/>
      <c r="BX24" s="33"/>
      <c r="BY24" s="59"/>
      <c r="BZ24" s="33"/>
      <c r="CA24" s="59"/>
      <c r="CB24" s="33"/>
      <c r="CC24" s="59"/>
      <c r="CD24" s="33"/>
      <c r="CE24" s="59"/>
      <c r="CF24" s="33"/>
      <c r="CG24" s="59"/>
      <c r="CH24" s="33"/>
      <c r="CI24" s="59"/>
      <c r="CJ24" s="33"/>
      <c r="CK24" s="59"/>
      <c r="CL24" s="33"/>
      <c r="CM24" s="59"/>
      <c r="CN24" s="33"/>
      <c r="CO24" s="59"/>
      <c r="CP24" s="33"/>
      <c r="CQ24" s="59"/>
      <c r="CR24" s="33"/>
      <c r="CS24" s="59"/>
      <c r="CT24" s="33"/>
      <c r="CU24" s="59"/>
      <c r="CV24" s="33"/>
      <c r="CW24" s="59"/>
      <c r="CX24" s="33"/>
      <c r="CY24" s="59"/>
      <c r="CZ24" s="33"/>
      <c r="DA24" s="59"/>
      <c r="DB24" s="33"/>
      <c r="DC24" s="59"/>
      <c r="DD24" s="33"/>
      <c r="DE24" s="59"/>
      <c r="DF24" s="33"/>
      <c r="DG24" s="59"/>
      <c r="DH24" s="33"/>
      <c r="DI24" s="59"/>
      <c r="DJ24" s="33"/>
      <c r="DK24" s="59"/>
      <c r="DL24" s="33"/>
      <c r="DM24" s="59"/>
      <c r="DN24" s="33"/>
      <c r="DO24" s="59"/>
      <c r="DP24" s="33"/>
      <c r="DQ24" s="59"/>
      <c r="DR24" s="33"/>
      <c r="DS24" s="59"/>
      <c r="DT24" s="33"/>
      <c r="DU24" s="59"/>
      <c r="DV24" s="33"/>
      <c r="DW24" s="59"/>
      <c r="DX24" s="33"/>
      <c r="DY24" s="59"/>
      <c r="DZ24" s="33"/>
      <c r="EA24" s="59"/>
      <c r="EB24" s="33"/>
      <c r="EC24" s="59"/>
      <c r="ED24" s="33"/>
      <c r="EE24" s="59"/>
    </row>
    <row r="25" spans="1:135" ht="18.75">
      <c r="A25" s="140" t="s">
        <v>422</v>
      </c>
      <c r="B25" s="33"/>
      <c r="C25" s="59"/>
      <c r="D25" s="33"/>
      <c r="E25" s="59"/>
      <c r="F25" s="33"/>
      <c r="G25" s="59"/>
      <c r="H25" s="33"/>
      <c r="I25" s="59"/>
      <c r="J25" s="33"/>
      <c r="K25" s="59"/>
      <c r="L25" s="33"/>
      <c r="M25" s="59"/>
      <c r="N25" s="33"/>
      <c r="O25" s="59"/>
      <c r="P25" s="33"/>
      <c r="Q25" s="59"/>
      <c r="R25" s="33"/>
      <c r="S25" s="59"/>
      <c r="T25" s="33"/>
      <c r="U25" s="59"/>
      <c r="V25" s="33"/>
      <c r="W25" s="59"/>
      <c r="X25" s="33"/>
      <c r="Y25" s="59"/>
      <c r="Z25" s="33"/>
      <c r="AA25" s="59"/>
      <c r="AB25" s="33"/>
      <c r="AC25" s="59"/>
      <c r="AD25" s="33"/>
      <c r="AE25" s="59"/>
      <c r="AF25" s="33"/>
      <c r="AG25" s="59"/>
      <c r="AH25" s="33"/>
      <c r="AI25" s="59"/>
      <c r="AJ25" s="33"/>
      <c r="AK25" s="59"/>
      <c r="AL25" s="33"/>
      <c r="AM25" s="59"/>
      <c r="AN25" s="33"/>
      <c r="AO25" s="59"/>
      <c r="AP25" s="33"/>
      <c r="AQ25" s="59"/>
      <c r="AR25" s="33"/>
      <c r="AS25" s="59"/>
      <c r="AT25" s="33"/>
      <c r="AU25" s="59"/>
      <c r="AV25" s="33"/>
      <c r="AW25" s="59"/>
      <c r="AX25" s="33"/>
      <c r="AY25" s="59"/>
      <c r="AZ25" s="33"/>
      <c r="BA25" s="59"/>
      <c r="BB25" s="33"/>
      <c r="BC25" s="59"/>
      <c r="BD25" s="33"/>
      <c r="BE25" s="59"/>
      <c r="BF25" s="33"/>
      <c r="BG25" s="59"/>
      <c r="BH25" s="33"/>
      <c r="BI25" s="59"/>
      <c r="BJ25" s="33"/>
      <c r="BK25" s="59"/>
      <c r="BL25" s="33"/>
      <c r="BM25" s="59"/>
      <c r="BN25" s="33"/>
      <c r="BO25" s="59"/>
      <c r="BP25" s="33"/>
      <c r="BQ25" s="59"/>
      <c r="BR25" s="33"/>
      <c r="BS25" s="59"/>
      <c r="BT25" s="33"/>
      <c r="BU25" s="59"/>
      <c r="BV25" s="33"/>
      <c r="BW25" s="59"/>
      <c r="BX25" s="33"/>
      <c r="BY25" s="59"/>
      <c r="BZ25" s="33"/>
      <c r="CA25" s="59"/>
      <c r="CB25" s="33"/>
      <c r="CC25" s="59"/>
      <c r="CD25" s="33"/>
      <c r="CE25" s="59"/>
      <c r="CF25" s="33"/>
      <c r="CG25" s="59"/>
      <c r="CH25" s="33"/>
      <c r="CI25" s="59"/>
      <c r="CJ25" s="33"/>
      <c r="CK25" s="59"/>
      <c r="CL25" s="33"/>
      <c r="CM25" s="59"/>
      <c r="CN25" s="33"/>
      <c r="CO25" s="59"/>
      <c r="CP25" s="33"/>
      <c r="CQ25" s="59"/>
      <c r="CR25" s="33"/>
      <c r="CS25" s="59"/>
      <c r="CT25" s="33"/>
      <c r="CU25" s="59"/>
      <c r="CV25" s="33"/>
      <c r="CW25" s="59"/>
      <c r="CX25" s="33"/>
      <c r="CY25" s="59"/>
      <c r="CZ25" s="33"/>
      <c r="DA25" s="59"/>
      <c r="DB25" s="33"/>
      <c r="DC25" s="59"/>
      <c r="DD25" s="33"/>
      <c r="DE25" s="59"/>
      <c r="DF25" s="33"/>
      <c r="DG25" s="59"/>
      <c r="DH25" s="33"/>
      <c r="DI25" s="59"/>
      <c r="DJ25" s="33"/>
      <c r="DK25" s="59"/>
      <c r="DL25" s="33"/>
      <c r="DM25" s="59"/>
      <c r="DN25" s="33"/>
      <c r="DO25" s="59"/>
      <c r="DP25" s="33"/>
      <c r="DQ25" s="59"/>
      <c r="DR25" s="33"/>
      <c r="DS25" s="59"/>
      <c r="DT25" s="33"/>
      <c r="DU25" s="59"/>
      <c r="DV25" s="33"/>
      <c r="DW25" s="59"/>
      <c r="DX25" s="33"/>
      <c r="DY25" s="59"/>
      <c r="DZ25" s="33"/>
      <c r="EA25" s="59"/>
      <c r="EB25" s="33"/>
      <c r="EC25" s="59"/>
      <c r="ED25" s="33"/>
      <c r="EE25" s="59"/>
    </row>
    <row r="26" spans="1:135" ht="18.75">
      <c r="A26" s="140" t="s">
        <v>423</v>
      </c>
      <c r="B26" s="33"/>
      <c r="C26" s="59"/>
      <c r="D26" s="33"/>
      <c r="E26" s="59"/>
      <c r="F26" s="33"/>
      <c r="G26" s="59"/>
      <c r="H26" s="33"/>
      <c r="I26" s="59"/>
      <c r="J26" s="33"/>
      <c r="K26" s="59"/>
      <c r="L26" s="33"/>
      <c r="M26" s="59"/>
      <c r="N26" s="33"/>
      <c r="O26" s="59"/>
      <c r="P26" s="33"/>
      <c r="Q26" s="59"/>
      <c r="R26" s="33"/>
      <c r="S26" s="59"/>
      <c r="T26" s="33"/>
      <c r="U26" s="59"/>
      <c r="V26" s="33"/>
      <c r="W26" s="59"/>
      <c r="X26" s="33"/>
      <c r="Y26" s="59"/>
      <c r="Z26" s="33"/>
      <c r="AA26" s="59"/>
      <c r="AB26" s="33"/>
      <c r="AC26" s="59"/>
      <c r="AD26" s="33"/>
      <c r="AE26" s="59"/>
      <c r="AF26" s="33"/>
      <c r="AG26" s="59"/>
      <c r="AH26" s="33"/>
      <c r="AI26" s="59"/>
      <c r="AJ26" s="33"/>
      <c r="AK26" s="59"/>
      <c r="AL26" s="33"/>
      <c r="AM26" s="59"/>
      <c r="AN26" s="33"/>
      <c r="AO26" s="59"/>
      <c r="AP26" s="33"/>
      <c r="AQ26" s="59"/>
      <c r="AR26" s="33"/>
      <c r="AS26" s="59"/>
      <c r="AT26" s="33"/>
      <c r="AU26" s="59"/>
      <c r="AV26" s="33"/>
      <c r="AW26" s="59"/>
      <c r="AX26" s="33"/>
      <c r="AY26" s="59"/>
      <c r="AZ26" s="33"/>
      <c r="BA26" s="59"/>
      <c r="BB26" s="33"/>
      <c r="BC26" s="59"/>
      <c r="BD26" s="33"/>
      <c r="BE26" s="59"/>
      <c r="BF26" s="33"/>
      <c r="BG26" s="59"/>
      <c r="BH26" s="33"/>
      <c r="BI26" s="59"/>
      <c r="BJ26" s="33"/>
      <c r="BK26" s="59"/>
      <c r="BL26" s="33"/>
      <c r="BM26" s="59"/>
      <c r="BN26" s="33"/>
      <c r="BO26" s="59"/>
      <c r="BP26" s="33"/>
      <c r="BQ26" s="59"/>
      <c r="BR26" s="33"/>
      <c r="BS26" s="59"/>
      <c r="BT26" s="33"/>
      <c r="BU26" s="59"/>
      <c r="BV26" s="33"/>
      <c r="BW26" s="59"/>
      <c r="BX26" s="33"/>
      <c r="BY26" s="59"/>
      <c r="BZ26" s="33"/>
      <c r="CA26" s="59"/>
      <c r="CB26" s="33"/>
      <c r="CC26" s="59"/>
      <c r="CD26" s="33"/>
      <c r="CE26" s="59"/>
      <c r="CF26" s="33"/>
      <c r="CG26" s="59"/>
      <c r="CH26" s="33"/>
      <c r="CI26" s="59"/>
      <c r="CJ26" s="33"/>
      <c r="CK26" s="59"/>
      <c r="CL26" s="33"/>
      <c r="CM26" s="59"/>
      <c r="CN26" s="33"/>
      <c r="CO26" s="59"/>
      <c r="CP26" s="33"/>
      <c r="CQ26" s="59"/>
      <c r="CR26" s="33"/>
      <c r="CS26" s="59"/>
      <c r="CT26" s="33"/>
      <c r="CU26" s="59"/>
      <c r="CV26" s="33"/>
      <c r="CW26" s="59"/>
      <c r="CX26" s="33"/>
      <c r="CY26" s="59"/>
      <c r="CZ26" s="33"/>
      <c r="DA26" s="59"/>
      <c r="DB26" s="33"/>
      <c r="DC26" s="59"/>
      <c r="DD26" s="33"/>
      <c r="DE26" s="59"/>
      <c r="DF26" s="33"/>
      <c r="DG26" s="59"/>
      <c r="DH26" s="33"/>
      <c r="DI26" s="59"/>
      <c r="DJ26" s="33"/>
      <c r="DK26" s="59"/>
      <c r="DL26" s="33"/>
      <c r="DM26" s="59"/>
      <c r="DN26" s="33"/>
      <c r="DO26" s="59"/>
      <c r="DP26" s="33"/>
      <c r="DQ26" s="59"/>
      <c r="DR26" s="33"/>
      <c r="DS26" s="59"/>
      <c r="DT26" s="33"/>
      <c r="DU26" s="59"/>
      <c r="DV26" s="33"/>
      <c r="DW26" s="59"/>
      <c r="DX26" s="33"/>
      <c r="DY26" s="59"/>
      <c r="DZ26" s="33"/>
      <c r="EA26" s="59"/>
      <c r="EB26" s="33"/>
      <c r="EC26" s="59"/>
      <c r="ED26" s="33"/>
      <c r="EE26" s="59"/>
    </row>
    <row r="27" spans="1:135" ht="18.75">
      <c r="A27" s="140" t="s">
        <v>424</v>
      </c>
      <c r="B27" s="33"/>
      <c r="C27" s="59"/>
      <c r="D27" s="33"/>
      <c r="E27" s="59"/>
      <c r="F27" s="33"/>
      <c r="G27" s="59"/>
      <c r="H27" s="33"/>
      <c r="I27" s="59"/>
      <c r="J27" s="33"/>
      <c r="K27" s="59"/>
      <c r="L27" s="33"/>
      <c r="M27" s="59"/>
      <c r="N27" s="33"/>
      <c r="O27" s="59"/>
      <c r="P27" s="33"/>
      <c r="Q27" s="59"/>
      <c r="R27" s="33"/>
      <c r="S27" s="59"/>
      <c r="T27" s="33"/>
      <c r="U27" s="59"/>
      <c r="V27" s="33"/>
      <c r="W27" s="59"/>
      <c r="X27" s="33"/>
      <c r="Y27" s="59"/>
      <c r="Z27" s="33"/>
      <c r="AA27" s="59"/>
      <c r="AB27" s="33"/>
      <c r="AC27" s="59"/>
      <c r="AD27" s="33"/>
      <c r="AE27" s="100"/>
      <c r="AF27" s="33"/>
      <c r="AG27" s="100"/>
      <c r="AH27" s="33"/>
      <c r="AI27" s="100"/>
      <c r="AJ27" s="33"/>
      <c r="AK27" s="100"/>
      <c r="AL27" s="33"/>
      <c r="AM27" s="100"/>
      <c r="AN27" s="33"/>
      <c r="AO27" s="59"/>
      <c r="AP27" s="33"/>
      <c r="AQ27" s="100"/>
      <c r="AR27" s="33"/>
      <c r="AS27" s="100"/>
      <c r="AT27" s="33"/>
      <c r="AU27" s="100"/>
      <c r="AV27" s="33"/>
      <c r="AW27" s="100"/>
      <c r="AX27" s="33"/>
      <c r="AY27" s="100"/>
      <c r="AZ27" s="33"/>
      <c r="BA27" s="100"/>
      <c r="BB27" s="33"/>
      <c r="BC27" s="100"/>
      <c r="BD27" s="33"/>
      <c r="BE27" s="100"/>
      <c r="BF27" s="33"/>
      <c r="BG27" s="100"/>
      <c r="BH27" s="33"/>
      <c r="BI27" s="100"/>
      <c r="BJ27" s="33"/>
      <c r="BK27" s="100"/>
      <c r="BL27" s="33"/>
      <c r="BM27" s="100"/>
      <c r="BN27" s="33"/>
      <c r="BO27" s="100"/>
      <c r="BP27" s="33"/>
      <c r="BQ27" s="100"/>
      <c r="BR27" s="33"/>
      <c r="BS27" s="100"/>
      <c r="BT27" s="33"/>
      <c r="BU27" s="59"/>
      <c r="BV27" s="33"/>
      <c r="BW27" s="59"/>
      <c r="BX27" s="33"/>
      <c r="BY27" s="59"/>
      <c r="BZ27" s="33"/>
      <c r="CA27" s="59"/>
      <c r="CB27" s="33"/>
      <c r="CC27" s="59"/>
      <c r="CD27" s="33"/>
      <c r="CE27" s="59"/>
      <c r="CF27" s="33"/>
      <c r="CG27" s="59"/>
      <c r="CH27" s="33"/>
      <c r="CI27" s="59"/>
      <c r="CJ27" s="33"/>
      <c r="CK27" s="59"/>
      <c r="CL27" s="33"/>
      <c r="CM27" s="59"/>
      <c r="CN27" s="33"/>
      <c r="CO27" s="59"/>
      <c r="CP27" s="33"/>
      <c r="CQ27" s="59"/>
      <c r="CR27" s="33"/>
      <c r="CS27" s="59"/>
      <c r="CT27" s="33"/>
      <c r="CU27" s="59"/>
      <c r="CV27" s="33"/>
      <c r="CW27" s="59"/>
      <c r="CX27" s="33"/>
      <c r="CY27" s="59"/>
      <c r="CZ27" s="33"/>
      <c r="DA27" s="59"/>
      <c r="DB27" s="33"/>
      <c r="DC27" s="59"/>
      <c r="DD27" s="33"/>
      <c r="DE27" s="59"/>
      <c r="DF27" s="33"/>
      <c r="DG27" s="59"/>
      <c r="DH27" s="33"/>
      <c r="DI27" s="59"/>
      <c r="DJ27" s="33"/>
      <c r="DK27" s="59"/>
      <c r="DL27" s="33"/>
      <c r="DM27" s="59"/>
      <c r="DN27" s="33"/>
      <c r="DO27" s="59"/>
      <c r="DP27" s="33"/>
      <c r="DQ27" s="59"/>
      <c r="DR27" s="33"/>
      <c r="DS27" s="59"/>
      <c r="DT27" s="33"/>
      <c r="DU27" s="59"/>
      <c r="DV27" s="33"/>
      <c r="DW27" s="59"/>
      <c r="DX27" s="33"/>
      <c r="DY27" s="59"/>
      <c r="DZ27" s="33"/>
      <c r="EA27" s="59"/>
      <c r="EB27" s="33"/>
      <c r="EC27" s="59"/>
      <c r="ED27" s="33"/>
      <c r="EE27" s="59"/>
    </row>
    <row r="28" spans="1:135" ht="18.75">
      <c r="A28" s="140" t="s">
        <v>425</v>
      </c>
      <c r="B28" s="33"/>
      <c r="C28" s="59"/>
      <c r="D28" s="33"/>
      <c r="E28" s="59"/>
      <c r="F28" s="33"/>
      <c r="G28" s="59"/>
      <c r="H28" s="33"/>
      <c r="I28" s="59"/>
      <c r="J28" s="33"/>
      <c r="K28" s="59"/>
      <c r="L28" s="33"/>
      <c r="M28" s="59"/>
      <c r="N28" s="33"/>
      <c r="O28" s="59"/>
      <c r="P28" s="33"/>
      <c r="Q28" s="59"/>
      <c r="R28" s="33"/>
      <c r="S28" s="59"/>
      <c r="T28" s="33"/>
      <c r="U28" s="59"/>
      <c r="V28" s="33"/>
      <c r="W28" s="59"/>
      <c r="X28" s="33"/>
      <c r="Y28" s="59"/>
      <c r="Z28" s="33"/>
      <c r="AA28" s="59"/>
      <c r="AB28" s="33"/>
      <c r="AC28" s="59"/>
      <c r="AD28" s="33"/>
      <c r="AE28" s="59"/>
      <c r="AF28" s="33"/>
      <c r="AG28" s="59"/>
      <c r="AH28" s="33"/>
      <c r="AI28" s="59"/>
      <c r="AJ28" s="33"/>
      <c r="AK28" s="59"/>
      <c r="AL28" s="33"/>
      <c r="AM28" s="59"/>
      <c r="AN28" s="33"/>
      <c r="AO28" s="59"/>
      <c r="AP28" s="33"/>
      <c r="AQ28" s="59"/>
      <c r="AR28" s="33"/>
      <c r="AS28" s="59"/>
      <c r="AT28" s="33"/>
      <c r="AU28" s="59"/>
      <c r="AV28" s="33"/>
      <c r="AW28" s="59"/>
      <c r="AX28" s="33"/>
      <c r="AY28" s="59"/>
      <c r="AZ28" s="33"/>
      <c r="BA28" s="59"/>
      <c r="BB28" s="33"/>
      <c r="BC28" s="59"/>
      <c r="BD28" s="33"/>
      <c r="BE28" s="59"/>
      <c r="BF28" s="33"/>
      <c r="BG28" s="59"/>
      <c r="BH28" s="33"/>
      <c r="BI28" s="59"/>
      <c r="BJ28" s="33"/>
      <c r="BK28" s="59"/>
      <c r="BL28" s="33"/>
      <c r="BM28" s="59"/>
      <c r="BN28" s="33"/>
      <c r="BO28" s="59"/>
      <c r="BP28" s="33"/>
      <c r="BQ28" s="59"/>
      <c r="BR28" s="33"/>
      <c r="BS28" s="59"/>
      <c r="BT28" s="33"/>
      <c r="BU28" s="59"/>
      <c r="BV28" s="33"/>
      <c r="BW28" s="59"/>
      <c r="BX28" s="33"/>
      <c r="BY28" s="59"/>
      <c r="BZ28" s="33"/>
      <c r="CA28" s="59"/>
      <c r="CB28" s="33"/>
      <c r="CC28" s="59"/>
      <c r="CD28" s="33"/>
      <c r="CE28" s="59"/>
      <c r="CF28" s="33"/>
      <c r="CG28" s="59"/>
      <c r="CH28" s="33"/>
      <c r="CI28" s="59"/>
      <c r="CJ28" s="33"/>
      <c r="CK28" s="59"/>
      <c r="CL28" s="33"/>
      <c r="CM28" s="59"/>
      <c r="CN28" s="33"/>
      <c r="CO28" s="59"/>
      <c r="CP28" s="33"/>
      <c r="CQ28" s="59"/>
      <c r="CR28" s="33"/>
      <c r="CS28" s="59"/>
      <c r="CT28" s="33"/>
      <c r="CU28" s="59"/>
      <c r="CV28" s="33"/>
      <c r="CW28" s="59"/>
      <c r="CX28" s="33"/>
      <c r="CY28" s="59"/>
      <c r="CZ28" s="33"/>
      <c r="DA28" s="59"/>
      <c r="DB28" s="33"/>
      <c r="DC28" s="59"/>
      <c r="DD28" s="33"/>
      <c r="DE28" s="59"/>
      <c r="DF28" s="33"/>
      <c r="DG28" s="59"/>
      <c r="DH28" s="33"/>
      <c r="DI28" s="59"/>
      <c r="DJ28" s="33"/>
      <c r="DK28" s="59"/>
      <c r="DL28" s="33"/>
      <c r="DM28" s="59"/>
      <c r="DN28" s="33"/>
      <c r="DO28" s="59"/>
      <c r="DP28" s="33"/>
      <c r="DQ28" s="59"/>
      <c r="DR28" s="33"/>
      <c r="DS28" s="59"/>
      <c r="DT28" s="33"/>
      <c r="DU28" s="59"/>
      <c r="DV28" s="33"/>
      <c r="DW28" s="59"/>
      <c r="DX28" s="33"/>
      <c r="DY28" s="59"/>
      <c r="DZ28" s="33"/>
      <c r="EA28" s="59"/>
      <c r="EB28" s="33"/>
      <c r="EC28" s="59"/>
      <c r="ED28" s="33"/>
      <c r="EE28" s="59"/>
    </row>
    <row r="29" spans="1:135" ht="18.75">
      <c r="A29" s="140" t="s">
        <v>426</v>
      </c>
      <c r="B29" s="33"/>
      <c r="C29" s="59"/>
      <c r="D29" s="33"/>
      <c r="E29" s="59"/>
      <c r="F29" s="33"/>
      <c r="G29" s="59"/>
      <c r="H29" s="33"/>
      <c r="I29" s="59"/>
      <c r="J29" s="33"/>
      <c r="K29" s="59"/>
      <c r="L29" s="33"/>
      <c r="M29" s="59"/>
      <c r="N29" s="33"/>
      <c r="O29" s="59"/>
      <c r="P29" s="33"/>
      <c r="Q29" s="59"/>
      <c r="R29" s="33"/>
      <c r="S29" s="59"/>
      <c r="T29" s="33"/>
      <c r="U29" s="59"/>
      <c r="V29" s="33"/>
      <c r="W29" s="59"/>
      <c r="X29" s="33"/>
      <c r="Y29" s="59"/>
      <c r="Z29" s="33"/>
      <c r="AA29" s="59"/>
      <c r="AB29" s="33"/>
      <c r="AC29" s="59"/>
      <c r="AD29" s="33"/>
      <c r="AE29" s="59"/>
      <c r="AF29" s="33"/>
      <c r="AG29" s="59"/>
      <c r="AH29" s="33"/>
      <c r="AI29" s="59"/>
      <c r="AJ29" s="33"/>
      <c r="AK29" s="59"/>
      <c r="AL29" s="33"/>
      <c r="AM29" s="59"/>
      <c r="AN29" s="33"/>
      <c r="AO29" s="59"/>
      <c r="AP29" s="33"/>
      <c r="AQ29" s="59"/>
      <c r="AR29" s="33"/>
      <c r="AS29" s="59"/>
      <c r="AT29" s="33"/>
      <c r="AU29" s="59"/>
      <c r="AV29" s="33"/>
      <c r="AW29" s="59"/>
      <c r="AX29" s="33"/>
      <c r="AY29" s="59"/>
      <c r="AZ29" s="33"/>
      <c r="BA29" s="59"/>
      <c r="BB29" s="33"/>
      <c r="BC29" s="59"/>
      <c r="BD29" s="33"/>
      <c r="BE29" s="59"/>
      <c r="BF29" s="33"/>
      <c r="BG29" s="59"/>
      <c r="BH29" s="33"/>
      <c r="BI29" s="59"/>
      <c r="BJ29" s="33"/>
      <c r="BK29" s="59"/>
      <c r="BL29" s="33"/>
      <c r="BM29" s="59"/>
      <c r="BN29" s="33"/>
      <c r="BO29" s="59"/>
      <c r="BP29" s="33"/>
      <c r="BQ29" s="59"/>
      <c r="BR29" s="33"/>
      <c r="BS29" s="59"/>
      <c r="BT29" s="33"/>
      <c r="BU29" s="59"/>
      <c r="BV29" s="33"/>
      <c r="BW29" s="59"/>
      <c r="BX29" s="33"/>
      <c r="BY29" s="59"/>
      <c r="BZ29" s="33"/>
      <c r="CA29" s="59"/>
      <c r="CB29" s="33"/>
      <c r="CC29" s="59"/>
      <c r="CD29" s="33"/>
      <c r="CE29" s="59"/>
      <c r="CF29" s="33"/>
      <c r="CG29" s="59"/>
      <c r="CH29" s="33"/>
      <c r="CI29" s="59"/>
      <c r="CJ29" s="33"/>
      <c r="CK29" s="59"/>
      <c r="CL29" s="33"/>
      <c r="CM29" s="59"/>
      <c r="CN29" s="33"/>
      <c r="CO29" s="59"/>
      <c r="CP29" s="33"/>
      <c r="CQ29" s="59"/>
      <c r="CR29" s="33"/>
      <c r="CS29" s="59"/>
      <c r="CT29" s="33"/>
      <c r="CU29" s="59"/>
      <c r="CV29" s="33"/>
      <c r="CW29" s="59"/>
      <c r="CX29" s="33"/>
      <c r="CY29" s="59"/>
      <c r="CZ29" s="33"/>
      <c r="DA29" s="59"/>
      <c r="DB29" s="33"/>
      <c r="DC29" s="59"/>
      <c r="DD29" s="33"/>
      <c r="DE29" s="59"/>
      <c r="DF29" s="33"/>
      <c r="DG29" s="59"/>
      <c r="DH29" s="33"/>
      <c r="DI29" s="59"/>
      <c r="DJ29" s="33"/>
      <c r="DK29" s="59"/>
      <c r="DL29" s="33"/>
      <c r="DM29" s="59"/>
      <c r="DN29" s="33"/>
      <c r="DO29" s="59"/>
      <c r="DP29" s="33"/>
      <c r="DQ29" s="59"/>
      <c r="DR29" s="33"/>
      <c r="DS29" s="59"/>
      <c r="DT29" s="33"/>
      <c r="DU29" s="59"/>
      <c r="DV29" s="33"/>
      <c r="DW29" s="59"/>
      <c r="DX29" s="33"/>
      <c r="DY29" s="59"/>
      <c r="DZ29" s="33"/>
      <c r="EA29" s="59"/>
      <c r="EB29" s="33"/>
      <c r="EC29" s="59"/>
      <c r="ED29" s="33"/>
      <c r="EE29" s="59"/>
    </row>
    <row r="30" spans="1:135" ht="18.75">
      <c r="A30" s="140" t="s">
        <v>427</v>
      </c>
      <c r="B30" s="33"/>
      <c r="C30" s="59"/>
      <c r="D30" s="33"/>
      <c r="E30" s="59"/>
      <c r="F30" s="33"/>
      <c r="G30" s="59"/>
      <c r="H30" s="33"/>
      <c r="I30" s="59"/>
      <c r="J30" s="33"/>
      <c r="K30" s="59"/>
      <c r="L30" s="33"/>
      <c r="M30" s="59"/>
      <c r="N30" s="33"/>
      <c r="O30" s="59"/>
      <c r="P30" s="33"/>
      <c r="Q30" s="59"/>
      <c r="R30" s="33"/>
      <c r="S30" s="59"/>
      <c r="T30" s="33"/>
      <c r="U30" s="59"/>
      <c r="V30" s="33"/>
      <c r="W30" s="59"/>
      <c r="X30" s="33"/>
      <c r="Y30" s="59"/>
      <c r="Z30" s="33"/>
      <c r="AA30" s="59"/>
      <c r="AB30" s="33"/>
      <c r="AC30" s="59"/>
      <c r="AD30" s="33"/>
      <c r="AE30" s="59"/>
      <c r="AF30" s="33"/>
      <c r="AG30" s="59"/>
      <c r="AH30" s="33"/>
      <c r="AI30" s="59"/>
      <c r="AJ30" s="33"/>
      <c r="AK30" s="59"/>
      <c r="AL30" s="33"/>
      <c r="AM30" s="59"/>
      <c r="AN30" s="33"/>
      <c r="AO30" s="59"/>
      <c r="AP30" s="33"/>
      <c r="AQ30" s="59"/>
      <c r="AR30" s="33"/>
      <c r="AS30" s="59"/>
      <c r="AT30" s="33"/>
      <c r="AU30" s="59"/>
      <c r="AV30" s="33"/>
      <c r="AW30" s="59"/>
      <c r="AX30" s="33"/>
      <c r="AY30" s="59"/>
      <c r="AZ30" s="33"/>
      <c r="BA30" s="59"/>
      <c r="BB30" s="33"/>
      <c r="BC30" s="59"/>
      <c r="BD30" s="33"/>
      <c r="BE30" s="59"/>
      <c r="BF30" s="33"/>
      <c r="BG30" s="59"/>
      <c r="BH30" s="33"/>
      <c r="BI30" s="59"/>
      <c r="BJ30" s="33"/>
      <c r="BK30" s="59"/>
      <c r="BL30" s="33"/>
      <c r="BM30" s="59"/>
      <c r="BN30" s="33"/>
      <c r="BO30" s="59"/>
      <c r="BP30" s="33"/>
      <c r="BQ30" s="59"/>
      <c r="BR30" s="33"/>
      <c r="BS30" s="59"/>
      <c r="BT30" s="33"/>
      <c r="BU30" s="59"/>
      <c r="BV30" s="33"/>
      <c r="BW30" s="59"/>
      <c r="BX30" s="33"/>
      <c r="BY30" s="59"/>
      <c r="BZ30" s="33"/>
      <c r="CA30" s="59"/>
      <c r="CB30" s="33"/>
      <c r="CC30" s="59"/>
      <c r="CD30" s="33"/>
      <c r="CE30" s="59"/>
      <c r="CF30" s="33"/>
      <c r="CG30" s="59"/>
      <c r="CH30" s="33"/>
      <c r="CI30" s="59"/>
      <c r="CJ30" s="33"/>
      <c r="CK30" s="59"/>
      <c r="CL30" s="33"/>
      <c r="CM30" s="59"/>
      <c r="CN30" s="33"/>
      <c r="CO30" s="59"/>
      <c r="CP30" s="33"/>
      <c r="CQ30" s="59"/>
      <c r="CR30" s="33"/>
      <c r="CS30" s="59"/>
      <c r="CT30" s="33"/>
      <c r="CU30" s="59"/>
      <c r="CV30" s="33"/>
      <c r="CW30" s="59"/>
      <c r="CX30" s="33"/>
      <c r="CY30" s="59"/>
      <c r="CZ30" s="33"/>
      <c r="DA30" s="59"/>
      <c r="DB30" s="33"/>
      <c r="DC30" s="59"/>
      <c r="DD30" s="33"/>
      <c r="DE30" s="59"/>
      <c r="DF30" s="33"/>
      <c r="DG30" s="59"/>
      <c r="DH30" s="33"/>
      <c r="DI30" s="59"/>
      <c r="DJ30" s="33"/>
      <c r="DK30" s="59"/>
      <c r="DL30" s="33"/>
      <c r="DM30" s="59"/>
      <c r="DN30" s="33"/>
      <c r="DO30" s="59"/>
      <c r="DP30" s="33"/>
      <c r="DQ30" s="59"/>
      <c r="DR30" s="33"/>
      <c r="DS30" s="59"/>
      <c r="DT30" s="33"/>
      <c r="DU30" s="59"/>
      <c r="DV30" s="33"/>
      <c r="DW30" s="59"/>
      <c r="DX30" s="33"/>
      <c r="DY30" s="59"/>
      <c r="DZ30" s="33"/>
      <c r="EA30" s="59"/>
      <c r="EB30" s="33"/>
      <c r="EC30" s="59"/>
      <c r="ED30" s="33"/>
      <c r="EE30" s="59"/>
    </row>
    <row r="31" spans="1:135" ht="18.75">
      <c r="A31" s="69"/>
      <c r="B31" s="33"/>
      <c r="C31" s="59"/>
      <c r="D31" s="33"/>
      <c r="E31" s="59"/>
      <c r="F31" s="33"/>
      <c r="G31" s="59"/>
      <c r="H31" s="33"/>
      <c r="I31" s="59"/>
      <c r="J31" s="33"/>
      <c r="K31" s="59"/>
      <c r="L31" s="33"/>
      <c r="M31" s="59"/>
      <c r="N31" s="33"/>
      <c r="O31" s="59"/>
      <c r="P31" s="33"/>
      <c r="Q31" s="59"/>
      <c r="R31" s="33"/>
      <c r="S31" s="59"/>
      <c r="T31" s="33"/>
      <c r="U31" s="59"/>
      <c r="V31" s="33"/>
      <c r="W31" s="59"/>
      <c r="X31" s="33"/>
      <c r="Y31" s="59"/>
      <c r="Z31" s="33"/>
      <c r="AA31" s="59"/>
      <c r="AB31" s="33"/>
      <c r="AC31" s="59"/>
      <c r="AD31" s="33"/>
      <c r="AE31" s="59"/>
      <c r="AF31" s="33"/>
      <c r="AG31" s="59"/>
      <c r="AH31" s="33"/>
      <c r="AI31" s="59"/>
      <c r="AJ31" s="33"/>
      <c r="AK31" s="59"/>
      <c r="AL31" s="33"/>
      <c r="AM31" s="59"/>
      <c r="AN31" s="33"/>
      <c r="AO31" s="59"/>
      <c r="AP31" s="33"/>
      <c r="AQ31" s="59"/>
      <c r="AR31" s="33"/>
      <c r="AS31" s="59"/>
      <c r="AT31" s="33"/>
      <c r="AU31" s="59"/>
      <c r="AV31" s="33"/>
      <c r="AW31" s="59"/>
      <c r="AX31" s="33"/>
      <c r="AY31" s="59"/>
      <c r="AZ31" s="33"/>
      <c r="BA31" s="59"/>
      <c r="BB31" s="33"/>
      <c r="BC31" s="59"/>
      <c r="BD31" s="33"/>
      <c r="BE31" s="59"/>
      <c r="BF31" s="33"/>
      <c r="BG31" s="59"/>
      <c r="BH31" s="33"/>
      <c r="BI31" s="59"/>
      <c r="BJ31" s="33"/>
      <c r="BK31" s="59"/>
      <c r="BL31" s="33"/>
      <c r="BM31" s="59"/>
      <c r="BN31" s="33"/>
      <c r="BO31" s="59"/>
      <c r="BP31" s="33"/>
      <c r="BQ31" s="59"/>
      <c r="BR31" s="33"/>
      <c r="BS31" s="59"/>
      <c r="BT31" s="33"/>
      <c r="BU31" s="59"/>
      <c r="BV31" s="33"/>
      <c r="BW31" s="59"/>
      <c r="BX31" s="33"/>
      <c r="BY31" s="59"/>
      <c r="BZ31" s="33"/>
      <c r="CA31" s="59"/>
      <c r="CB31" s="33"/>
      <c r="CC31" s="59"/>
      <c r="CD31" s="33"/>
      <c r="CE31" s="59"/>
      <c r="CF31" s="33"/>
      <c r="CG31" s="59"/>
      <c r="CH31" s="33"/>
      <c r="CI31" s="59"/>
      <c r="CJ31" s="33"/>
      <c r="CK31" s="59"/>
      <c r="CL31" s="33"/>
      <c r="CM31" s="59"/>
      <c r="CN31" s="33"/>
      <c r="CO31" s="59"/>
      <c r="CP31" s="33"/>
      <c r="CQ31" s="59"/>
      <c r="CR31" s="33"/>
      <c r="CS31" s="59"/>
      <c r="CT31" s="33"/>
      <c r="CU31" s="59"/>
      <c r="CV31" s="33"/>
      <c r="CW31" s="59"/>
      <c r="CX31" s="33"/>
      <c r="CY31" s="59"/>
      <c r="CZ31" s="33"/>
      <c r="DA31" s="59"/>
      <c r="DB31" s="33"/>
      <c r="DC31" s="59"/>
      <c r="DD31" s="33"/>
      <c r="DE31" s="59"/>
      <c r="DF31" s="33"/>
      <c r="DG31" s="59"/>
      <c r="DH31" s="33"/>
      <c r="DI31" s="59"/>
      <c r="DJ31" s="33"/>
      <c r="DK31" s="59"/>
      <c r="DL31" s="33"/>
      <c r="DM31" s="59"/>
      <c r="DN31" s="33"/>
      <c r="DO31" s="59"/>
      <c r="DP31" s="33"/>
      <c r="DQ31" s="59"/>
      <c r="DR31" s="33"/>
      <c r="DS31" s="59"/>
      <c r="DT31" s="33"/>
      <c r="DU31" s="59"/>
      <c r="DV31" s="33"/>
      <c r="DW31" s="59"/>
      <c r="DX31" s="33"/>
      <c r="DY31" s="59"/>
      <c r="DZ31" s="33"/>
      <c r="EA31" s="59"/>
      <c r="EB31" s="33"/>
      <c r="EC31" s="59"/>
      <c r="ED31" s="33"/>
      <c r="EE31" s="59"/>
    </row>
    <row r="32" spans="1:135" ht="18.75">
      <c r="A32" s="69"/>
      <c r="B32" s="33"/>
      <c r="C32" s="59"/>
      <c r="D32" s="33"/>
      <c r="E32" s="59"/>
      <c r="F32" s="33"/>
      <c r="G32" s="59"/>
      <c r="H32" s="33"/>
      <c r="I32" s="59"/>
      <c r="J32" s="33"/>
      <c r="K32" s="59"/>
      <c r="L32" s="33"/>
      <c r="M32" s="59"/>
      <c r="N32" s="33"/>
      <c r="O32" s="59"/>
      <c r="P32" s="33"/>
      <c r="Q32" s="59"/>
      <c r="R32" s="33"/>
      <c r="S32" s="59"/>
      <c r="T32" s="33"/>
      <c r="U32" s="59"/>
      <c r="V32" s="33"/>
      <c r="W32" s="59"/>
      <c r="X32" s="33"/>
      <c r="Y32" s="59"/>
      <c r="Z32" s="33"/>
      <c r="AA32" s="59"/>
      <c r="AB32" s="33"/>
      <c r="AC32" s="59"/>
      <c r="AD32" s="33"/>
      <c r="AE32" s="59"/>
      <c r="AF32" s="33"/>
      <c r="AG32" s="59"/>
      <c r="AH32" s="33"/>
      <c r="AI32" s="59"/>
      <c r="AJ32" s="33"/>
      <c r="AK32" s="59"/>
      <c r="AL32" s="33"/>
      <c r="AM32" s="59"/>
      <c r="AN32" s="33"/>
      <c r="AO32" s="59"/>
      <c r="AP32" s="33"/>
      <c r="AQ32" s="59"/>
      <c r="AR32" s="33"/>
      <c r="AS32" s="59"/>
      <c r="AT32" s="33"/>
      <c r="AU32" s="59"/>
      <c r="AV32" s="33"/>
      <c r="AW32" s="59"/>
      <c r="AX32" s="33"/>
      <c r="AY32" s="59"/>
      <c r="AZ32" s="33"/>
      <c r="BA32" s="59"/>
      <c r="BB32" s="33"/>
      <c r="BC32" s="59"/>
      <c r="BD32" s="33"/>
      <c r="BE32" s="59"/>
      <c r="BF32" s="33"/>
      <c r="BG32" s="59"/>
      <c r="BH32" s="33"/>
      <c r="BI32" s="59"/>
      <c r="BJ32" s="33"/>
      <c r="BK32" s="59"/>
      <c r="BL32" s="33"/>
      <c r="BM32" s="59"/>
      <c r="BN32" s="33"/>
      <c r="BO32" s="59"/>
      <c r="BP32" s="33"/>
      <c r="BQ32" s="59"/>
      <c r="BR32" s="33"/>
      <c r="BS32" s="59"/>
      <c r="BT32" s="33"/>
      <c r="BU32" s="59"/>
      <c r="BV32" s="33"/>
      <c r="BW32" s="59"/>
      <c r="BX32" s="33"/>
      <c r="BY32" s="59"/>
      <c r="BZ32" s="33"/>
      <c r="CA32" s="59"/>
      <c r="CB32" s="33"/>
      <c r="CC32" s="59"/>
      <c r="CD32" s="33"/>
      <c r="CE32" s="59"/>
      <c r="CF32" s="33"/>
      <c r="CG32" s="59"/>
      <c r="CH32" s="33"/>
      <c r="CI32" s="59"/>
      <c r="CJ32" s="33"/>
      <c r="CK32" s="59"/>
      <c r="CL32" s="33"/>
      <c r="CM32" s="59"/>
      <c r="CN32" s="33"/>
      <c r="CO32" s="59"/>
      <c r="CP32" s="33"/>
      <c r="CQ32" s="59"/>
      <c r="CR32" s="33"/>
      <c r="CS32" s="59"/>
      <c r="CT32" s="33"/>
      <c r="CU32" s="59"/>
      <c r="CV32" s="33"/>
      <c r="CW32" s="59"/>
      <c r="CX32" s="33"/>
      <c r="CY32" s="59"/>
      <c r="CZ32" s="33"/>
      <c r="DA32" s="59"/>
      <c r="DB32" s="33"/>
      <c r="DC32" s="59"/>
      <c r="DD32" s="33"/>
      <c r="DE32" s="59"/>
      <c r="DF32" s="33"/>
      <c r="DG32" s="59"/>
      <c r="DH32" s="33"/>
      <c r="DI32" s="59"/>
      <c r="DJ32" s="33"/>
      <c r="DK32" s="59"/>
      <c r="DL32" s="33"/>
      <c r="DM32" s="59"/>
      <c r="DN32" s="33"/>
      <c r="DO32" s="59"/>
      <c r="DP32" s="33"/>
      <c r="DQ32" s="59"/>
      <c r="DR32" s="33"/>
      <c r="DS32" s="59"/>
      <c r="DT32" s="33"/>
      <c r="DU32" s="59"/>
      <c r="DV32" s="33"/>
      <c r="DW32" s="59"/>
      <c r="DX32" s="33"/>
      <c r="DY32" s="59"/>
      <c r="DZ32" s="33"/>
      <c r="EA32" s="59"/>
      <c r="EB32" s="33"/>
      <c r="EC32" s="59"/>
      <c r="ED32" s="33"/>
      <c r="EE32" s="59"/>
    </row>
    <row r="33" spans="1:46" ht="18.75">
      <c r="B33" s="41" t="s">
        <v>193</v>
      </c>
      <c r="C33" s="27"/>
      <c r="D33" t="s">
        <v>193</v>
      </c>
      <c r="F33" t="s">
        <v>193</v>
      </c>
      <c r="H33" t="s">
        <v>193</v>
      </c>
      <c r="J33" t="s">
        <v>193</v>
      </c>
      <c r="L33" t="s">
        <v>193</v>
      </c>
      <c r="N33" t="s">
        <v>193</v>
      </c>
      <c r="P33" t="s">
        <v>193</v>
      </c>
      <c r="R33" t="s">
        <v>193</v>
      </c>
      <c r="T33" t="s">
        <v>193</v>
      </c>
      <c r="Z33" t="s">
        <v>193</v>
      </c>
      <c r="AB33" t="s">
        <v>193</v>
      </c>
      <c r="AD33" t="s">
        <v>193</v>
      </c>
    </row>
    <row r="34" spans="1:46">
      <c r="H34">
        <f>SUM(H20:H26)</f>
        <v>0</v>
      </c>
      <c r="P34">
        <f>SUM(P19:P32)</f>
        <v>2</v>
      </c>
      <c r="R34">
        <f>SUM(R19:R32)</f>
        <v>1</v>
      </c>
      <c r="X34">
        <f>SUM(X19:X26)</f>
        <v>1</v>
      </c>
      <c r="AF34" t="s">
        <v>193</v>
      </c>
      <c r="AH34" t="s">
        <v>193</v>
      </c>
      <c r="AJ34" t="s">
        <v>193</v>
      </c>
      <c r="AL34" t="s">
        <v>193</v>
      </c>
      <c r="AP34" t="s">
        <v>193</v>
      </c>
    </row>
    <row r="35" spans="1:46" ht="18.75" hidden="1">
      <c r="A35" s="29" t="s">
        <v>48</v>
      </c>
      <c r="H35" s="29"/>
      <c r="I35" s="29"/>
      <c r="AT35">
        <f>AT20+AT21+AT22+AT23</f>
        <v>0</v>
      </c>
    </row>
    <row r="36" spans="1:46" ht="18.75" hidden="1">
      <c r="H36" s="29" t="s">
        <v>349</v>
      </c>
      <c r="I36" s="29"/>
      <c r="AT36" t="s">
        <v>300</v>
      </c>
    </row>
    <row r="37" spans="1:46" ht="9.75" hidden="1" customHeight="1" thickBot="1">
      <c r="B37" s="39"/>
      <c r="C37" s="39"/>
      <c r="H37" s="29"/>
      <c r="I37" s="29"/>
    </row>
    <row r="38" spans="1:46" ht="130.5" hidden="1" customHeight="1" thickBot="1">
      <c r="A38" s="157" t="s">
        <v>335</v>
      </c>
      <c r="B38" s="158"/>
      <c r="C38" s="158"/>
      <c r="D38" s="158"/>
      <c r="E38" s="158"/>
      <c r="F38" s="158"/>
      <c r="G38" s="159"/>
      <c r="H38" s="184"/>
      <c r="I38" s="184"/>
      <c r="J38" s="184"/>
      <c r="K38" s="184"/>
      <c r="L38" s="46"/>
      <c r="M38" s="192" t="s">
        <v>158</v>
      </c>
      <c r="N38" s="193"/>
      <c r="O38" s="193"/>
      <c r="P38" s="193"/>
      <c r="Q38" s="194"/>
      <c r="R38" s="134"/>
      <c r="S38" s="134"/>
      <c r="T38" s="195" t="s">
        <v>159</v>
      </c>
      <c r="U38" s="196"/>
      <c r="V38" s="196"/>
      <c r="W38" s="196"/>
      <c r="X38" s="197"/>
      <c r="Y38" s="61"/>
      <c r="Z38" s="202"/>
      <c r="AA38" s="202"/>
      <c r="AB38" s="202"/>
      <c r="AC38" s="61"/>
      <c r="AD38" s="61"/>
      <c r="AE38" s="201"/>
      <c r="AF38" s="201"/>
      <c r="AG38" s="201"/>
      <c r="AH38" s="201"/>
      <c r="AI38" s="201"/>
      <c r="AJ38" s="201"/>
      <c r="AK38" s="201"/>
    </row>
    <row r="39" spans="1:46" ht="24" hidden="1" customHeight="1">
      <c r="A39" s="42"/>
      <c r="B39" s="42"/>
      <c r="C39" s="97" t="s">
        <v>189</v>
      </c>
      <c r="D39" s="99" t="s">
        <v>190</v>
      </c>
      <c r="H39" s="87"/>
      <c r="I39" s="87"/>
      <c r="J39" s="87"/>
      <c r="K39" s="87"/>
      <c r="L39" s="47"/>
      <c r="M39" s="101" t="s">
        <v>295</v>
      </c>
      <c r="N39" s="102"/>
      <c r="O39" s="102"/>
      <c r="P39" s="102"/>
      <c r="Q39" s="121"/>
      <c r="R39" s="82"/>
      <c r="S39" s="82"/>
      <c r="T39" s="198" t="s">
        <v>208</v>
      </c>
      <c r="U39" s="199"/>
      <c r="V39" s="199"/>
      <c r="W39" s="199"/>
      <c r="X39" s="200"/>
      <c r="Y39" s="61"/>
      <c r="Z39" s="61"/>
      <c r="AA39" s="61"/>
      <c r="AB39" s="61"/>
      <c r="AC39" s="61"/>
      <c r="AD39" s="61"/>
      <c r="AE39" s="187"/>
      <c r="AF39" s="187"/>
      <c r="AG39" s="187"/>
      <c r="AH39" s="187"/>
      <c r="AI39" s="187"/>
      <c r="AJ39" s="187"/>
      <c r="AK39" s="187"/>
    </row>
    <row r="40" spans="1:46" ht="24" hidden="1" customHeight="1">
      <c r="A40" s="78" t="s">
        <v>256</v>
      </c>
      <c r="B40" s="70"/>
      <c r="C40" s="71"/>
      <c r="D40" s="111"/>
      <c r="E40" s="125"/>
      <c r="F40" s="41"/>
      <c r="G40" s="41"/>
      <c r="H40" s="175"/>
      <c r="I40" s="175"/>
      <c r="J40" s="175"/>
      <c r="K40" s="175"/>
      <c r="L40" s="47"/>
      <c r="M40" s="89" t="s">
        <v>297</v>
      </c>
      <c r="N40" s="90" t="s">
        <v>316</v>
      </c>
      <c r="O40" s="90"/>
      <c r="P40" s="90"/>
      <c r="Q40" s="122"/>
      <c r="R40" s="90"/>
      <c r="S40" s="90"/>
      <c r="T40" s="135" t="s">
        <v>276</v>
      </c>
      <c r="U40" s="136"/>
      <c r="V40" s="187"/>
      <c r="W40" s="187"/>
      <c r="X40" s="191"/>
      <c r="Y40" s="61"/>
      <c r="Z40" s="61"/>
      <c r="AA40" s="61"/>
      <c r="AB40" s="61"/>
      <c r="AC40" s="61"/>
      <c r="AD40" s="61"/>
      <c r="AE40" s="136"/>
      <c r="AF40" s="136"/>
      <c r="AG40" s="187"/>
      <c r="AH40" s="187"/>
      <c r="AI40" s="187"/>
      <c r="AJ40" s="187"/>
      <c r="AK40" s="187"/>
    </row>
    <row r="41" spans="1:46" ht="24" hidden="1" customHeight="1">
      <c r="A41" s="74" t="s">
        <v>257</v>
      </c>
      <c r="B41" s="74"/>
      <c r="C41" s="74">
        <v>0</v>
      </c>
      <c r="D41" s="111">
        <v>8.5</v>
      </c>
      <c r="E41" s="125" t="s">
        <v>193</v>
      </c>
      <c r="H41" s="175"/>
      <c r="I41" s="175"/>
      <c r="J41" s="175"/>
      <c r="K41" s="175"/>
      <c r="L41" s="47"/>
      <c r="M41" s="89" t="s">
        <v>198</v>
      </c>
      <c r="N41" s="90"/>
      <c r="O41" s="90"/>
      <c r="P41" s="90"/>
      <c r="Q41" s="122"/>
      <c r="R41" s="90"/>
      <c r="S41" s="90"/>
      <c r="T41" s="186" t="s">
        <v>286</v>
      </c>
      <c r="U41" s="187"/>
      <c r="V41" s="187"/>
      <c r="W41" s="187"/>
      <c r="X41" s="191"/>
      <c r="Y41" s="61"/>
      <c r="Z41" s="61"/>
      <c r="AA41" s="61"/>
      <c r="AB41" s="61"/>
      <c r="AC41" s="61"/>
      <c r="AD41" s="61"/>
      <c r="AE41" s="187"/>
      <c r="AF41" s="187"/>
      <c r="AG41" s="187"/>
      <c r="AH41" s="187"/>
      <c r="AI41" s="187"/>
      <c r="AJ41" s="187"/>
      <c r="AK41" s="187"/>
    </row>
    <row r="42" spans="1:46" ht="24" hidden="1" customHeight="1">
      <c r="A42" s="78" t="s">
        <v>194</v>
      </c>
      <c r="B42" s="74"/>
      <c r="C42" s="71">
        <v>1</v>
      </c>
      <c r="D42" s="111">
        <v>5</v>
      </c>
      <c r="E42" s="125" t="s">
        <v>193</v>
      </c>
      <c r="H42" s="175"/>
      <c r="I42" s="175"/>
      <c r="J42" s="175"/>
      <c r="K42" s="175"/>
      <c r="L42" s="47"/>
      <c r="M42" s="89" t="s">
        <v>219</v>
      </c>
      <c r="N42" s="90"/>
      <c r="O42" s="90"/>
      <c r="P42" s="90"/>
      <c r="Q42" s="122"/>
      <c r="R42" s="90"/>
      <c r="S42" s="90"/>
      <c r="T42" s="186" t="s">
        <v>287</v>
      </c>
      <c r="U42" s="187"/>
      <c r="V42" s="187"/>
      <c r="W42" s="187"/>
      <c r="X42" s="191"/>
      <c r="Y42" s="61"/>
      <c r="Z42" s="85"/>
      <c r="AA42" s="61"/>
      <c r="AB42" s="61"/>
      <c r="AC42" s="61"/>
      <c r="AD42" s="61"/>
      <c r="AE42" s="187"/>
      <c r="AF42" s="187"/>
      <c r="AG42" s="187"/>
      <c r="AH42" s="187"/>
      <c r="AI42" s="187"/>
      <c r="AJ42" s="187"/>
      <c r="AK42" s="187"/>
    </row>
    <row r="43" spans="1:46" ht="24" hidden="1" customHeight="1">
      <c r="A43" s="78" t="s">
        <v>196</v>
      </c>
      <c r="B43" s="71"/>
      <c r="C43" s="71">
        <v>0</v>
      </c>
      <c r="D43" s="111">
        <v>14</v>
      </c>
      <c r="E43" s="125" t="s">
        <v>193</v>
      </c>
      <c r="F43">
        <v>13</v>
      </c>
      <c r="H43" s="175"/>
      <c r="I43" s="175"/>
      <c r="J43" s="175"/>
      <c r="K43" s="175"/>
      <c r="L43" s="47"/>
      <c r="M43" s="89" t="s">
        <v>184</v>
      </c>
      <c r="N43" s="90" t="s">
        <v>319</v>
      </c>
      <c r="O43" s="90"/>
      <c r="P43" s="90"/>
      <c r="Q43" s="122"/>
      <c r="R43" s="123"/>
      <c r="S43" s="90"/>
      <c r="T43" s="186" t="s">
        <v>288</v>
      </c>
      <c r="U43" s="187"/>
      <c r="V43" s="187"/>
      <c r="W43" s="187"/>
      <c r="X43" s="191"/>
      <c r="Y43" s="61"/>
      <c r="Z43" s="85"/>
      <c r="AA43" s="61"/>
      <c r="AB43" s="61"/>
      <c r="AC43" s="61"/>
      <c r="AD43" s="61"/>
      <c r="AE43" s="187"/>
      <c r="AF43" s="187"/>
      <c r="AG43" s="187"/>
      <c r="AH43" s="187"/>
      <c r="AI43" s="187"/>
      <c r="AJ43" s="187"/>
      <c r="AK43" s="187"/>
    </row>
    <row r="44" spans="1:46" ht="24" hidden="1" customHeight="1">
      <c r="A44" s="78" t="s">
        <v>330</v>
      </c>
      <c r="B44" s="71"/>
      <c r="C44" s="71">
        <v>1.5</v>
      </c>
      <c r="D44" s="111">
        <v>0.5</v>
      </c>
      <c r="E44" s="125" t="s">
        <v>193</v>
      </c>
      <c r="H44" s="175"/>
      <c r="I44" s="175"/>
      <c r="J44" s="175"/>
      <c r="K44" s="175"/>
      <c r="L44" s="47"/>
      <c r="M44" s="89" t="s">
        <v>162</v>
      </c>
      <c r="N44" s="90"/>
      <c r="O44" s="90"/>
      <c r="P44" s="90"/>
      <c r="Q44" s="122"/>
      <c r="R44" s="90"/>
      <c r="S44" s="90"/>
      <c r="T44" s="186" t="s">
        <v>153</v>
      </c>
      <c r="U44" s="187"/>
      <c r="V44" s="187"/>
      <c r="W44" s="187"/>
      <c r="X44" s="191"/>
      <c r="Y44" s="61"/>
      <c r="Z44" s="85"/>
      <c r="AA44" s="61"/>
      <c r="AB44" s="61"/>
      <c r="AC44" s="61"/>
      <c r="AD44" s="61"/>
      <c r="AE44" s="187"/>
      <c r="AF44" s="187"/>
      <c r="AG44" s="187"/>
      <c r="AH44" s="187"/>
      <c r="AI44" s="187"/>
      <c r="AJ44" s="187"/>
      <c r="AK44" s="187"/>
    </row>
    <row r="45" spans="1:46" ht="24" hidden="1" customHeight="1">
      <c r="A45" s="74" t="s">
        <v>197</v>
      </c>
      <c r="B45" s="72"/>
      <c r="C45" s="72">
        <v>0</v>
      </c>
      <c r="D45" s="111">
        <v>12.5</v>
      </c>
      <c r="E45" s="41"/>
      <c r="H45" s="175"/>
      <c r="I45" s="175"/>
      <c r="J45" s="175"/>
      <c r="K45" s="175"/>
      <c r="L45" s="37"/>
      <c r="M45" s="89" t="s">
        <v>266</v>
      </c>
      <c r="N45" s="90" t="s">
        <v>298</v>
      </c>
      <c r="O45" s="90"/>
      <c r="P45" s="90"/>
      <c r="Q45" s="122"/>
      <c r="R45" s="90"/>
      <c r="S45" s="90"/>
      <c r="T45" s="186" t="s">
        <v>196</v>
      </c>
      <c r="U45" s="187"/>
      <c r="V45" s="187"/>
      <c r="W45" s="187"/>
      <c r="X45" s="191"/>
      <c r="Y45" s="61"/>
      <c r="Z45" s="85"/>
      <c r="AA45" s="61"/>
      <c r="AB45" s="61"/>
      <c r="AC45" s="61"/>
      <c r="AD45" s="61"/>
      <c r="AE45" s="187"/>
      <c r="AF45" s="187"/>
      <c r="AG45" s="187"/>
      <c r="AH45" s="187"/>
      <c r="AI45" s="187"/>
      <c r="AJ45" s="187"/>
      <c r="AK45" s="187"/>
    </row>
    <row r="46" spans="1:46" ht="24" hidden="1" customHeight="1">
      <c r="A46" s="78" t="s">
        <v>198</v>
      </c>
      <c r="B46" s="73"/>
      <c r="C46" s="73">
        <v>1</v>
      </c>
      <c r="D46" s="111">
        <v>17.5</v>
      </c>
      <c r="E46" s="41"/>
      <c r="H46" s="175"/>
      <c r="I46" s="175"/>
      <c r="J46" s="175"/>
      <c r="K46" s="175"/>
      <c r="M46" s="89" t="s">
        <v>267</v>
      </c>
      <c r="N46" s="90"/>
      <c r="O46" s="90"/>
      <c r="P46" s="90"/>
      <c r="Q46" s="122"/>
      <c r="R46" s="90"/>
      <c r="S46" s="90"/>
      <c r="T46" s="186" t="s">
        <v>207</v>
      </c>
      <c r="U46" s="187"/>
      <c r="V46" s="187"/>
      <c r="W46" s="187"/>
      <c r="X46" s="191"/>
      <c r="Y46" s="61"/>
      <c r="Z46" s="85"/>
      <c r="AA46" s="61"/>
      <c r="AB46" s="61"/>
      <c r="AC46" s="61"/>
      <c r="AD46" s="61"/>
      <c r="AE46" s="187"/>
      <c r="AF46" s="187"/>
      <c r="AG46" s="187"/>
      <c r="AH46" s="187"/>
      <c r="AI46" s="187"/>
      <c r="AJ46" s="187"/>
      <c r="AK46" s="187"/>
    </row>
    <row r="47" spans="1:46" ht="24" hidden="1" customHeight="1">
      <c r="A47" s="78" t="s">
        <v>152</v>
      </c>
      <c r="B47" s="50"/>
      <c r="C47" s="50">
        <v>0</v>
      </c>
      <c r="D47" s="111">
        <v>2.5</v>
      </c>
      <c r="E47" s="125" t="s">
        <v>193</v>
      </c>
      <c r="G47" s="62"/>
      <c r="H47" s="175"/>
      <c r="I47" s="175"/>
      <c r="J47" s="175"/>
      <c r="K47" s="175"/>
      <c r="L47" s="62"/>
      <c r="M47" s="89" t="s">
        <v>268</v>
      </c>
      <c r="N47" s="90" t="s">
        <v>339</v>
      </c>
      <c r="O47" s="90"/>
      <c r="P47" s="90"/>
      <c r="Q47" s="138"/>
      <c r="R47" s="137"/>
      <c r="S47" s="137"/>
      <c r="T47" s="186" t="s">
        <v>289</v>
      </c>
      <c r="U47" s="187"/>
      <c r="V47" s="187"/>
      <c r="W47" s="187"/>
      <c r="X47" s="191"/>
      <c r="Y47" s="61"/>
      <c r="Z47" s="85"/>
      <c r="AA47" s="61"/>
      <c r="AB47" s="61"/>
      <c r="AC47" s="61"/>
      <c r="AD47" s="61"/>
      <c r="AE47" s="187"/>
      <c r="AF47" s="187"/>
      <c r="AG47" s="187"/>
      <c r="AH47" s="187"/>
      <c r="AI47" s="187"/>
      <c r="AJ47" s="187"/>
      <c r="AK47" s="187"/>
    </row>
    <row r="48" spans="1:46" ht="24" hidden="1" customHeight="1">
      <c r="A48" s="78" t="s">
        <v>200</v>
      </c>
      <c r="B48" s="50"/>
      <c r="C48" s="126">
        <v>2</v>
      </c>
      <c r="D48" s="127">
        <v>2.5</v>
      </c>
      <c r="E48" s="125" t="s">
        <v>193</v>
      </c>
      <c r="G48" s="54"/>
      <c r="H48" s="175"/>
      <c r="I48" s="175"/>
      <c r="J48" s="175"/>
      <c r="K48" s="175"/>
      <c r="L48" s="47"/>
      <c r="M48" s="91" t="s">
        <v>261</v>
      </c>
      <c r="N48" s="82"/>
      <c r="O48" s="82"/>
      <c r="P48" s="82"/>
      <c r="Q48" s="92"/>
      <c r="R48" s="82"/>
      <c r="S48" s="82"/>
      <c r="T48" s="186" t="s">
        <v>199</v>
      </c>
      <c r="U48" s="187"/>
      <c r="V48" s="187"/>
      <c r="W48" s="187"/>
      <c r="X48" s="191"/>
      <c r="Y48" s="61"/>
      <c r="Z48" s="85"/>
      <c r="AA48" s="61"/>
      <c r="AB48" s="61"/>
      <c r="AC48" s="61"/>
      <c r="AD48" s="61"/>
      <c r="AE48" s="187"/>
      <c r="AF48" s="187"/>
      <c r="AG48" s="187"/>
      <c r="AH48" s="187"/>
      <c r="AI48" s="187"/>
      <c r="AJ48" s="187"/>
      <c r="AK48" s="187"/>
    </row>
    <row r="49" spans="1:37" ht="24" hidden="1" customHeight="1">
      <c r="A49" s="78" t="s">
        <v>201</v>
      </c>
      <c r="B49" s="50"/>
      <c r="C49" s="50">
        <v>0.5</v>
      </c>
      <c r="D49" s="111">
        <v>7.5</v>
      </c>
      <c r="G49" s="54"/>
      <c r="H49" s="175"/>
      <c r="I49" s="175"/>
      <c r="J49" s="175"/>
      <c r="K49" s="175"/>
      <c r="L49" s="47"/>
      <c r="M49" s="91" t="s">
        <v>186</v>
      </c>
      <c r="N49" s="82"/>
      <c r="O49" s="82"/>
      <c r="P49" s="82"/>
      <c r="Q49" s="92"/>
      <c r="R49" s="82"/>
      <c r="S49" s="82"/>
      <c r="T49" s="186" t="s">
        <v>156</v>
      </c>
      <c r="U49" s="187"/>
      <c r="V49" s="187"/>
      <c r="W49" s="187"/>
      <c r="X49" s="191"/>
      <c r="Y49" s="61"/>
      <c r="Z49" s="85"/>
      <c r="AA49" s="61"/>
      <c r="AB49" s="61"/>
      <c r="AC49" s="61"/>
      <c r="AD49" s="61"/>
      <c r="AE49" s="187"/>
      <c r="AF49" s="187"/>
      <c r="AG49" s="187"/>
      <c r="AH49" s="187"/>
      <c r="AI49" s="187"/>
      <c r="AJ49" s="187"/>
      <c r="AK49" s="187"/>
    </row>
    <row r="50" spans="1:37" ht="24" hidden="1" customHeight="1">
      <c r="A50" s="78"/>
      <c r="B50" s="50"/>
      <c r="C50" s="50"/>
      <c r="D50" s="111"/>
      <c r="F50" s="41"/>
      <c r="G50" s="54"/>
      <c r="H50" s="175"/>
      <c r="I50" s="175"/>
      <c r="J50" s="175"/>
      <c r="K50" s="175"/>
      <c r="L50" s="64"/>
      <c r="M50" s="91" t="s">
        <v>269</v>
      </c>
      <c r="N50" s="82" t="s">
        <v>340</v>
      </c>
      <c r="O50" s="82"/>
      <c r="P50" s="82"/>
      <c r="Q50" s="92"/>
      <c r="R50" s="82"/>
      <c r="S50" s="82"/>
      <c r="T50" s="186" t="s">
        <v>278</v>
      </c>
      <c r="U50" s="187"/>
      <c r="V50" s="189"/>
      <c r="W50" s="189"/>
      <c r="X50" s="190"/>
      <c r="Y50" s="61"/>
      <c r="Z50" s="85"/>
      <c r="AA50" s="61"/>
      <c r="AB50" s="61"/>
      <c r="AC50" s="61"/>
      <c r="AD50" s="61"/>
      <c r="AE50" s="187"/>
      <c r="AF50" s="187"/>
      <c r="AG50" s="189"/>
      <c r="AH50" s="189"/>
      <c r="AI50" s="189"/>
      <c r="AJ50" s="189"/>
      <c r="AK50" s="189"/>
    </row>
    <row r="51" spans="1:37" ht="24" hidden="1" customHeight="1">
      <c r="A51" s="78" t="s">
        <v>206</v>
      </c>
      <c r="B51" s="50"/>
      <c r="C51" s="50">
        <v>1</v>
      </c>
      <c r="D51" s="111">
        <v>1.5</v>
      </c>
      <c r="E51" s="125"/>
      <c r="F51" s="41"/>
      <c r="G51" s="54"/>
      <c r="H51" s="175"/>
      <c r="I51" s="175"/>
      <c r="J51" s="175"/>
      <c r="K51" s="175"/>
      <c r="L51" s="47"/>
      <c r="M51" s="91" t="s">
        <v>265</v>
      </c>
      <c r="N51" s="82"/>
      <c r="O51" s="82"/>
      <c r="P51" s="82"/>
      <c r="Q51" s="92"/>
      <c r="R51" s="82"/>
      <c r="S51" s="82"/>
      <c r="T51" s="95" t="s">
        <v>271</v>
      </c>
      <c r="U51" s="61"/>
      <c r="V51" s="187"/>
      <c r="W51" s="187"/>
      <c r="X51" s="187"/>
      <c r="Y51" s="61"/>
      <c r="Z51" s="85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24" hidden="1" customHeight="1">
      <c r="A52" s="78" t="s">
        <v>209</v>
      </c>
      <c r="B52" s="50"/>
      <c r="C52" s="50">
        <v>2</v>
      </c>
      <c r="D52" s="111">
        <v>7</v>
      </c>
      <c r="E52" s="125" t="s">
        <v>193</v>
      </c>
      <c r="F52" s="41"/>
      <c r="G52" s="54"/>
      <c r="H52" s="175"/>
      <c r="I52" s="175"/>
      <c r="J52" s="175"/>
      <c r="K52" s="175"/>
      <c r="L52" s="47"/>
      <c r="M52" s="109" t="s">
        <v>245</v>
      </c>
      <c r="N52" s="110"/>
      <c r="O52" s="110"/>
      <c r="P52" s="110"/>
      <c r="Q52" s="94"/>
      <c r="R52" s="82"/>
      <c r="S52" s="82"/>
      <c r="T52" s="95" t="s">
        <v>270</v>
      </c>
      <c r="U52" s="61"/>
      <c r="V52" s="61"/>
      <c r="W52" s="61"/>
      <c r="X52" s="96"/>
      <c r="Y52" s="61"/>
      <c r="Z52" s="85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24" hidden="1" customHeight="1">
      <c r="A53" s="78" t="s">
        <v>210</v>
      </c>
      <c r="B53" s="50"/>
      <c r="C53" s="50">
        <v>1</v>
      </c>
      <c r="D53" s="111">
        <v>9.5</v>
      </c>
      <c r="E53" s="125" t="s">
        <v>193</v>
      </c>
      <c r="G53" s="61"/>
      <c r="H53" s="175"/>
      <c r="I53" s="175"/>
      <c r="J53" s="175"/>
      <c r="K53" s="175"/>
      <c r="L53" s="75"/>
      <c r="M53" s="82" t="s">
        <v>271</v>
      </c>
      <c r="N53" s="82"/>
      <c r="O53" s="82"/>
      <c r="P53" s="82"/>
      <c r="Q53" s="82"/>
      <c r="R53" s="82"/>
      <c r="S53" s="82"/>
      <c r="T53" s="105" t="s">
        <v>292</v>
      </c>
      <c r="U53" s="106"/>
      <c r="V53" s="106"/>
      <c r="W53" s="106"/>
      <c r="X53" s="107"/>
      <c r="Y53" s="61"/>
      <c r="Z53" s="85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24" hidden="1" customHeight="1">
      <c r="A54" s="78" t="s">
        <v>211</v>
      </c>
      <c r="B54" s="50"/>
      <c r="C54" s="50">
        <v>0</v>
      </c>
      <c r="D54" s="111">
        <v>5.5</v>
      </c>
      <c r="E54" s="125" t="s">
        <v>193</v>
      </c>
      <c r="H54" s="175"/>
      <c r="I54" s="175"/>
      <c r="J54" s="175"/>
      <c r="K54" s="175"/>
      <c r="L54" s="55"/>
      <c r="M54" s="84" t="s">
        <v>260</v>
      </c>
      <c r="N54" s="84" t="s">
        <v>324</v>
      </c>
      <c r="O54" s="85"/>
      <c r="P54" s="85"/>
      <c r="Q54" s="85"/>
      <c r="R54" s="85"/>
      <c r="S54" s="85"/>
      <c r="T54" s="124" t="s">
        <v>255</v>
      </c>
      <c r="U54" s="85"/>
      <c r="V54" s="187"/>
      <c r="W54" s="187"/>
      <c r="X54" s="187"/>
      <c r="Y54" s="61"/>
      <c r="Z54" s="61"/>
      <c r="AA54" s="61"/>
      <c r="AB54" s="61"/>
      <c r="AC54" s="61"/>
      <c r="AD54" s="61"/>
    </row>
    <row r="55" spans="1:37" ht="24" hidden="1" customHeight="1">
      <c r="A55" s="74"/>
      <c r="B55" s="50"/>
      <c r="C55" s="50"/>
      <c r="D55" s="111"/>
      <c r="E55" s="41"/>
      <c r="G55" s="93"/>
      <c r="H55" s="175"/>
      <c r="I55" s="175"/>
      <c r="J55" s="175"/>
      <c r="K55" s="175"/>
      <c r="M55" s="82" t="s">
        <v>255</v>
      </c>
      <c r="N55" s="84"/>
      <c r="O55" s="85"/>
      <c r="P55" s="85"/>
      <c r="Q55" s="85"/>
      <c r="R55" s="85"/>
      <c r="S55" s="85"/>
      <c r="T55" s="124" t="s">
        <v>260</v>
      </c>
      <c r="U55" s="85"/>
      <c r="V55" s="61"/>
      <c r="W55" s="61"/>
      <c r="X55" s="61"/>
      <c r="Y55" s="61"/>
      <c r="Z55" s="61"/>
      <c r="AA55" s="61"/>
      <c r="AB55" s="61"/>
      <c r="AC55" s="61"/>
      <c r="AD55" s="61"/>
    </row>
    <row r="56" spans="1:37" ht="24" hidden="1" customHeight="1">
      <c r="A56" s="74" t="s">
        <v>213</v>
      </c>
      <c r="B56" s="50"/>
      <c r="C56" s="50">
        <v>0</v>
      </c>
      <c r="D56" s="111">
        <v>12</v>
      </c>
      <c r="E56" s="125" t="s">
        <v>193</v>
      </c>
      <c r="G56" s="93"/>
      <c r="H56" s="175"/>
      <c r="I56" s="175"/>
      <c r="J56" s="175"/>
      <c r="K56" s="175"/>
      <c r="M56" s="82" t="s">
        <v>273</v>
      </c>
      <c r="N56" s="82"/>
      <c r="T56" s="82" t="s">
        <v>299</v>
      </c>
      <c r="U56" t="s">
        <v>321</v>
      </c>
      <c r="V56" s="61"/>
      <c r="W56" s="61"/>
      <c r="X56" s="61"/>
      <c r="Y56" s="61"/>
      <c r="Z56" s="61"/>
      <c r="AA56" s="61"/>
      <c r="AB56" s="61"/>
      <c r="AC56" s="61"/>
      <c r="AD56" s="61"/>
    </row>
    <row r="57" spans="1:37" ht="24" hidden="1" customHeight="1">
      <c r="A57" s="74" t="s">
        <v>214</v>
      </c>
      <c r="B57" s="50"/>
      <c r="C57" s="50">
        <v>0</v>
      </c>
      <c r="D57" s="111">
        <v>4.5</v>
      </c>
      <c r="E57" s="125" t="s">
        <v>193</v>
      </c>
      <c r="G57" s="93"/>
      <c r="H57" s="61"/>
      <c r="I57" s="61"/>
      <c r="J57" s="61"/>
      <c r="K57" s="61"/>
      <c r="M57" s="82" t="s">
        <v>274</v>
      </c>
      <c r="N57" s="82"/>
      <c r="T57" s="82" t="s">
        <v>259</v>
      </c>
    </row>
    <row r="58" spans="1:37" ht="24" hidden="1" customHeight="1">
      <c r="A58" s="74" t="s">
        <v>218</v>
      </c>
      <c r="B58" s="50"/>
      <c r="C58" s="50">
        <v>1</v>
      </c>
      <c r="D58" s="111">
        <v>5.5</v>
      </c>
      <c r="E58" s="125" t="s">
        <v>193</v>
      </c>
      <c r="G58" s="93"/>
      <c r="H58" s="61"/>
      <c r="I58" s="61"/>
      <c r="J58" s="61"/>
      <c r="K58" s="61"/>
      <c r="M58" s="82" t="s">
        <v>275</v>
      </c>
      <c r="N58" s="82" t="s">
        <v>327</v>
      </c>
      <c r="T58" s="82" t="s">
        <v>301</v>
      </c>
    </row>
    <row r="59" spans="1:37" ht="24" hidden="1" customHeight="1">
      <c r="A59" s="74" t="s">
        <v>220</v>
      </c>
      <c r="B59" s="50"/>
      <c r="C59" s="126">
        <v>0.5</v>
      </c>
      <c r="D59" s="127">
        <v>3</v>
      </c>
      <c r="E59" s="125" t="s">
        <v>193</v>
      </c>
      <c r="G59" s="93"/>
      <c r="M59" s="82" t="s">
        <v>302</v>
      </c>
      <c r="N59" s="82" t="s">
        <v>328</v>
      </c>
      <c r="T59" s="82" t="s">
        <v>275</v>
      </c>
      <c r="U59" t="s">
        <v>250</v>
      </c>
    </row>
    <row r="60" spans="1:37" ht="24" hidden="1" customHeight="1">
      <c r="A60" s="74" t="s">
        <v>279</v>
      </c>
      <c r="B60" s="50"/>
      <c r="C60" s="50">
        <v>0</v>
      </c>
      <c r="D60" s="111">
        <v>8</v>
      </c>
      <c r="E60" s="125" t="s">
        <v>193</v>
      </c>
      <c r="G60" s="93"/>
      <c r="M60" s="82" t="s">
        <v>293</v>
      </c>
      <c r="N60" s="82"/>
      <c r="T60" s="82" t="s">
        <v>272</v>
      </c>
    </row>
    <row r="61" spans="1:37" ht="23.25" hidden="1">
      <c r="A61" s="74" t="s">
        <v>156</v>
      </c>
      <c r="B61" s="50"/>
      <c r="C61" s="50">
        <v>3</v>
      </c>
      <c r="D61" s="111">
        <v>7</v>
      </c>
      <c r="E61" s="125" t="s">
        <v>193</v>
      </c>
      <c r="G61" s="93"/>
      <c r="M61" s="82" t="s">
        <v>294</v>
      </c>
      <c r="N61" s="82" t="s">
        <v>332</v>
      </c>
      <c r="T61" s="82" t="s">
        <v>283</v>
      </c>
    </row>
    <row r="62" spans="1:37" ht="23.25" hidden="1">
      <c r="A62" s="74"/>
      <c r="B62" s="50"/>
      <c r="C62" s="50"/>
      <c r="D62" s="111"/>
      <c r="E62" s="125"/>
      <c r="G62" s="93"/>
      <c r="M62" s="82" t="s">
        <v>296</v>
      </c>
      <c r="N62" s="82"/>
      <c r="T62" s="82" t="s">
        <v>309</v>
      </c>
    </row>
    <row r="63" spans="1:37" ht="22.5" hidden="1">
      <c r="A63" s="74" t="s">
        <v>255</v>
      </c>
      <c r="C63" s="50">
        <v>0</v>
      </c>
      <c r="D63" s="111">
        <v>9</v>
      </c>
      <c r="E63" s="125" t="s">
        <v>193</v>
      </c>
      <c r="M63" s="82" t="s">
        <v>303</v>
      </c>
      <c r="N63" s="82" t="s">
        <v>341</v>
      </c>
      <c r="T63" s="82" t="s">
        <v>284</v>
      </c>
    </row>
    <row r="64" spans="1:37" ht="19.5" hidden="1" customHeight="1">
      <c r="A64" s="74" t="s">
        <v>258</v>
      </c>
      <c r="C64" s="50">
        <v>0</v>
      </c>
      <c r="D64" s="111">
        <v>3.5</v>
      </c>
      <c r="E64" s="125" t="s">
        <v>193</v>
      </c>
      <c r="M64" s="82" t="s">
        <v>308</v>
      </c>
      <c r="N64" s="82" t="s">
        <v>333</v>
      </c>
      <c r="T64" s="82" t="s">
        <v>285</v>
      </c>
      <c r="U64" t="s">
        <v>331</v>
      </c>
    </row>
    <row r="65" spans="1:21" ht="22.5" hidden="1">
      <c r="A65" s="74" t="s">
        <v>259</v>
      </c>
      <c r="C65" s="50">
        <v>0</v>
      </c>
      <c r="D65" s="111">
        <v>9.5</v>
      </c>
      <c r="E65" s="125" t="s">
        <v>193</v>
      </c>
      <c r="I65" s="77"/>
      <c r="J65" s="55"/>
      <c r="K65" s="55"/>
      <c r="L65" s="55"/>
      <c r="M65" s="55" t="s">
        <v>311</v>
      </c>
      <c r="N65" s="55"/>
      <c r="T65" s="82" t="s">
        <v>290</v>
      </c>
      <c r="U65" t="s">
        <v>344</v>
      </c>
    </row>
    <row r="66" spans="1:21" ht="29.25" hidden="1" customHeight="1">
      <c r="A66" s="74" t="s">
        <v>260</v>
      </c>
      <c r="C66" s="50">
        <v>2</v>
      </c>
      <c r="D66" s="111">
        <v>3</v>
      </c>
      <c r="E66" s="125" t="s">
        <v>193</v>
      </c>
      <c r="I66" s="76"/>
      <c r="M66" s="82" t="s">
        <v>312</v>
      </c>
      <c r="N66" s="82" t="s">
        <v>342</v>
      </c>
      <c r="T66" s="82" t="s">
        <v>291</v>
      </c>
      <c r="U66" t="s">
        <v>345</v>
      </c>
    </row>
    <row r="67" spans="1:21" ht="22.5" hidden="1">
      <c r="A67" s="74" t="s">
        <v>262</v>
      </c>
      <c r="C67" s="50">
        <v>0.5</v>
      </c>
      <c r="D67" s="111">
        <v>8.5</v>
      </c>
      <c r="E67" s="125" t="s">
        <v>193</v>
      </c>
      <c r="I67" t="s">
        <v>347</v>
      </c>
      <c r="M67" s="82" t="s">
        <v>313</v>
      </c>
      <c r="N67" s="82" t="s">
        <v>343</v>
      </c>
      <c r="T67" s="82" t="s">
        <v>317</v>
      </c>
      <c r="U67" t="s">
        <v>320</v>
      </c>
    </row>
    <row r="68" spans="1:21" ht="22.5" hidden="1">
      <c r="A68" s="74" t="s">
        <v>280</v>
      </c>
      <c r="C68" s="50">
        <v>3</v>
      </c>
      <c r="D68" s="111">
        <v>1</v>
      </c>
      <c r="E68" s="125" t="s">
        <v>193</v>
      </c>
      <c r="I68" t="s">
        <v>348</v>
      </c>
      <c r="M68" s="82" t="s">
        <v>272</v>
      </c>
      <c r="N68" t="s">
        <v>325</v>
      </c>
      <c r="T68" s="82" t="s">
        <v>294</v>
      </c>
    </row>
    <row r="69" spans="1:21" ht="22.5" hidden="1">
      <c r="A69" s="74" t="s">
        <v>281</v>
      </c>
      <c r="C69" s="50">
        <v>0</v>
      </c>
      <c r="D69" s="111">
        <v>5</v>
      </c>
      <c r="E69" s="125" t="s">
        <v>193</v>
      </c>
      <c r="I69" t="s">
        <v>277</v>
      </c>
      <c r="M69" s="82" t="s">
        <v>337</v>
      </c>
      <c r="N69" s="82" t="s">
        <v>338</v>
      </c>
    </row>
    <row r="70" spans="1:21" ht="21" hidden="1">
      <c r="A70" s="74" t="s">
        <v>329</v>
      </c>
      <c r="C70" s="50">
        <v>3</v>
      </c>
      <c r="D70" s="111">
        <v>2</v>
      </c>
      <c r="E70" s="125" t="s">
        <v>193</v>
      </c>
      <c r="I70" t="s">
        <v>263</v>
      </c>
    </row>
    <row r="71" spans="1:21" ht="21" hidden="1">
      <c r="A71" s="74" t="s">
        <v>282</v>
      </c>
      <c r="C71" s="50">
        <v>0</v>
      </c>
      <c r="D71" s="111">
        <v>6</v>
      </c>
      <c r="E71" s="125" t="s">
        <v>193</v>
      </c>
      <c r="I71" t="s">
        <v>264</v>
      </c>
    </row>
    <row r="72" spans="1:21" ht="21" hidden="1">
      <c r="A72" s="74" t="s">
        <v>304</v>
      </c>
      <c r="C72" s="50">
        <v>0</v>
      </c>
      <c r="D72" s="111">
        <v>5.5</v>
      </c>
      <c r="E72" s="125" t="s">
        <v>193</v>
      </c>
      <c r="I72" t="s">
        <v>314</v>
      </c>
    </row>
    <row r="73" spans="1:21" ht="21" hidden="1">
      <c r="A73" s="74" t="s">
        <v>305</v>
      </c>
      <c r="C73" s="50">
        <v>0.5</v>
      </c>
      <c r="D73" s="111">
        <v>4.5</v>
      </c>
      <c r="E73" s="125" t="s">
        <v>193</v>
      </c>
      <c r="I73" t="s">
        <v>315</v>
      </c>
    </row>
    <row r="74" spans="1:21" ht="21" hidden="1">
      <c r="A74" s="74" t="s">
        <v>306</v>
      </c>
      <c r="C74" s="50">
        <v>1.5</v>
      </c>
      <c r="D74" s="111">
        <v>2</v>
      </c>
      <c r="E74" s="125" t="s">
        <v>193</v>
      </c>
    </row>
    <row r="75" spans="1:21" ht="21" hidden="1">
      <c r="A75" s="74" t="s">
        <v>285</v>
      </c>
      <c r="C75" s="50">
        <v>0</v>
      </c>
      <c r="D75" s="111">
        <v>5</v>
      </c>
      <c r="E75" s="125" t="s">
        <v>193</v>
      </c>
    </row>
    <row r="76" spans="1:21" ht="21" hidden="1">
      <c r="A76" s="74" t="s">
        <v>307</v>
      </c>
      <c r="C76" s="50">
        <v>0.5</v>
      </c>
      <c r="D76" s="111">
        <v>3.5</v>
      </c>
      <c r="E76" s="125" t="s">
        <v>193</v>
      </c>
    </row>
    <row r="77" spans="1:21" ht="21" hidden="1">
      <c r="A77" s="74" t="s">
        <v>334</v>
      </c>
      <c r="D77" s="111">
        <v>3</v>
      </c>
    </row>
    <row r="78" spans="1:21" ht="21" hidden="1">
      <c r="A78" s="74" t="s">
        <v>309</v>
      </c>
      <c r="D78" s="111">
        <v>3</v>
      </c>
    </row>
    <row r="79" spans="1:21" ht="21" hidden="1">
      <c r="A79" s="74" t="s">
        <v>310</v>
      </c>
      <c r="D79" s="111">
        <v>3</v>
      </c>
    </row>
    <row r="80" spans="1:21" ht="21" hidden="1">
      <c r="A80" s="74" t="s">
        <v>311</v>
      </c>
      <c r="D80" s="111">
        <v>3</v>
      </c>
    </row>
    <row r="81" spans="1:5" ht="21" hidden="1">
      <c r="A81" s="74" t="s">
        <v>312</v>
      </c>
      <c r="D81" s="111">
        <v>3</v>
      </c>
    </row>
    <row r="82" spans="1:5" ht="21" hidden="1">
      <c r="A82" s="74" t="s">
        <v>313</v>
      </c>
      <c r="D82" s="111">
        <v>2.5</v>
      </c>
    </row>
    <row r="83" spans="1:5" ht="21" hidden="1">
      <c r="A83" s="74" t="s">
        <v>336</v>
      </c>
      <c r="D83" s="111">
        <v>2.5</v>
      </c>
    </row>
    <row r="84" spans="1:5" hidden="1"/>
    <row r="85" spans="1:5" hidden="1"/>
    <row r="88" spans="1:5">
      <c r="B88" t="s">
        <v>350</v>
      </c>
    </row>
    <row r="89" spans="1:5">
      <c r="E89" t="s">
        <v>351</v>
      </c>
    </row>
  </sheetData>
  <mergeCells count="195">
    <mergeCell ref="DT2:DU2"/>
    <mergeCell ref="DT5:DU6"/>
    <mergeCell ref="DV2:DW2"/>
    <mergeCell ref="DV5:DW6"/>
    <mergeCell ref="DJ2:DK2"/>
    <mergeCell ref="DJ5:DK6"/>
    <mergeCell ref="DL2:DM2"/>
    <mergeCell ref="DL5:DM6"/>
    <mergeCell ref="DN2:DO2"/>
    <mergeCell ref="DN5:DO6"/>
    <mergeCell ref="DP2:DQ2"/>
    <mergeCell ref="DP5:DQ6"/>
    <mergeCell ref="DR2:DS2"/>
    <mergeCell ref="DR5:DS6"/>
    <mergeCell ref="DB2:DC2"/>
    <mergeCell ref="DB5:DC6"/>
    <mergeCell ref="DD2:DE2"/>
    <mergeCell ref="DD5:DE6"/>
    <mergeCell ref="DF2:DG2"/>
    <mergeCell ref="DF5:DG6"/>
    <mergeCell ref="DH2:DI2"/>
    <mergeCell ref="DH5:DI6"/>
    <mergeCell ref="R2:S2"/>
    <mergeCell ref="T2:U2"/>
    <mergeCell ref="V2:W2"/>
    <mergeCell ref="X2:Y2"/>
    <mergeCell ref="Z2:AA2"/>
    <mergeCell ref="AB2:AC2"/>
    <mergeCell ref="AP2:AQ2"/>
    <mergeCell ref="AR2:AS2"/>
    <mergeCell ref="AT2:AU2"/>
    <mergeCell ref="AV2:AW2"/>
    <mergeCell ref="AX2:AY2"/>
    <mergeCell ref="AZ2:BA2"/>
    <mergeCell ref="AD2:AE2"/>
    <mergeCell ref="AF2:AG2"/>
    <mergeCell ref="AH2:AI2"/>
    <mergeCell ref="AJ2:AK2"/>
    <mergeCell ref="A1:U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AL2:AM2"/>
    <mergeCell ref="AN2:AO2"/>
    <mergeCell ref="BR2:BS2"/>
    <mergeCell ref="BT2:BU2"/>
    <mergeCell ref="BV2:BW2"/>
    <mergeCell ref="BX2:BY2"/>
    <mergeCell ref="BB2:BC2"/>
    <mergeCell ref="BD2:BE2"/>
    <mergeCell ref="BF2:BG2"/>
    <mergeCell ref="BH2:BI2"/>
    <mergeCell ref="BJ2:BK2"/>
    <mergeCell ref="BL2:BM2"/>
    <mergeCell ref="CX2:CY2"/>
    <mergeCell ref="CZ2:DA2"/>
    <mergeCell ref="A5:A6"/>
    <mergeCell ref="B5:C6"/>
    <mergeCell ref="D5:E6"/>
    <mergeCell ref="F5:G6"/>
    <mergeCell ref="H5:I6"/>
    <mergeCell ref="J5:K6"/>
    <mergeCell ref="AL5:AM6"/>
    <mergeCell ref="AN5:AO6"/>
    <mergeCell ref="CL2:CM2"/>
    <mergeCell ref="CN2:CO2"/>
    <mergeCell ref="CP2:CQ2"/>
    <mergeCell ref="CR2:CS2"/>
    <mergeCell ref="CT2:CU2"/>
    <mergeCell ref="CV2:CW2"/>
    <mergeCell ref="BZ2:CA2"/>
    <mergeCell ref="CB2:CC2"/>
    <mergeCell ref="CD2:CE2"/>
    <mergeCell ref="CF2:CG2"/>
    <mergeCell ref="CH2:CI2"/>
    <mergeCell ref="CJ2:CK2"/>
    <mergeCell ref="BN2:BO2"/>
    <mergeCell ref="BP2:BQ2"/>
    <mergeCell ref="A38:G38"/>
    <mergeCell ref="H38:K38"/>
    <mergeCell ref="M38:Q38"/>
    <mergeCell ref="T38:X38"/>
    <mergeCell ref="Z38:AB38"/>
    <mergeCell ref="AE38:AK38"/>
    <mergeCell ref="CL5:CM6"/>
    <mergeCell ref="CN5:CO6"/>
    <mergeCell ref="CP5:CQ6"/>
    <mergeCell ref="BZ5:CA6"/>
    <mergeCell ref="CB5:CC6"/>
    <mergeCell ref="CD5:CE6"/>
    <mergeCell ref="CF5:CG6"/>
    <mergeCell ref="CH5:CI6"/>
    <mergeCell ref="CJ5:CK6"/>
    <mergeCell ref="BN5:BO6"/>
    <mergeCell ref="BP5:BQ6"/>
    <mergeCell ref="BR5:BS6"/>
    <mergeCell ref="BT5:BU6"/>
    <mergeCell ref="BV5:BW6"/>
    <mergeCell ref="BX5:BY6"/>
    <mergeCell ref="BB5:BC6"/>
    <mergeCell ref="BD5:BE6"/>
    <mergeCell ref="BF5:BG6"/>
    <mergeCell ref="T39:U39"/>
    <mergeCell ref="V39:X39"/>
    <mergeCell ref="AE39:AF39"/>
    <mergeCell ref="AG39:AK39"/>
    <mergeCell ref="H40:K40"/>
    <mergeCell ref="V40:X40"/>
    <mergeCell ref="AG40:AK40"/>
    <mergeCell ref="CX5:CY6"/>
    <mergeCell ref="CZ5:DA6"/>
    <mergeCell ref="CR5:CS6"/>
    <mergeCell ref="CT5:CU6"/>
    <mergeCell ref="CV5:CW6"/>
    <mergeCell ref="BH5:BI6"/>
    <mergeCell ref="BJ5:BK6"/>
    <mergeCell ref="BL5:BM6"/>
    <mergeCell ref="AP5:AQ6"/>
    <mergeCell ref="AR5:AS6"/>
    <mergeCell ref="AT5:AU6"/>
    <mergeCell ref="AV5:AW6"/>
    <mergeCell ref="AX5:AY6"/>
    <mergeCell ref="AZ5:BA6"/>
    <mergeCell ref="H41:K41"/>
    <mergeCell ref="T41:U41"/>
    <mergeCell ref="V41:X41"/>
    <mergeCell ref="AE41:AF41"/>
    <mergeCell ref="AG41:AK41"/>
    <mergeCell ref="H42:K42"/>
    <mergeCell ref="T42:U42"/>
    <mergeCell ref="V42:X42"/>
    <mergeCell ref="AE42:AF42"/>
    <mergeCell ref="AG42:AK42"/>
    <mergeCell ref="H43:K43"/>
    <mergeCell ref="T43:U43"/>
    <mergeCell ref="V43:X43"/>
    <mergeCell ref="AE43:AF43"/>
    <mergeCell ref="AG43:AK43"/>
    <mergeCell ref="H44:K44"/>
    <mergeCell ref="T44:U44"/>
    <mergeCell ref="V44:X44"/>
    <mergeCell ref="AE44:AF44"/>
    <mergeCell ref="AG44:AK44"/>
    <mergeCell ref="T45:U45"/>
    <mergeCell ref="V45:X45"/>
    <mergeCell ref="AE45:AF45"/>
    <mergeCell ref="AG45:AK45"/>
    <mergeCell ref="H46:K46"/>
    <mergeCell ref="T46:U46"/>
    <mergeCell ref="V46:X46"/>
    <mergeCell ref="AE46:AF46"/>
    <mergeCell ref="AG46:AK46"/>
    <mergeCell ref="H56:K56"/>
    <mergeCell ref="H51:K51"/>
    <mergeCell ref="V51:X51"/>
    <mergeCell ref="H52:K52"/>
    <mergeCell ref="H53:K53"/>
    <mergeCell ref="H54:K54"/>
    <mergeCell ref="V54:X54"/>
    <mergeCell ref="H49:K49"/>
    <mergeCell ref="T49:U49"/>
    <mergeCell ref="V49:X49"/>
    <mergeCell ref="H50:K50"/>
    <mergeCell ref="T50:U50"/>
    <mergeCell ref="V50:X50"/>
    <mergeCell ref="DX2:DY2"/>
    <mergeCell ref="DX5:DY6"/>
    <mergeCell ref="DZ2:EA2"/>
    <mergeCell ref="DZ5:EA6"/>
    <mergeCell ref="EB2:EC2"/>
    <mergeCell ref="EB5:EC6"/>
    <mergeCell ref="ED2:EE2"/>
    <mergeCell ref="ED5:EE6"/>
    <mergeCell ref="H55:K55"/>
    <mergeCell ref="AE49:AF49"/>
    <mergeCell ref="AG49:AK49"/>
    <mergeCell ref="AE50:AF50"/>
    <mergeCell ref="AG50:AK50"/>
    <mergeCell ref="H47:K47"/>
    <mergeCell ref="T47:U47"/>
    <mergeCell ref="V47:X47"/>
    <mergeCell ref="AE47:AF47"/>
    <mergeCell ref="AG47:AK47"/>
    <mergeCell ref="H48:K48"/>
    <mergeCell ref="T48:U48"/>
    <mergeCell ref="V48:X48"/>
    <mergeCell ref="AE48:AF48"/>
    <mergeCell ref="AG48:AK48"/>
    <mergeCell ref="H45:K45"/>
  </mergeCells>
  <phoneticPr fontId="4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休暇管理　2016年</vt:lpstr>
      <vt:lpstr>休暇管理　2017年</vt:lpstr>
      <vt:lpstr>休暇管理　2018年 </vt:lpstr>
      <vt:lpstr>Danh sach nhan vien</vt:lpstr>
      <vt:lpstr>休暇管理　2019年 </vt:lpstr>
      <vt:lpstr>休暇管理　2020年 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ADMIN</cp:lastModifiedBy>
  <dcterms:created xsi:type="dcterms:W3CDTF">2016-03-14T07:28:07Z</dcterms:created>
  <dcterms:modified xsi:type="dcterms:W3CDTF">2020-04-08T02:39:50Z</dcterms:modified>
</cp:coreProperties>
</file>