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firstSheet="5" activeTab="10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44525"/>
</workbook>
</file>

<file path=xl/sharedStrings.xml><?xml version="1.0" encoding="utf-8"?>
<sst xmlns="http://schemas.openxmlformats.org/spreadsheetml/2006/main" count="587" uniqueCount="95">
  <si>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</si>
  <si>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</si>
  <si>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</si>
  <si>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</si>
  <si>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</si>
  <si>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</si>
  <si>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</si>
  <si>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</si>
  <si>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</si>
  <si>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Max</t>
  </si>
  <si>
    <t>Min</t>
  </si>
  <si>
    <t>Jim</t>
  </si>
  <si>
    <t>Halpert</t>
  </si>
  <si>
    <t>Male</t>
  </si>
  <si>
    <t>Salesman</t>
  </si>
  <si>
    <t>Pam</t>
  </si>
  <si>
    <t>Beasley</t>
  </si>
  <si>
    <t>Female</t>
  </si>
  <si>
    <t>Receptionist</t>
  </si>
  <si>
    <t>Dwight</t>
  </si>
  <si>
    <t>Schrute</t>
  </si>
  <si>
    <t>Angela</t>
  </si>
  <si>
    <t>Martin</t>
  </si>
  <si>
    <t>Accountant</t>
  </si>
  <si>
    <t>Toby</t>
  </si>
  <si>
    <t>Flenderson</t>
  </si>
  <si>
    <t>HR</t>
  </si>
  <si>
    <t>Michael</t>
  </si>
  <si>
    <t>Scott</t>
  </si>
  <si>
    <t>Regional Manager</t>
  </si>
  <si>
    <t>Meredith</t>
  </si>
  <si>
    <t>Palmer</t>
  </si>
  <si>
    <t>Supplier Relations</t>
  </si>
  <si>
    <t>Stanley</t>
  </si>
  <si>
    <t>Hudson</t>
  </si>
  <si>
    <t>Kevin</t>
  </si>
  <si>
    <t>Malone</t>
  </si>
  <si>
    <t>IF</t>
  </si>
  <si>
    <t>IFS</t>
  </si>
  <si>
    <t>LEN(B2)</t>
  </si>
  <si>
    <t>Can be used to see difference between 100s and thousands. Can find bad Social Security numbers if they're 10 digits instead of 9</t>
  </si>
  <si>
    <t>Email</t>
  </si>
  <si>
    <t>Left</t>
  </si>
  <si>
    <t>Right</t>
  </si>
  <si>
    <t>year</t>
  </si>
  <si>
    <t>day</t>
  </si>
  <si>
    <t>11/2/2001</t>
  </si>
  <si>
    <t>9/6/2015</t>
  </si>
  <si>
    <t>Jim.Halpert@DunderMifflin.com</t>
  </si>
  <si>
    <t>10/3/1999</t>
  </si>
  <si>
    <t>10/10/2015</t>
  </si>
  <si>
    <t>Pam.Beasley@DunderMifflin.com</t>
  </si>
  <si>
    <t>7/4/2000</t>
  </si>
  <si>
    <t>9/8/2017</t>
  </si>
  <si>
    <t>Dwight.Schrute@AOL.com</t>
  </si>
  <si>
    <t>1/5/2000</t>
  </si>
  <si>
    <t>12/3/2015</t>
  </si>
  <si>
    <t>Angela.Martin@DunderMifflin.com</t>
  </si>
  <si>
    <t>5/6/2001</t>
  </si>
  <si>
    <t>8/30/2017</t>
  </si>
  <si>
    <t>Toby.Flenderson@DunderMifflinCorporate.com</t>
  </si>
  <si>
    <t>9/11/2013</t>
  </si>
  <si>
    <t>Michael.Scott@DunderMifflin.com</t>
  </si>
  <si>
    <t>11/8/2003</t>
  </si>
  <si>
    <t>Meredith.Palmer@Yahoo.com</t>
  </si>
  <si>
    <t>6/9/2002</t>
  </si>
  <si>
    <t>4/22/2015</t>
  </si>
  <si>
    <t>Stanley.Hudson@gmail.com</t>
  </si>
  <si>
    <t xml:space="preserve"> </t>
  </si>
  <si>
    <t>8/10/2003</t>
  </si>
  <si>
    <t>Kevin.Malone@DunderMifflin.com</t>
  </si>
  <si>
    <t>TEXT(H2,"dd/mm/yyyy")</t>
  </si>
  <si>
    <t>copy</t>
  </si>
  <si>
    <t>year got from right</t>
  </si>
  <si>
    <t>TRIM(C2)</t>
  </si>
  <si>
    <t>concat</t>
  </si>
  <si>
    <t xml:space="preserve"> Schrute</t>
  </si>
  <si>
    <t xml:space="preserve">Flenderson    </t>
  </si>
  <si>
    <t xml:space="preserve">   Scott</t>
  </si>
  <si>
    <t xml:space="preserve">  Hudson</t>
  </si>
  <si>
    <t xml:space="preserve">Malone </t>
  </si>
  <si>
    <t>with 1 instance</t>
  </si>
  <si>
    <t>with 2 instances</t>
  </si>
  <si>
    <t>with NO instances</t>
  </si>
  <si>
    <t>1-5-2000</t>
  </si>
  <si>
    <t>1-8-2003</t>
  </si>
  <si>
    <t>SUM</t>
  </si>
  <si>
    <t>SUMIF</t>
  </si>
  <si>
    <t>SUMIFS</t>
  </si>
  <si>
    <t>COUNT</t>
  </si>
  <si>
    <t>COUNTIF</t>
  </si>
  <si>
    <t>COUNTIFS</t>
  </si>
  <si>
    <t>CONCATENATE(B2," ",C2)</t>
  </si>
  <si>
    <t>DAYS</t>
  </si>
  <si>
    <t>NETWORKDAYS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</si>
</sst>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4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" fillId="10" borderId="6" applyNumberFormat="0" applyFon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9" borderId="2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NumberFormat="1"/>
    <xf numFmtId="49" fontId="0" fillId="0" borderId="0" xfId="0" applyNumberFormat="1"/>
    <xf numFmtId="58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K10"/>
  <sheetViews>
    <sheetView workbookViewId="0">
      <selection activeCell="J3" sqref="J3"/>
    </sheetView>
  </sheetViews>
  <sheetFormatPr defaultColWidth="13.6666666666667" defaultRowHeight="15"/>
  <cols>
    <col min="1" max="1" width="10.7809523809524" customWidth="1"/>
    <col min="4" max="4" width="7.66666666666667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3">
        <v>37197</v>
      </c>
      <c r="I2" s="3">
        <v>42253</v>
      </c>
      <c r="J2" s="3">
        <f>MAX(H2:H10)</f>
        <v>37933</v>
      </c>
      <c r="K2" s="3">
        <f>MIN(H2:H10)</f>
        <v>35040</v>
      </c>
    </row>
    <row r="3" spans="1:11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3">
        <v>36436</v>
      </c>
      <c r="I3" s="3">
        <v>42287</v>
      </c>
      <c r="J3" s="1"/>
      <c r="K3" s="1"/>
    </row>
    <row r="4" spans="1:9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3">
        <v>36711</v>
      </c>
      <c r="I4" s="3">
        <v>42986</v>
      </c>
    </row>
    <row r="5" spans="1:9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3">
        <v>36530</v>
      </c>
      <c r="I5" s="3">
        <v>42341</v>
      </c>
    </row>
    <row r="6" spans="1:9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3">
        <v>37017</v>
      </c>
      <c r="I6" s="3">
        <v>42977</v>
      </c>
    </row>
    <row r="7" spans="1:9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3">
        <v>35040</v>
      </c>
      <c r="I7" s="3">
        <v>41528</v>
      </c>
    </row>
    <row r="8" spans="1:9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3">
        <v>37933</v>
      </c>
      <c r="I8" s="3">
        <v>41551</v>
      </c>
    </row>
    <row r="9" spans="1:9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3">
        <v>37416</v>
      </c>
      <c r="I9" s="3">
        <v>42116</v>
      </c>
    </row>
    <row r="10" spans="1:9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3">
        <v>37843</v>
      </c>
      <c r="I10" s="3">
        <v>40800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J12"/>
  <sheetViews>
    <sheetView workbookViewId="0">
      <selection activeCell="H21" sqref="H21"/>
    </sheetView>
  </sheetViews>
  <sheetFormatPr defaultColWidth="9" defaultRowHeight="15"/>
  <cols>
    <col min="2" max="2" width="10.4380952380952" customWidth="1"/>
    <col min="3" max="5" width="10.6666666666667" customWidth="1"/>
    <col min="6" max="6" width="16.552380952381" customWidth="1"/>
    <col min="8" max="8" width="14.2190476190476" customWidth="1"/>
    <col min="9" max="9" width="14.7809523809524" customWidth="1"/>
    <col min="10" max="10" width="22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92</v>
      </c>
    </row>
    <row r="2" spans="1:9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3">
        <v>37197</v>
      </c>
      <c r="I2" s="3">
        <v>42253</v>
      </c>
    </row>
    <row r="3" spans="1:9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3">
        <v>36436</v>
      </c>
      <c r="I3" s="3">
        <v>42287</v>
      </c>
    </row>
    <row r="4" spans="1:9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3">
        <v>36711</v>
      </c>
      <c r="I4" s="3">
        <v>42986</v>
      </c>
    </row>
    <row r="5" spans="1:9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3">
        <v>36530</v>
      </c>
      <c r="I5" s="3">
        <v>42341</v>
      </c>
    </row>
    <row r="6" spans="1:9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3">
        <v>37017</v>
      </c>
      <c r="I6" s="3">
        <v>42977</v>
      </c>
    </row>
    <row r="7" spans="1:9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3">
        <v>35040</v>
      </c>
      <c r="I7" s="3">
        <v>41528</v>
      </c>
    </row>
    <row r="8" spans="1:9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3">
        <v>37933</v>
      </c>
      <c r="I8" s="3">
        <v>41551</v>
      </c>
    </row>
    <row r="9" spans="1:9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3">
        <v>37416</v>
      </c>
      <c r="I9" s="3">
        <v>42116</v>
      </c>
    </row>
    <row r="10" spans="1:9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3">
        <v>37843</v>
      </c>
      <c r="I10" s="3">
        <v>40800</v>
      </c>
    </row>
    <row r="11" spans="8:8">
      <c r="H11" t="str">
        <f t="shared" ref="H3:H12" si="0">CONCATENATE(B11," ",C11)</f>
        <v> </v>
      </c>
    </row>
    <row r="12" spans="8:8">
      <c r="H12" t="str">
        <f t="shared" si="0"/>
        <v> 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K10"/>
  <sheetViews>
    <sheetView tabSelected="1" workbookViewId="0">
      <selection activeCell="M9" sqref="M9"/>
    </sheetView>
  </sheetViews>
  <sheetFormatPr defaultColWidth="9" defaultRowHeight="15"/>
  <cols>
    <col min="8" max="8" width="14.4380952380952" customWidth="1"/>
    <col min="9" max="9" width="13.3333333333333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93</v>
      </c>
      <c r="K1" t="s">
        <v>94</v>
      </c>
    </row>
    <row r="2" spans="1:11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 s="1">
        <v>45000</v>
      </c>
      <c r="H2" s="2" t="s">
        <v>46</v>
      </c>
      <c r="I2" s="2" t="s">
        <v>47</v>
      </c>
      <c r="J2">
        <f>_xlfn.DAYS(I2:I10,H2:H10)</f>
        <v>5056</v>
      </c>
      <c r="K2">
        <f>NETWORKDAYS(H2,I2)</f>
        <v>3611</v>
      </c>
    </row>
    <row r="3" spans="1:11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 s="1">
        <v>36000</v>
      </c>
      <c r="H3" s="2" t="s">
        <v>49</v>
      </c>
      <c r="I3" s="2" t="s">
        <v>50</v>
      </c>
      <c r="J3">
        <f t="shared" ref="J3:J10" si="0">_xlfn.DAYS(I3:I11,H3:H11)</f>
        <v>5851</v>
      </c>
      <c r="K3">
        <f t="shared" ref="K3:K10" si="1">NETWORKDAYS(H3,I3)</f>
        <v>4180</v>
      </c>
    </row>
    <row r="4" spans="1:11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 s="1">
        <v>63000</v>
      </c>
      <c r="H4" s="2" t="s">
        <v>52</v>
      </c>
      <c r="I4" s="2" t="s">
        <v>53</v>
      </c>
      <c r="J4">
        <f t="shared" si="0"/>
        <v>6275</v>
      </c>
      <c r="K4">
        <f t="shared" si="1"/>
        <v>4484</v>
      </c>
    </row>
    <row r="5" spans="1:11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 s="1">
        <v>47000</v>
      </c>
      <c r="H5" s="2" t="s">
        <v>55</v>
      </c>
      <c r="I5" s="2" t="s">
        <v>56</v>
      </c>
      <c r="J5">
        <f t="shared" si="0"/>
        <v>5811</v>
      </c>
      <c r="K5">
        <f t="shared" si="1"/>
        <v>4152</v>
      </c>
    </row>
    <row r="6" spans="1:11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 s="1">
        <v>50000</v>
      </c>
      <c r="H6" s="2" t="s">
        <v>58</v>
      </c>
      <c r="I6" s="2" t="s">
        <v>59</v>
      </c>
      <c r="J6">
        <f t="shared" si="0"/>
        <v>5960</v>
      </c>
      <c r="K6">
        <f t="shared" si="1"/>
        <v>4258</v>
      </c>
    </row>
    <row r="7" spans="1:11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 s="1">
        <v>65000</v>
      </c>
      <c r="H7" s="2" t="s">
        <v>58</v>
      </c>
      <c r="I7" s="2" t="s">
        <v>61</v>
      </c>
      <c r="J7">
        <f t="shared" si="0"/>
        <v>4511</v>
      </c>
      <c r="K7">
        <f t="shared" si="1"/>
        <v>3223</v>
      </c>
    </row>
    <row r="8" spans="1:11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 s="1">
        <v>41000</v>
      </c>
      <c r="H8" s="2" t="s">
        <v>63</v>
      </c>
      <c r="I8" s="2" t="s">
        <v>61</v>
      </c>
      <c r="J8">
        <f t="shared" si="0"/>
        <v>3595</v>
      </c>
      <c r="K8">
        <f t="shared" si="1"/>
        <v>2568</v>
      </c>
    </row>
    <row r="9" spans="1:11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 s="1">
        <v>48000</v>
      </c>
      <c r="H9" s="2" t="s">
        <v>65</v>
      </c>
      <c r="I9" s="2" t="s">
        <v>66</v>
      </c>
      <c r="J9">
        <f t="shared" si="0"/>
        <v>4700</v>
      </c>
      <c r="K9">
        <f t="shared" si="1"/>
        <v>3358</v>
      </c>
    </row>
    <row r="10" spans="1:11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 s="1">
        <v>42000</v>
      </c>
      <c r="H10" s="2" t="s">
        <v>69</v>
      </c>
      <c r="I10" s="2" t="s">
        <v>66</v>
      </c>
      <c r="J10">
        <f t="shared" si="0"/>
        <v>4273</v>
      </c>
      <c r="K10">
        <f t="shared" si="1"/>
        <v>3053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K10"/>
  <sheetViews>
    <sheetView workbookViewId="0">
      <selection activeCell="K10" sqref="K10"/>
    </sheetView>
  </sheetViews>
  <sheetFormatPr defaultColWidth="13.6666666666667" defaultRowHeight="15"/>
  <cols>
    <col min="1" max="1" width="10.7809523809524" customWidth="1"/>
    <col min="4" max="4" width="7.66666666666667" customWidth="1"/>
    <col min="11" max="11" width="18.8857142857143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37</v>
      </c>
      <c r="K1" t="s">
        <v>38</v>
      </c>
    </row>
    <row r="2" spans="1:11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3">
        <v>37197</v>
      </c>
      <c r="I2" s="3">
        <v>42253</v>
      </c>
      <c r="J2" t="str">
        <f>IF(D1:D10&gt;30,"old","young")</f>
        <v>young</v>
      </c>
      <c r="K2" t="str">
        <f>_xlfn.IFS(D1:D10&gt;30,"old",F1:F10="Salesman","Give Bonus")</f>
        <v>Give Bonus</v>
      </c>
    </row>
    <row r="3" spans="1:11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3">
        <v>36436</v>
      </c>
      <c r="I3" s="3">
        <v>42287</v>
      </c>
      <c r="J3" t="str">
        <f t="shared" ref="J3:J11" si="0">IF(D2:D11&gt;30,"old","young")</f>
        <v>young</v>
      </c>
      <c r="K3" t="e">
        <f>_xlfn.IFS(D2:D11&gt;30,"old",F2:F11="Salesman","Give Bonus")</f>
        <v>#N/A</v>
      </c>
    </row>
    <row r="4" spans="1:11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3">
        <v>36711</v>
      </c>
      <c r="I4" s="3">
        <v>42986</v>
      </c>
      <c r="J4" t="str">
        <f t="shared" si="0"/>
        <v>young</v>
      </c>
      <c r="K4" t="str">
        <f>_xlfn.IFS(D3:D12&gt;30,"old",F3:F12="Salesman","Give Bonus")</f>
        <v>Give Bonus</v>
      </c>
    </row>
    <row r="5" spans="1:11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3">
        <v>36530</v>
      </c>
      <c r="I5" s="3">
        <v>42341</v>
      </c>
      <c r="J5" t="str">
        <f t="shared" si="0"/>
        <v>old</v>
      </c>
      <c r="K5" t="str">
        <f>_xlfn.IFS(D4:D13&gt;30,"old",F4:F13="Salesman","Give Bonus")</f>
        <v>old</v>
      </c>
    </row>
    <row r="6" spans="1:11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3">
        <v>37017</v>
      </c>
      <c r="I6" s="3">
        <v>42977</v>
      </c>
      <c r="J6" t="str">
        <f t="shared" si="0"/>
        <v>old</v>
      </c>
      <c r="K6" t="str">
        <f>_xlfn.IFS(D5:D14&gt;30,"old",F5:F14="Salesman","Give Bonus")</f>
        <v>old</v>
      </c>
    </row>
    <row r="7" spans="1:11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3">
        <v>35040</v>
      </c>
      <c r="I7" s="3">
        <v>41528</v>
      </c>
      <c r="J7" t="str">
        <f t="shared" si="0"/>
        <v>old</v>
      </c>
      <c r="K7" t="str">
        <f>_xlfn.IFS(D6:D15&gt;30,"old",F6:F15="Salesman","Give Bonus")</f>
        <v>old</v>
      </c>
    </row>
    <row r="8" spans="1:11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3">
        <v>37933</v>
      </c>
      <c r="I8" s="3">
        <v>41551</v>
      </c>
      <c r="J8" t="str">
        <f t="shared" si="0"/>
        <v>old</v>
      </c>
      <c r="K8" t="str">
        <f>_xlfn.IFS(D7:D16&gt;30,"old",F7:F16="Salesman","Give Bonus")</f>
        <v>old</v>
      </c>
    </row>
    <row r="9" spans="1:11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3">
        <v>37416</v>
      </c>
      <c r="I9" s="3">
        <v>42116</v>
      </c>
      <c r="J9" t="str">
        <f t="shared" si="0"/>
        <v>old</v>
      </c>
      <c r="K9" t="str">
        <f>_xlfn.IFS(D8:D17&gt;30,"old",F8:F17="Salesman","Give Bonus")</f>
        <v>old</v>
      </c>
    </row>
    <row r="10" spans="1:11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3">
        <v>37843</v>
      </c>
      <c r="I10" s="3">
        <v>40800</v>
      </c>
      <c r="J10" t="str">
        <f t="shared" si="0"/>
        <v>old</v>
      </c>
      <c r="K10" t="str">
        <f>_xlfn.IFS(D9:D18&gt;30,"old",F9:F18="Salesman","Give Bonus")</f>
        <v>old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L10"/>
  <sheetViews>
    <sheetView workbookViewId="0">
      <selection activeCell="K3" sqref="K3"/>
    </sheetView>
  </sheetViews>
  <sheetFormatPr defaultColWidth="10.8857142857143" defaultRowHeight="15"/>
  <cols>
    <col min="1" max="1" width="10.7809523809524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39</v>
      </c>
      <c r="L1" t="s">
        <v>40</v>
      </c>
    </row>
    <row r="2" spans="1:10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3">
        <v>37197</v>
      </c>
      <c r="I2" s="3">
        <v>42253</v>
      </c>
      <c r="J2">
        <f>LEN(C1:C10)</f>
        <v>7</v>
      </c>
    </row>
    <row r="3" spans="1:10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3">
        <v>36436</v>
      </c>
      <c r="I3" s="3">
        <v>42287</v>
      </c>
      <c r="J3">
        <f t="shared" ref="J3:J10" si="0">LEN(C2:C11)</f>
        <v>7</v>
      </c>
    </row>
    <row r="4" spans="1:10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3">
        <v>36711</v>
      </c>
      <c r="I4" s="3">
        <v>42986</v>
      </c>
      <c r="J4">
        <f t="shared" si="0"/>
        <v>7</v>
      </c>
    </row>
    <row r="5" spans="1:10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3">
        <v>36530</v>
      </c>
      <c r="I5" s="3">
        <v>42341</v>
      </c>
      <c r="J5">
        <f t="shared" si="0"/>
        <v>6</v>
      </c>
    </row>
    <row r="6" spans="1:10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3">
        <v>37017</v>
      </c>
      <c r="I6" s="3">
        <v>42977</v>
      </c>
      <c r="J6">
        <f t="shared" si="0"/>
        <v>10</v>
      </c>
    </row>
    <row r="7" spans="1:10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3">
        <v>35040</v>
      </c>
      <c r="I7" s="3">
        <v>41528</v>
      </c>
      <c r="J7">
        <f t="shared" si="0"/>
        <v>5</v>
      </c>
    </row>
    <row r="8" spans="1:10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3">
        <v>37933</v>
      </c>
      <c r="I8" s="3">
        <v>41551</v>
      </c>
      <c r="J8">
        <f t="shared" si="0"/>
        <v>6</v>
      </c>
    </row>
    <row r="9" spans="1:10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3">
        <v>37416</v>
      </c>
      <c r="I9" s="3">
        <v>42116</v>
      </c>
      <c r="J9">
        <f t="shared" si="0"/>
        <v>6</v>
      </c>
    </row>
    <row r="10" spans="1:10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3">
        <v>37843</v>
      </c>
      <c r="I10" s="3">
        <v>40800</v>
      </c>
      <c r="J10">
        <f t="shared" si="0"/>
        <v>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O10"/>
  <sheetViews>
    <sheetView workbookViewId="0">
      <selection activeCell="A10" sqref="A10"/>
    </sheetView>
  </sheetViews>
  <sheetFormatPr defaultColWidth="14.552380952381" defaultRowHeight="15"/>
  <cols>
    <col min="4" max="4" width="8" customWidth="1"/>
    <col min="10" max="10" width="32.3333333333333" customWidth="1"/>
    <col min="12" max="12" width="14.2857142857143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</row>
    <row r="2" spans="1:14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2" t="s">
        <v>46</v>
      </c>
      <c r="I2" s="2" t="s">
        <v>47</v>
      </c>
      <c r="J2" s="3" t="s">
        <v>48</v>
      </c>
      <c r="K2" t="str">
        <f>LEFT(J2:J10,10)</f>
        <v>Jim.Halper</v>
      </c>
      <c r="L2" t="str">
        <f>RIGHT(J2:J10,10)</f>
        <v>ifflin.com</v>
      </c>
      <c r="M2">
        <f>YEAR(I2:I10)</f>
        <v>2015</v>
      </c>
      <c r="N2">
        <f>DAY(I2:I10)</f>
        <v>6</v>
      </c>
    </row>
    <row r="3" spans="1:14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2" t="s">
        <v>49</v>
      </c>
      <c r="I3" s="2" t="s">
        <v>50</v>
      </c>
      <c r="J3" s="3" t="s">
        <v>51</v>
      </c>
      <c r="K3" t="str">
        <f t="shared" ref="K3:K10" si="0">LEFT(J3:J11,10)</f>
        <v>Pam.Beasle</v>
      </c>
      <c r="L3" t="str">
        <f t="shared" ref="L3:L10" si="1">RIGHT(J3:J11,10)</f>
        <v>ifflin.com</v>
      </c>
      <c r="M3">
        <f t="shared" ref="M3:M10" si="2">YEAR(I3:I11)</f>
        <v>2015</v>
      </c>
      <c r="N3">
        <f t="shared" ref="N3:N10" si="3">DAY(I3:I11)</f>
        <v>10</v>
      </c>
    </row>
    <row r="4" spans="1:14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2" t="s">
        <v>52</v>
      </c>
      <c r="I4" s="2" t="s">
        <v>53</v>
      </c>
      <c r="J4" s="3" t="s">
        <v>54</v>
      </c>
      <c r="K4" t="str">
        <f t="shared" si="0"/>
        <v>Dwight.Sch</v>
      </c>
      <c r="L4" t="str">
        <f t="shared" si="1"/>
        <v>te@AOL.com</v>
      </c>
      <c r="M4">
        <f t="shared" si="2"/>
        <v>2017</v>
      </c>
      <c r="N4">
        <f t="shared" si="3"/>
        <v>8</v>
      </c>
    </row>
    <row r="5" spans="1:14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2" t="s">
        <v>55</v>
      </c>
      <c r="I5" s="2" t="s">
        <v>56</v>
      </c>
      <c r="J5" s="3" t="s">
        <v>57</v>
      </c>
      <c r="K5" t="str">
        <f t="shared" si="0"/>
        <v>Angela.Mar</v>
      </c>
      <c r="L5" t="str">
        <f t="shared" si="1"/>
        <v>ifflin.com</v>
      </c>
      <c r="M5">
        <f t="shared" si="2"/>
        <v>2015</v>
      </c>
      <c r="N5">
        <f t="shared" si="3"/>
        <v>3</v>
      </c>
    </row>
    <row r="6" spans="1:14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2" t="s">
        <v>58</v>
      </c>
      <c r="I6" s="2" t="s">
        <v>59</v>
      </c>
      <c r="J6" s="3" t="s">
        <v>60</v>
      </c>
      <c r="K6" t="str">
        <f t="shared" si="0"/>
        <v>Toby.Flend</v>
      </c>
      <c r="L6" t="str">
        <f t="shared" si="1"/>
        <v>porate.com</v>
      </c>
      <c r="M6">
        <f t="shared" si="2"/>
        <v>2017</v>
      </c>
      <c r="N6">
        <f t="shared" si="3"/>
        <v>30</v>
      </c>
    </row>
    <row r="7" spans="1:14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2" t="s">
        <v>58</v>
      </c>
      <c r="I7" s="2" t="s">
        <v>61</v>
      </c>
      <c r="J7" s="3" t="s">
        <v>62</v>
      </c>
      <c r="K7" t="str">
        <f t="shared" si="0"/>
        <v>Michael.Sc</v>
      </c>
      <c r="L7" t="str">
        <f t="shared" si="1"/>
        <v>ifflin.com</v>
      </c>
      <c r="M7">
        <f t="shared" si="2"/>
        <v>2013</v>
      </c>
      <c r="N7">
        <f t="shared" si="3"/>
        <v>11</v>
      </c>
    </row>
    <row r="8" spans="1:14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2" t="s">
        <v>63</v>
      </c>
      <c r="I8" s="2" t="s">
        <v>61</v>
      </c>
      <c r="J8" s="3" t="s">
        <v>64</v>
      </c>
      <c r="K8" t="str">
        <f t="shared" si="0"/>
        <v>Meredith.P</v>
      </c>
      <c r="L8" t="str">
        <f t="shared" si="1"/>
        <v>@Yahoo.com</v>
      </c>
      <c r="M8">
        <f t="shared" si="2"/>
        <v>2013</v>
      </c>
      <c r="N8">
        <f t="shared" si="3"/>
        <v>11</v>
      </c>
    </row>
    <row r="9" spans="1:15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2" t="s">
        <v>65</v>
      </c>
      <c r="I9" s="2" t="s">
        <v>66</v>
      </c>
      <c r="J9" s="3" t="s">
        <v>67</v>
      </c>
      <c r="K9" t="str">
        <f t="shared" si="0"/>
        <v>Stanley.Hu</v>
      </c>
      <c r="L9" t="str">
        <f t="shared" si="1"/>
        <v>@gmail.com</v>
      </c>
      <c r="M9">
        <f t="shared" si="2"/>
        <v>2015</v>
      </c>
      <c r="N9">
        <f t="shared" si="3"/>
        <v>22</v>
      </c>
      <c r="O9" t="s">
        <v>68</v>
      </c>
    </row>
    <row r="10" spans="1:14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2" t="s">
        <v>69</v>
      </c>
      <c r="I10" s="2" t="s">
        <v>66</v>
      </c>
      <c r="J10" s="3" t="s">
        <v>70</v>
      </c>
      <c r="K10" t="str">
        <f t="shared" si="0"/>
        <v>Kevin.Malo</v>
      </c>
      <c r="L10" t="str">
        <f t="shared" si="1"/>
        <v>ifflin.com</v>
      </c>
      <c r="M10">
        <f t="shared" si="2"/>
        <v>2015</v>
      </c>
      <c r="N10">
        <f t="shared" si="3"/>
        <v>22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L13"/>
  <sheetViews>
    <sheetView workbookViewId="0">
      <selection activeCell="L2" sqref="L2"/>
    </sheetView>
  </sheetViews>
  <sheetFormatPr defaultColWidth="13.6666666666667" defaultRowHeight="15"/>
  <cols>
    <col min="1" max="1" width="10.7809523809524" customWidth="1"/>
    <col min="4" max="4" width="7.66666666666667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71</v>
      </c>
      <c r="K1" t="s">
        <v>72</v>
      </c>
      <c r="L1" t="s">
        <v>73</v>
      </c>
    </row>
    <row r="2" spans="1:12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3">
        <v>37197</v>
      </c>
      <c r="I2" s="3">
        <v>42253</v>
      </c>
      <c r="J2" t="str">
        <f>TEXT(H2:H10,"dd/mm/yyyy")</f>
        <v>02/11/2001</v>
      </c>
      <c r="K2" t="str">
        <f t="shared" ref="K2:K10" si="0">TEXT(I2:I10,"dd/mm/yyyy")</f>
        <v>06/09/2015</v>
      </c>
      <c r="L2" t="str">
        <f>RIGHT(K2:K10,4)</f>
        <v>2015</v>
      </c>
    </row>
    <row r="3" spans="1:12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3">
        <v>36436</v>
      </c>
      <c r="I3" s="3">
        <v>42287</v>
      </c>
      <c r="J3" t="str">
        <f t="shared" ref="J3:J10" si="1">TEXT(H3:H11,"dd/mm/yyyy")</f>
        <v>03/10/1999</v>
      </c>
      <c r="K3" t="str">
        <f t="shared" si="0"/>
        <v>10/10/2015</v>
      </c>
      <c r="L3" t="str">
        <f t="shared" ref="L3:L10" si="2">RIGHT(K3:K11,4)</f>
        <v>2015</v>
      </c>
    </row>
    <row r="4" spans="1:12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3">
        <v>36711</v>
      </c>
      <c r="I4" s="3">
        <v>42986</v>
      </c>
      <c r="J4" t="str">
        <f t="shared" si="1"/>
        <v>04/07/2000</v>
      </c>
      <c r="K4" t="str">
        <f t="shared" si="0"/>
        <v>08/09/2017</v>
      </c>
      <c r="L4" t="str">
        <f t="shared" si="2"/>
        <v>2017</v>
      </c>
    </row>
    <row r="5" spans="1:12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3">
        <v>36530</v>
      </c>
      <c r="I5" s="3">
        <v>42341</v>
      </c>
      <c r="J5" t="str">
        <f t="shared" si="1"/>
        <v>05/01/2000</v>
      </c>
      <c r="K5" t="str">
        <f t="shared" si="0"/>
        <v>03/12/2015</v>
      </c>
      <c r="L5" t="str">
        <f t="shared" si="2"/>
        <v>2015</v>
      </c>
    </row>
    <row r="6" spans="1:12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3">
        <v>37017</v>
      </c>
      <c r="I6" s="3">
        <v>42977</v>
      </c>
      <c r="J6" t="str">
        <f t="shared" si="1"/>
        <v>06/05/2001</v>
      </c>
      <c r="K6" t="str">
        <f t="shared" si="0"/>
        <v>30/08/2017</v>
      </c>
      <c r="L6" t="str">
        <f t="shared" si="2"/>
        <v>2017</v>
      </c>
    </row>
    <row r="7" spans="1:12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3">
        <v>35040</v>
      </c>
      <c r="I7" s="3">
        <v>41528</v>
      </c>
      <c r="J7" t="str">
        <f t="shared" si="1"/>
        <v>07/12/1995</v>
      </c>
      <c r="K7" t="str">
        <f t="shared" si="0"/>
        <v>11/09/2013</v>
      </c>
      <c r="L7" t="str">
        <f t="shared" si="2"/>
        <v>2013</v>
      </c>
    </row>
    <row r="8" spans="1:12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3">
        <v>37933</v>
      </c>
      <c r="I8" s="3">
        <v>41551</v>
      </c>
      <c r="J8" t="str">
        <f t="shared" si="1"/>
        <v>08/11/2003</v>
      </c>
      <c r="K8" t="str">
        <f t="shared" si="0"/>
        <v>04/10/2013</v>
      </c>
      <c r="L8" t="str">
        <f t="shared" si="2"/>
        <v>2013</v>
      </c>
    </row>
    <row r="9" spans="1:12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3">
        <v>37416</v>
      </c>
      <c r="I9" s="3">
        <v>42116</v>
      </c>
      <c r="J9" t="str">
        <f t="shared" si="1"/>
        <v>09/06/2002</v>
      </c>
      <c r="K9" t="str">
        <f t="shared" si="0"/>
        <v>22/04/2015</v>
      </c>
      <c r="L9" t="str">
        <f t="shared" si="2"/>
        <v>2015</v>
      </c>
    </row>
    <row r="10" spans="1:12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3">
        <v>37843</v>
      </c>
      <c r="I10" s="3">
        <v>40800</v>
      </c>
      <c r="J10" t="str">
        <f t="shared" si="1"/>
        <v>10/08/2003</v>
      </c>
      <c r="K10" t="str">
        <f t="shared" si="0"/>
        <v>14/09/2011</v>
      </c>
      <c r="L10" t="str">
        <f t="shared" si="2"/>
        <v>2011</v>
      </c>
    </row>
    <row r="12" spans="8:8">
      <c r="H12" s="3"/>
    </row>
    <row r="13" spans="8:8">
      <c r="H13" s="2"/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K10"/>
  <sheetViews>
    <sheetView workbookViewId="0">
      <selection activeCell="M8" sqref="M8"/>
    </sheetView>
  </sheetViews>
  <sheetFormatPr defaultColWidth="13.6666666666667" defaultRowHeight="15"/>
  <cols>
    <col min="1" max="1" width="10.7809523809524" customWidth="1"/>
    <col min="4" max="4" width="7.66666666666667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74</v>
      </c>
      <c r="K1" t="s">
        <v>75</v>
      </c>
    </row>
    <row r="2" spans="1:11">
      <c r="A2">
        <v>1001</v>
      </c>
      <c r="B2" s="2" t="s">
        <v>11</v>
      </c>
      <c r="C2" s="2" t="s">
        <v>12</v>
      </c>
      <c r="D2">
        <v>30</v>
      </c>
      <c r="E2" t="s">
        <v>13</v>
      </c>
      <c r="F2" t="s">
        <v>14</v>
      </c>
      <c r="G2">
        <v>45000</v>
      </c>
      <c r="H2" s="3">
        <v>37197</v>
      </c>
      <c r="I2" s="3">
        <v>42253</v>
      </c>
      <c r="J2" t="str">
        <f>TRIM(C2:C10)</f>
        <v>Halpert</v>
      </c>
      <c r="K2" t="str">
        <f>CONCATENATE(B2:B10," ",J2:J10)</f>
        <v>Jim Halpert</v>
      </c>
    </row>
    <row r="3" spans="1:11">
      <c r="A3">
        <v>1002</v>
      </c>
      <c r="B3" s="2" t="s">
        <v>15</v>
      </c>
      <c r="C3" s="2" t="s">
        <v>16</v>
      </c>
      <c r="D3">
        <v>30</v>
      </c>
      <c r="E3" t="s">
        <v>17</v>
      </c>
      <c r="F3" t="s">
        <v>18</v>
      </c>
      <c r="G3">
        <v>36000</v>
      </c>
      <c r="H3" s="3">
        <v>36436</v>
      </c>
      <c r="I3" s="3">
        <v>42287</v>
      </c>
      <c r="J3" t="str">
        <f t="shared" ref="J3:J10" si="0">TRIM(C3:C11)</f>
        <v>Beasley</v>
      </c>
      <c r="K3" t="str">
        <f t="shared" ref="K3:K10" si="1">CONCATENATE(B3:B11," ",J3:J11)</f>
        <v>Pam Beasley</v>
      </c>
    </row>
    <row r="4" spans="1:11">
      <c r="A4">
        <v>1003</v>
      </c>
      <c r="B4" s="2" t="s">
        <v>19</v>
      </c>
      <c r="C4" s="2" t="s">
        <v>76</v>
      </c>
      <c r="D4">
        <v>29</v>
      </c>
      <c r="E4" t="s">
        <v>13</v>
      </c>
      <c r="F4" t="s">
        <v>14</v>
      </c>
      <c r="G4">
        <v>63000</v>
      </c>
      <c r="H4" s="3">
        <v>36711</v>
      </c>
      <c r="I4" s="3">
        <v>42986</v>
      </c>
      <c r="J4" t="str">
        <f t="shared" si="0"/>
        <v>Schrute</v>
      </c>
      <c r="K4" t="str">
        <f t="shared" si="1"/>
        <v>Dwight Schrute</v>
      </c>
    </row>
    <row r="5" spans="1:11">
      <c r="A5">
        <v>1004</v>
      </c>
      <c r="B5" s="2" t="s">
        <v>21</v>
      </c>
      <c r="C5" s="2" t="s">
        <v>22</v>
      </c>
      <c r="D5">
        <v>31</v>
      </c>
      <c r="E5" t="s">
        <v>17</v>
      </c>
      <c r="F5" t="s">
        <v>23</v>
      </c>
      <c r="G5">
        <v>47000</v>
      </c>
      <c r="H5" s="3">
        <v>36530</v>
      </c>
      <c r="I5" s="3">
        <v>42341</v>
      </c>
      <c r="J5" t="str">
        <f t="shared" si="0"/>
        <v>Martin</v>
      </c>
      <c r="K5" t="str">
        <f t="shared" si="1"/>
        <v>Angela Martin</v>
      </c>
    </row>
    <row r="6" spans="1:11">
      <c r="A6">
        <v>1005</v>
      </c>
      <c r="B6" s="2" t="s">
        <v>24</v>
      </c>
      <c r="C6" s="2" t="s">
        <v>77</v>
      </c>
      <c r="D6">
        <v>32</v>
      </c>
      <c r="E6" t="s">
        <v>13</v>
      </c>
      <c r="F6" t="s">
        <v>26</v>
      </c>
      <c r="G6">
        <v>50000</v>
      </c>
      <c r="H6" s="3">
        <v>37017</v>
      </c>
      <c r="I6" s="3">
        <v>42977</v>
      </c>
      <c r="J6" t="str">
        <f t="shared" si="0"/>
        <v>Flenderson</v>
      </c>
      <c r="K6" t="str">
        <f t="shared" si="1"/>
        <v>Toby Flenderson</v>
      </c>
    </row>
    <row r="7" spans="1:11">
      <c r="A7">
        <v>1006</v>
      </c>
      <c r="B7" s="2" t="s">
        <v>27</v>
      </c>
      <c r="C7" s="2" t="s">
        <v>78</v>
      </c>
      <c r="D7">
        <v>35</v>
      </c>
      <c r="E7" t="s">
        <v>13</v>
      </c>
      <c r="F7" t="s">
        <v>29</v>
      </c>
      <c r="G7">
        <v>65000</v>
      </c>
      <c r="H7" s="3">
        <v>35040</v>
      </c>
      <c r="I7" s="3">
        <v>41528</v>
      </c>
      <c r="J7" t="str">
        <f t="shared" si="0"/>
        <v>Scott</v>
      </c>
      <c r="K7" t="str">
        <f t="shared" si="1"/>
        <v>Michael Scott</v>
      </c>
    </row>
    <row r="8" spans="1:11">
      <c r="A8">
        <v>1007</v>
      </c>
      <c r="B8" s="2" t="s">
        <v>30</v>
      </c>
      <c r="C8" s="2" t="s">
        <v>31</v>
      </c>
      <c r="D8">
        <v>32</v>
      </c>
      <c r="E8" t="s">
        <v>17</v>
      </c>
      <c r="F8" t="s">
        <v>32</v>
      </c>
      <c r="G8">
        <v>41000</v>
      </c>
      <c r="H8" s="3">
        <v>37933</v>
      </c>
      <c r="I8" s="3">
        <v>41551</v>
      </c>
      <c r="J8" t="str">
        <f t="shared" si="0"/>
        <v>Palmer</v>
      </c>
      <c r="K8" t="str">
        <f t="shared" si="1"/>
        <v>Meredith Palmer</v>
      </c>
    </row>
    <row r="9" spans="1:11">
      <c r="A9">
        <v>1008</v>
      </c>
      <c r="B9" s="2" t="s">
        <v>33</v>
      </c>
      <c r="C9" s="2" t="s">
        <v>79</v>
      </c>
      <c r="D9">
        <v>38</v>
      </c>
      <c r="E9" t="s">
        <v>13</v>
      </c>
      <c r="F9" t="s">
        <v>14</v>
      </c>
      <c r="G9">
        <v>48000</v>
      </c>
      <c r="H9" s="3">
        <v>37416</v>
      </c>
      <c r="I9" s="3">
        <v>42116</v>
      </c>
      <c r="J9" t="str">
        <f t="shared" si="0"/>
        <v>Hudson</v>
      </c>
      <c r="K9" t="str">
        <f t="shared" si="1"/>
        <v>Stanley Hudson</v>
      </c>
    </row>
    <row r="10" spans="1:11">
      <c r="A10">
        <v>1009</v>
      </c>
      <c r="B10" s="2" t="s">
        <v>35</v>
      </c>
      <c r="C10" s="2" t="s">
        <v>80</v>
      </c>
      <c r="D10">
        <v>31</v>
      </c>
      <c r="E10" t="s">
        <v>13</v>
      </c>
      <c r="F10" t="s">
        <v>23</v>
      </c>
      <c r="G10">
        <v>42000</v>
      </c>
      <c r="H10" s="3">
        <v>37843</v>
      </c>
      <c r="I10" s="3">
        <v>40800</v>
      </c>
      <c r="J10" t="str">
        <f t="shared" si="0"/>
        <v>Malone</v>
      </c>
      <c r="K10" t="str">
        <f t="shared" si="1"/>
        <v>Kevin Malone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L20"/>
  <sheetViews>
    <sheetView workbookViewId="0">
      <selection activeCell="M6" sqref="M6"/>
    </sheetView>
  </sheetViews>
  <sheetFormatPr defaultColWidth="13.6666666666667" defaultRowHeight="15"/>
  <cols>
    <col min="1" max="1" width="10.7809523809524" customWidth="1"/>
    <col min="4" max="4" width="7.66666666666667" customWidth="1"/>
    <col min="7" max="7" width="13.6666666666667" style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81</v>
      </c>
      <c r="K1" t="s">
        <v>82</v>
      </c>
      <c r="L1" t="s">
        <v>83</v>
      </c>
    </row>
    <row r="2" spans="1:12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 s="1">
        <v>45000</v>
      </c>
      <c r="H2" s="2" t="s">
        <v>46</v>
      </c>
      <c r="I2" s="2" t="s">
        <v>47</v>
      </c>
      <c r="J2" t="str">
        <f>SUBSTITUTE(H2:H10,"/","-",1)</f>
        <v>11-2/2001</v>
      </c>
      <c r="K2" t="str">
        <f>SUBSTITUTE(H2:H10,"/","-",2)</f>
        <v>11/2-2001</v>
      </c>
      <c r="L2" t="str">
        <f>SUBSTITUTE(H2:H10,"-","/")</f>
        <v>11/2/2001</v>
      </c>
    </row>
    <row r="3" spans="1:12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 s="1">
        <v>36000</v>
      </c>
      <c r="H3" s="2" t="s">
        <v>49</v>
      </c>
      <c r="I3" s="2" t="s">
        <v>50</v>
      </c>
      <c r="J3" t="str">
        <f t="shared" ref="J3:J10" si="0">SUBSTITUTE(H3:H11,"/","-",1)</f>
        <v>10-3/1999</v>
      </c>
      <c r="K3" t="str">
        <f t="shared" ref="K3:K10" si="1">SUBSTITUTE(H3:H11,"/","-",2)</f>
        <v>10/3-1999</v>
      </c>
      <c r="L3" t="str">
        <f t="shared" ref="L3:L10" si="2">SUBSTITUTE(H3:H11,"-","/")</f>
        <v>10/3/1999</v>
      </c>
    </row>
    <row r="4" spans="1:12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 s="1">
        <v>63000</v>
      </c>
      <c r="H4" s="2" t="s">
        <v>52</v>
      </c>
      <c r="I4" s="2" t="s">
        <v>53</v>
      </c>
      <c r="J4" t="str">
        <f t="shared" si="0"/>
        <v>7-4/2000</v>
      </c>
      <c r="K4" t="str">
        <f t="shared" si="1"/>
        <v>7/4-2000</v>
      </c>
      <c r="L4" t="str">
        <f t="shared" si="2"/>
        <v>7/4/2000</v>
      </c>
    </row>
    <row r="5" spans="1:12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 s="1">
        <v>47000</v>
      </c>
      <c r="H5" s="2" t="s">
        <v>84</v>
      </c>
      <c r="I5" s="2" t="s">
        <v>56</v>
      </c>
      <c r="J5" t="str">
        <f t="shared" si="0"/>
        <v>1-5-2000</v>
      </c>
      <c r="K5" t="str">
        <f t="shared" si="1"/>
        <v>1-5-2000</v>
      </c>
      <c r="L5" t="str">
        <f t="shared" si="2"/>
        <v>1/5/2000</v>
      </c>
    </row>
    <row r="6" spans="1:12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 s="1">
        <v>50000</v>
      </c>
      <c r="H6" s="2" t="s">
        <v>58</v>
      </c>
      <c r="I6" s="2" t="s">
        <v>59</v>
      </c>
      <c r="J6" t="str">
        <f t="shared" si="0"/>
        <v>5-6/2001</v>
      </c>
      <c r="K6" t="str">
        <f t="shared" si="1"/>
        <v>5/6-2001</v>
      </c>
      <c r="L6" t="str">
        <f t="shared" si="2"/>
        <v>5/6/2001</v>
      </c>
    </row>
    <row r="7" spans="1:12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 s="1">
        <v>65000</v>
      </c>
      <c r="H7" s="2" t="s">
        <v>58</v>
      </c>
      <c r="I7" s="2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5/6/2001</v>
      </c>
    </row>
    <row r="8" spans="1:12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 s="1">
        <v>41000</v>
      </c>
      <c r="H8" s="2" t="s">
        <v>85</v>
      </c>
      <c r="I8" s="2" t="s">
        <v>61</v>
      </c>
      <c r="J8" t="str">
        <f t="shared" si="0"/>
        <v>1-8-2003</v>
      </c>
      <c r="K8" t="str">
        <f t="shared" si="1"/>
        <v>1-8-2003</v>
      </c>
      <c r="L8" t="str">
        <f t="shared" si="2"/>
        <v>1/8/2003</v>
      </c>
    </row>
    <row r="9" spans="1:12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 s="1">
        <v>48000</v>
      </c>
      <c r="H9" s="2" t="s">
        <v>65</v>
      </c>
      <c r="I9" s="2" t="s">
        <v>66</v>
      </c>
      <c r="J9" t="str">
        <f t="shared" si="0"/>
        <v>6-9/2002</v>
      </c>
      <c r="K9" t="str">
        <f t="shared" si="1"/>
        <v>6/9-2002</v>
      </c>
      <c r="L9" t="str">
        <f t="shared" si="2"/>
        <v>6/9/2002</v>
      </c>
    </row>
    <row r="10" spans="1:12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 s="1">
        <v>42000</v>
      </c>
      <c r="H10" s="2" t="s">
        <v>69</v>
      </c>
      <c r="I10" s="2" t="s">
        <v>66</v>
      </c>
      <c r="J10" t="str">
        <f t="shared" si="0"/>
        <v>8-10/2003</v>
      </c>
      <c r="K10" t="str">
        <f t="shared" si="1"/>
        <v>8/10-2003</v>
      </c>
      <c r="L10" t="str">
        <f t="shared" si="2"/>
        <v>8/10/2003</v>
      </c>
    </row>
    <row r="12" spans="8:9">
      <c r="H12" s="2"/>
      <c r="I12" s="2"/>
    </row>
    <row r="13" spans="8:9">
      <c r="H13" s="2"/>
      <c r="I13" s="2"/>
    </row>
    <row r="14" spans="8:9">
      <c r="H14" s="2"/>
      <c r="I14" s="2"/>
    </row>
    <row r="15" spans="8:9">
      <c r="H15" s="2"/>
      <c r="I15" s="2"/>
    </row>
    <row r="16" spans="8:9">
      <c r="H16" s="2"/>
      <c r="I16" s="2"/>
    </row>
    <row r="17" spans="8:9">
      <c r="H17" s="2"/>
      <c r="I17" s="2"/>
    </row>
    <row r="18" spans="8:9">
      <c r="H18" s="2"/>
      <c r="I18" s="2"/>
    </row>
    <row r="19" spans="8:9">
      <c r="H19" s="2"/>
      <c r="I19" s="2"/>
    </row>
    <row r="20" spans="8:9">
      <c r="H20" s="2"/>
      <c r="I20" s="2"/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L10"/>
  <sheetViews>
    <sheetView topLeftCell="B1" workbookViewId="0">
      <selection activeCell="L3" sqref="L3"/>
    </sheetView>
  </sheetViews>
  <sheetFormatPr defaultColWidth="13"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86</v>
      </c>
      <c r="K1" t="s">
        <v>87</v>
      </c>
      <c r="L1" t="s">
        <v>88</v>
      </c>
    </row>
    <row r="2" spans="1:12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3">
        <v>37197</v>
      </c>
      <c r="I2" s="3">
        <v>42253</v>
      </c>
      <c r="J2" s="1">
        <f>SUM(G2:G10)</f>
        <v>437000</v>
      </c>
      <c r="K2">
        <f>SUMIF(G2:G10,"&gt;50000")</f>
        <v>128000</v>
      </c>
      <c r="L2">
        <f>SUMIFS(G2:G10,E2:E10,"Female",D2:D10,"&gt;30")</f>
        <v>88000</v>
      </c>
    </row>
    <row r="3" spans="1:11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3">
        <v>36436</v>
      </c>
      <c r="I3" s="3">
        <v>42287</v>
      </c>
      <c r="J3" s="1">
        <f t="shared" ref="J3:J10" si="0">SUM(G3:G11)</f>
        <v>392000</v>
      </c>
      <c r="K3">
        <f t="shared" ref="K3:K10" si="1">SUMIF(G3:G11,"&gt;50000")</f>
        <v>128000</v>
      </c>
    </row>
    <row r="4" spans="1:11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3">
        <v>36711</v>
      </c>
      <c r="I4" s="3">
        <v>42986</v>
      </c>
      <c r="J4" s="1">
        <f t="shared" si="0"/>
        <v>356000</v>
      </c>
      <c r="K4">
        <f t="shared" si="1"/>
        <v>128000</v>
      </c>
    </row>
    <row r="5" spans="1:11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3">
        <v>36530</v>
      </c>
      <c r="I5" s="3">
        <v>42341</v>
      </c>
      <c r="J5" s="1">
        <f t="shared" si="0"/>
        <v>293000</v>
      </c>
      <c r="K5">
        <f t="shared" si="1"/>
        <v>65000</v>
      </c>
    </row>
    <row r="6" spans="1:11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3">
        <v>37017</v>
      </c>
      <c r="I6" s="3">
        <v>42977</v>
      </c>
      <c r="J6" s="1">
        <f t="shared" si="0"/>
        <v>246000</v>
      </c>
      <c r="K6">
        <f t="shared" si="1"/>
        <v>65000</v>
      </c>
    </row>
    <row r="7" spans="1:11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3">
        <v>35040</v>
      </c>
      <c r="I7" s="3">
        <v>41528</v>
      </c>
      <c r="J7" s="1">
        <f t="shared" si="0"/>
        <v>196000</v>
      </c>
      <c r="K7">
        <f t="shared" si="1"/>
        <v>65000</v>
      </c>
    </row>
    <row r="8" spans="1:11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3">
        <v>37933</v>
      </c>
      <c r="I8" s="3">
        <v>41551</v>
      </c>
      <c r="J8" s="1">
        <f t="shared" si="0"/>
        <v>131000</v>
      </c>
      <c r="K8">
        <f t="shared" si="1"/>
        <v>0</v>
      </c>
    </row>
    <row r="9" spans="1:11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3">
        <v>37416</v>
      </c>
      <c r="I9" s="3">
        <v>42116</v>
      </c>
      <c r="J9" s="1">
        <f t="shared" si="0"/>
        <v>90000</v>
      </c>
      <c r="K9">
        <f t="shared" si="1"/>
        <v>0</v>
      </c>
    </row>
    <row r="10" spans="1:11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3">
        <v>37843</v>
      </c>
      <c r="I10" s="3">
        <v>40800</v>
      </c>
      <c r="J10" s="1">
        <f t="shared" si="0"/>
        <v>42000</v>
      </c>
      <c r="K10">
        <f t="shared" si="1"/>
        <v>0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A1:L10"/>
  <sheetViews>
    <sheetView workbookViewId="0">
      <selection activeCell="L2" sqref="L2"/>
    </sheetView>
  </sheetViews>
  <sheetFormatPr defaultColWidth="13.6666666666667" defaultRowHeight="15"/>
  <cols>
    <col min="1" max="1" width="10.7809523809524" customWidth="1"/>
    <col min="4" max="4" width="7.66666666666667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89</v>
      </c>
      <c r="K1" t="s">
        <v>90</v>
      </c>
      <c r="L1" t="s">
        <v>91</v>
      </c>
    </row>
    <row r="2" spans="1:12">
      <c r="A2">
        <v>1001</v>
      </c>
      <c r="B2" t="s">
        <v>11</v>
      </c>
      <c r="C2" t="s">
        <v>12</v>
      </c>
      <c r="D2">
        <v>30</v>
      </c>
      <c r="E2" t="s">
        <v>13</v>
      </c>
      <c r="F2" t="s">
        <v>14</v>
      </c>
      <c r="G2">
        <v>45000</v>
      </c>
      <c r="H2" s="3">
        <v>37197</v>
      </c>
      <c r="I2" s="3">
        <v>42253</v>
      </c>
      <c r="J2">
        <f>COUNT(G2:G10)</f>
        <v>9</v>
      </c>
      <c r="K2">
        <f>COUNTIF(G2:G10,"&gt;50000")</f>
        <v>2</v>
      </c>
      <c r="L2">
        <f>COUNTIFS(G2:G10,"&gt;30000",E2:E10,"Female",D2:D10,"&gt;30")</f>
        <v>2</v>
      </c>
    </row>
    <row r="3" spans="1:11">
      <c r="A3">
        <v>1002</v>
      </c>
      <c r="B3" t="s">
        <v>15</v>
      </c>
      <c r="C3" t="s">
        <v>16</v>
      </c>
      <c r="D3">
        <v>30</v>
      </c>
      <c r="E3" t="s">
        <v>17</v>
      </c>
      <c r="F3" t="s">
        <v>18</v>
      </c>
      <c r="G3">
        <v>36000</v>
      </c>
      <c r="H3" s="3">
        <v>36436</v>
      </c>
      <c r="I3" s="3">
        <v>42287</v>
      </c>
      <c r="J3">
        <f t="shared" ref="J3:J10" si="0">COUNT(G3:G11)</f>
        <v>8</v>
      </c>
      <c r="K3">
        <f t="shared" ref="K3:K10" si="1">COUNTIF(G3:G11,"&gt;50000")</f>
        <v>2</v>
      </c>
    </row>
    <row r="4" spans="1:11">
      <c r="A4">
        <v>1003</v>
      </c>
      <c r="B4" t="s">
        <v>19</v>
      </c>
      <c r="C4" t="s">
        <v>20</v>
      </c>
      <c r="D4">
        <v>29</v>
      </c>
      <c r="E4" t="s">
        <v>13</v>
      </c>
      <c r="F4" t="s">
        <v>14</v>
      </c>
      <c r="G4">
        <v>63000</v>
      </c>
      <c r="H4" s="3">
        <v>36711</v>
      </c>
      <c r="I4" s="3">
        <v>42986</v>
      </c>
      <c r="J4">
        <f t="shared" si="0"/>
        <v>7</v>
      </c>
      <c r="K4">
        <f t="shared" si="1"/>
        <v>2</v>
      </c>
    </row>
    <row r="5" spans="1:11">
      <c r="A5">
        <v>1004</v>
      </c>
      <c r="B5" t="s">
        <v>21</v>
      </c>
      <c r="C5" t="s">
        <v>22</v>
      </c>
      <c r="D5">
        <v>31</v>
      </c>
      <c r="E5" t="s">
        <v>17</v>
      </c>
      <c r="F5" t="s">
        <v>23</v>
      </c>
      <c r="G5">
        <v>47000</v>
      </c>
      <c r="H5" s="3">
        <v>36530</v>
      </c>
      <c r="I5" s="3">
        <v>42341</v>
      </c>
      <c r="J5">
        <f t="shared" si="0"/>
        <v>6</v>
      </c>
      <c r="K5">
        <f t="shared" si="1"/>
        <v>1</v>
      </c>
    </row>
    <row r="6" spans="1:11">
      <c r="A6">
        <v>1005</v>
      </c>
      <c r="B6" t="s">
        <v>24</v>
      </c>
      <c r="C6" t="s">
        <v>25</v>
      </c>
      <c r="D6">
        <v>32</v>
      </c>
      <c r="E6" t="s">
        <v>13</v>
      </c>
      <c r="F6" t="s">
        <v>26</v>
      </c>
      <c r="G6">
        <v>50000</v>
      </c>
      <c r="H6" s="3">
        <v>37017</v>
      </c>
      <c r="I6" s="3">
        <v>42977</v>
      </c>
      <c r="J6">
        <f t="shared" si="0"/>
        <v>5</v>
      </c>
      <c r="K6">
        <f t="shared" si="1"/>
        <v>1</v>
      </c>
    </row>
    <row r="7" spans="1:11">
      <c r="A7">
        <v>1006</v>
      </c>
      <c r="B7" t="s">
        <v>27</v>
      </c>
      <c r="C7" t="s">
        <v>28</v>
      </c>
      <c r="D7">
        <v>35</v>
      </c>
      <c r="E7" t="s">
        <v>13</v>
      </c>
      <c r="F7" t="s">
        <v>29</v>
      </c>
      <c r="G7">
        <v>65000</v>
      </c>
      <c r="H7" s="3">
        <v>35040</v>
      </c>
      <c r="I7" s="3">
        <v>41528</v>
      </c>
      <c r="J7">
        <f t="shared" si="0"/>
        <v>4</v>
      </c>
      <c r="K7">
        <f t="shared" si="1"/>
        <v>1</v>
      </c>
    </row>
    <row r="8" spans="1:11">
      <c r="A8">
        <v>1007</v>
      </c>
      <c r="B8" t="s">
        <v>30</v>
      </c>
      <c r="C8" t="s">
        <v>31</v>
      </c>
      <c r="D8">
        <v>32</v>
      </c>
      <c r="E8" t="s">
        <v>17</v>
      </c>
      <c r="F8" t="s">
        <v>32</v>
      </c>
      <c r="G8">
        <v>41000</v>
      </c>
      <c r="H8" s="3">
        <v>37933</v>
      </c>
      <c r="I8" s="3">
        <v>41551</v>
      </c>
      <c r="J8">
        <f t="shared" si="0"/>
        <v>3</v>
      </c>
      <c r="K8">
        <f t="shared" si="1"/>
        <v>0</v>
      </c>
    </row>
    <row r="9" spans="1:11">
      <c r="A9">
        <v>1008</v>
      </c>
      <c r="B9" t="s">
        <v>33</v>
      </c>
      <c r="C9" t="s">
        <v>34</v>
      </c>
      <c r="D9">
        <v>38</v>
      </c>
      <c r="E9" t="s">
        <v>13</v>
      </c>
      <c r="F9" t="s">
        <v>14</v>
      </c>
      <c r="G9">
        <v>48000</v>
      </c>
      <c r="H9" s="3">
        <v>37416</v>
      </c>
      <c r="I9" s="3">
        <v>42116</v>
      </c>
      <c r="J9">
        <f t="shared" si="0"/>
        <v>2</v>
      </c>
      <c r="K9">
        <f t="shared" si="1"/>
        <v>0</v>
      </c>
    </row>
    <row r="10" spans="1:11">
      <c r="A10">
        <v>1009</v>
      </c>
      <c r="B10" t="s">
        <v>35</v>
      </c>
      <c r="C10" t="s">
        <v>36</v>
      </c>
      <c r="D10">
        <v>31</v>
      </c>
      <c r="E10" t="s">
        <v>13</v>
      </c>
      <c r="F10" t="s">
        <v>23</v>
      </c>
      <c r="G10">
        <v>42000</v>
      </c>
      <c r="H10" s="3">
        <v>37843</v>
      </c>
      <c r="I10" s="3">
        <v>40800</v>
      </c>
      <c r="J10">
        <f t="shared" si="0"/>
        <v>1</v>
      </c>
      <c r="K10">
        <f t="shared" si="1"/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Ankit Negi</cp:lastModifiedBy>
  <dcterms:created xsi:type="dcterms:W3CDTF">2021-12-16T14:18:00Z</dcterms:created>
  <dcterms:modified xsi:type="dcterms:W3CDTF">2023-06-24T09:53:04Z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C9A547B002964EFDA8123FE194469D24</vt:lpwstr>
  </property>
  <property fmtid="{D5CDD505-2E9C-101B-9397-08002B2CF9AE}" pid="3" name="KSOProductBuildVer">
    <vt:lpwstr>1033-11.2.0.11417</vt:lpwstr>
  </property>
</Properties>
</file>