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univer\4sem\"/>
    </mc:Choice>
  </mc:AlternateContent>
  <xr:revisionPtr revIDLastSave="0" documentId="8_{468DF899-BA5D-4E58-9FDA-9F0F4602F2CD}" xr6:coauthVersionLast="47" xr6:coauthVersionMax="47" xr10:uidLastSave="{00000000-0000-0000-0000-000000000000}"/>
  <bookViews>
    <workbookView xWindow="-108" yWindow="-108" windowWidth="23256" windowHeight="12456" xr2:uid="{1837BBFE-EBDB-4ECE-92F3-40230DDAB3F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3" i="1" l="1"/>
  <c r="X43" i="1" s="1"/>
  <c r="Y43" i="1" s="1"/>
  <c r="W44" i="1"/>
  <c r="X44" i="1" s="1"/>
  <c r="Y44" i="1" s="1"/>
  <c r="W45" i="1"/>
  <c r="X45" i="1" s="1"/>
  <c r="Y45" i="1" s="1"/>
  <c r="W46" i="1"/>
  <c r="W47" i="1"/>
  <c r="W48" i="1"/>
  <c r="W49" i="1"/>
  <c r="W50" i="1"/>
  <c r="X50" i="1" s="1"/>
  <c r="Y50" i="1" s="1"/>
  <c r="W51" i="1"/>
  <c r="X51" i="1" s="1"/>
  <c r="Y51" i="1" s="1"/>
  <c r="W42" i="1"/>
  <c r="X42" i="1"/>
  <c r="Y42" i="1" s="1"/>
  <c r="AC43" i="1"/>
  <c r="AC44" i="1"/>
  <c r="AC45" i="1"/>
  <c r="AC46" i="1"/>
  <c r="AC47" i="1"/>
  <c r="AC48" i="1"/>
  <c r="AC49" i="1"/>
  <c r="AC50" i="1"/>
  <c r="AC51" i="1"/>
  <c r="AC42" i="1"/>
  <c r="AB43" i="1"/>
  <c r="AB44" i="1"/>
  <c r="AB45" i="1"/>
  <c r="AB46" i="1"/>
  <c r="AB47" i="1"/>
  <c r="AB48" i="1"/>
  <c r="AB49" i="1"/>
  <c r="AB50" i="1"/>
  <c r="AB51" i="1"/>
  <c r="AB42" i="1"/>
  <c r="AE7" i="1"/>
  <c r="AG7" i="1" s="1"/>
  <c r="AJ7" i="1" s="1"/>
  <c r="AE8" i="1"/>
  <c r="AG8" i="1" s="1"/>
  <c r="AJ8" i="1" s="1"/>
  <c r="AE9" i="1"/>
  <c r="AE10" i="1"/>
  <c r="AE11" i="1"/>
  <c r="AG11" i="1" s="1"/>
  <c r="AJ11" i="1" s="1"/>
  <c r="AE12" i="1"/>
  <c r="AG12" i="1" s="1"/>
  <c r="AJ12" i="1" s="1"/>
  <c r="AE13" i="1"/>
  <c r="AE14" i="1"/>
  <c r="AE6" i="1"/>
  <c r="AG6" i="1" s="1"/>
  <c r="AJ6" i="1" s="1"/>
  <c r="AJ5" i="1"/>
  <c r="AJ9" i="1"/>
  <c r="AJ10" i="1"/>
  <c r="AG9" i="1"/>
  <c r="AG10" i="1"/>
  <c r="AG13" i="1"/>
  <c r="AJ13" i="1" s="1"/>
  <c r="AG14" i="1"/>
  <c r="AJ14" i="1" s="1"/>
  <c r="AG5" i="1"/>
  <c r="X6" i="1"/>
  <c r="X7" i="1"/>
  <c r="X8" i="1"/>
  <c r="X9" i="1"/>
  <c r="X10" i="1"/>
  <c r="X11" i="1"/>
  <c r="X12" i="1"/>
  <c r="X13" i="1"/>
  <c r="X14" i="1"/>
  <c r="X5" i="1"/>
  <c r="V6" i="1"/>
  <c r="V7" i="1"/>
  <c r="V8" i="1"/>
  <c r="V9" i="1"/>
  <c r="V10" i="1"/>
  <c r="V11" i="1"/>
  <c r="V12" i="1"/>
  <c r="V13" i="1"/>
  <c r="V14" i="1"/>
  <c r="U7" i="1"/>
  <c r="U8" i="1" s="1"/>
  <c r="U9" i="1" s="1"/>
  <c r="U10" i="1" s="1"/>
  <c r="U11" i="1" s="1"/>
  <c r="U12" i="1" s="1"/>
  <c r="U13" i="1" s="1"/>
  <c r="U14" i="1" s="1"/>
  <c r="U6" i="1"/>
  <c r="V5" i="1"/>
  <c r="U5" i="1"/>
  <c r="V4" i="1"/>
  <c r="C124" i="1"/>
  <c r="J67" i="1"/>
  <c r="J68" i="1"/>
  <c r="J69" i="1"/>
  <c r="J70" i="1"/>
  <c r="J71" i="1"/>
  <c r="M71" i="1" s="1"/>
  <c r="J72" i="1"/>
  <c r="M72" i="1" s="1"/>
  <c r="J73" i="1"/>
  <c r="M73" i="1" s="1"/>
  <c r="J74" i="1"/>
  <c r="O74" i="1" s="1"/>
  <c r="J75" i="1"/>
  <c r="O75" i="1" s="1"/>
  <c r="J76" i="1"/>
  <c r="O76" i="1" s="1"/>
  <c r="J77" i="1"/>
  <c r="O77" i="1" s="1"/>
  <c r="J78" i="1"/>
  <c r="O78" i="1" s="1"/>
  <c r="J79" i="1"/>
  <c r="O79" i="1" s="1"/>
  <c r="J80" i="1"/>
  <c r="O80" i="1" s="1"/>
  <c r="J81" i="1"/>
  <c r="O81" i="1" s="1"/>
  <c r="J82" i="1"/>
  <c r="O82" i="1" s="1"/>
  <c r="J83" i="1"/>
  <c r="J84" i="1"/>
  <c r="J85" i="1"/>
  <c r="J86" i="1"/>
  <c r="J87" i="1"/>
  <c r="M87" i="1" s="1"/>
  <c r="J88" i="1"/>
  <c r="M88" i="1" s="1"/>
  <c r="J89" i="1"/>
  <c r="M89" i="1" s="1"/>
  <c r="J90" i="1"/>
  <c r="O90" i="1" s="1"/>
  <c r="J91" i="1"/>
  <c r="O91" i="1" s="1"/>
  <c r="J92" i="1"/>
  <c r="O92" i="1" s="1"/>
  <c r="J93" i="1"/>
  <c r="O93" i="1" s="1"/>
  <c r="J94" i="1"/>
  <c r="O94" i="1" s="1"/>
  <c r="J95" i="1"/>
  <c r="O95" i="1" s="1"/>
  <c r="J96" i="1"/>
  <c r="O96" i="1" s="1"/>
  <c r="J97" i="1"/>
  <c r="O97" i="1" s="1"/>
  <c r="J98" i="1"/>
  <c r="O98" i="1" s="1"/>
  <c r="J99" i="1"/>
  <c r="J100" i="1"/>
  <c r="J101" i="1"/>
  <c r="J102" i="1"/>
  <c r="J103" i="1"/>
  <c r="M103" i="1" s="1"/>
  <c r="J104" i="1"/>
  <c r="M104" i="1" s="1"/>
  <c r="J105" i="1"/>
  <c r="M105" i="1" s="1"/>
  <c r="J106" i="1"/>
  <c r="O106" i="1" s="1"/>
  <c r="J107" i="1"/>
  <c r="O107" i="1" s="1"/>
  <c r="J108" i="1"/>
  <c r="O108" i="1" s="1"/>
  <c r="J109" i="1"/>
  <c r="O109" i="1" s="1"/>
  <c r="J110" i="1"/>
  <c r="O110" i="1" s="1"/>
  <c r="J111" i="1"/>
  <c r="O111" i="1" s="1"/>
  <c r="J112" i="1"/>
  <c r="O112" i="1" s="1"/>
  <c r="J113" i="1"/>
  <c r="O113" i="1" s="1"/>
  <c r="J114" i="1"/>
  <c r="O114" i="1" s="1"/>
  <c r="J115" i="1"/>
  <c r="J66" i="1"/>
  <c r="C123" i="1"/>
  <c r="I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67" i="1"/>
  <c r="O67" i="1"/>
  <c r="O68" i="1"/>
  <c r="O69" i="1"/>
  <c r="O70" i="1"/>
  <c r="O71" i="1"/>
  <c r="O72" i="1"/>
  <c r="O73" i="1"/>
  <c r="O83" i="1"/>
  <c r="O84" i="1"/>
  <c r="O85" i="1"/>
  <c r="O86" i="1"/>
  <c r="O87" i="1"/>
  <c r="O88" i="1"/>
  <c r="O89" i="1"/>
  <c r="O99" i="1"/>
  <c r="O100" i="1"/>
  <c r="O101" i="1"/>
  <c r="O102" i="1"/>
  <c r="O103" i="1"/>
  <c r="O104" i="1"/>
  <c r="O105" i="1"/>
  <c r="O115" i="1"/>
  <c r="O66" i="1"/>
  <c r="M66" i="1"/>
  <c r="M67" i="1"/>
  <c r="M68" i="1"/>
  <c r="M69" i="1"/>
  <c r="M70" i="1"/>
  <c r="M83" i="1"/>
  <c r="M84" i="1"/>
  <c r="M85" i="1"/>
  <c r="M86" i="1"/>
  <c r="M99" i="1"/>
  <c r="M100" i="1"/>
  <c r="M101" i="1"/>
  <c r="M102" i="1"/>
  <c r="M11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C119" i="1"/>
  <c r="C118" i="1"/>
  <c r="D46" i="1"/>
  <c r="X46" i="1"/>
  <c r="Y46" i="1" s="1"/>
  <c r="X47" i="1"/>
  <c r="Y47" i="1" s="1"/>
  <c r="X48" i="1"/>
  <c r="Y48" i="1" s="1"/>
  <c r="X49" i="1"/>
  <c r="Y49" i="1" s="1"/>
  <c r="E32" i="1"/>
  <c r="S10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  <c r="D43" i="1" l="1"/>
  <c r="P4" i="1"/>
  <c r="M114" i="1"/>
  <c r="M98" i="1"/>
  <c r="M82" i="1"/>
  <c r="M113" i="1"/>
  <c r="M97" i="1"/>
  <c r="M81" i="1"/>
  <c r="C120" i="1"/>
  <c r="M112" i="1"/>
  <c r="M96" i="1"/>
  <c r="M80" i="1"/>
  <c r="M111" i="1"/>
  <c r="M95" i="1"/>
  <c r="M79" i="1"/>
  <c r="M110" i="1"/>
  <c r="M94" i="1"/>
  <c r="M78" i="1"/>
  <c r="M109" i="1"/>
  <c r="M93" i="1"/>
  <c r="M77" i="1"/>
  <c r="M108" i="1"/>
  <c r="M92" i="1"/>
  <c r="M76" i="1"/>
  <c r="M107" i="1"/>
  <c r="M91" i="1"/>
  <c r="M75" i="1"/>
  <c r="M106" i="1"/>
  <c r="M90" i="1"/>
  <c r="M74" i="1"/>
  <c r="J118" i="1"/>
  <c r="P28" i="1"/>
  <c r="P12" i="1"/>
  <c r="Q5" i="1"/>
  <c r="R14" i="1"/>
  <c r="S23" i="1"/>
  <c r="S7" i="1"/>
  <c r="P11" i="1"/>
  <c r="R4" i="1"/>
  <c r="Q17" i="1"/>
  <c r="R26" i="1"/>
  <c r="R10" i="1"/>
  <c r="S19" i="1"/>
  <c r="P23" i="1"/>
  <c r="P7" i="1"/>
  <c r="Q16" i="1"/>
  <c r="R25" i="1"/>
  <c r="R9" i="1"/>
  <c r="S18" i="1"/>
  <c r="P22" i="1"/>
  <c r="P6" i="1"/>
  <c r="Q15" i="1"/>
  <c r="R24" i="1"/>
  <c r="R8" i="1"/>
  <c r="S17" i="1"/>
  <c r="P21" i="1"/>
  <c r="P5" i="1"/>
  <c r="Q14" i="1"/>
  <c r="R23" i="1"/>
  <c r="R7" i="1"/>
  <c r="S16" i="1"/>
  <c r="P20" i="1"/>
  <c r="Q4" i="1"/>
  <c r="Q13" i="1"/>
  <c r="R22" i="1"/>
  <c r="R6" i="1"/>
  <c r="S15" i="1"/>
  <c r="D39" i="1"/>
  <c r="P19" i="1"/>
  <c r="Q28" i="1"/>
  <c r="Q12" i="1"/>
  <c r="R21" i="1"/>
  <c r="R5" i="1"/>
  <c r="S14" i="1"/>
  <c r="P14" i="1"/>
  <c r="Q23" i="1"/>
  <c r="Q7" i="1"/>
  <c r="R16" i="1"/>
  <c r="S25" i="1"/>
  <c r="S9" i="1"/>
  <c r="P13" i="1"/>
  <c r="Q22" i="1"/>
  <c r="Q6" i="1"/>
  <c r="R15" i="1"/>
  <c r="S24" i="1"/>
  <c r="S8" i="1"/>
  <c r="Q21" i="1"/>
  <c r="P27" i="1"/>
  <c r="Q20" i="1"/>
  <c r="R13" i="1"/>
  <c r="S22" i="1"/>
  <c r="S6" i="1"/>
  <c r="P26" i="1"/>
  <c r="P10" i="1"/>
  <c r="Q19" i="1"/>
  <c r="R28" i="1"/>
  <c r="R12" i="1"/>
  <c r="S21" i="1"/>
  <c r="S5" i="1"/>
  <c r="P25" i="1"/>
  <c r="P9" i="1"/>
  <c r="Q18" i="1"/>
  <c r="R27" i="1"/>
  <c r="R11" i="1"/>
  <c r="S20" i="1"/>
  <c r="P24" i="1"/>
  <c r="P8" i="1"/>
  <c r="P18" i="1"/>
  <c r="Q27" i="1"/>
  <c r="Q11" i="1"/>
  <c r="R20" i="1"/>
  <c r="S4" i="1"/>
  <c r="S13" i="1"/>
  <c r="P17" i="1"/>
  <c r="Q26" i="1"/>
  <c r="Q10" i="1"/>
  <c r="R19" i="1"/>
  <c r="S28" i="1"/>
  <c r="S12" i="1"/>
  <c r="P16" i="1"/>
  <c r="Q25" i="1"/>
  <c r="Q9" i="1"/>
  <c r="R18" i="1"/>
  <c r="S27" i="1"/>
  <c r="S11" i="1"/>
  <c r="P15" i="1"/>
  <c r="Q24" i="1"/>
  <c r="Q8" i="1"/>
  <c r="R17" i="1"/>
  <c r="S26" i="1"/>
  <c r="E33" i="1" l="1"/>
  <c r="D40" i="1" l="1"/>
  <c r="E37" i="1"/>
  <c r="B37" i="1"/>
  <c r="E36" i="1"/>
  <c r="B36" i="1"/>
  <c r="T45" i="1" l="1"/>
  <c r="T44" i="1"/>
  <c r="S49" i="1"/>
  <c r="T43" i="1"/>
  <c r="T51" i="1"/>
  <c r="T42" i="1"/>
  <c r="S50" i="1"/>
  <c r="S46" i="1"/>
  <c r="S51" i="1"/>
  <c r="T49" i="1"/>
  <c r="S42" i="1"/>
  <c r="S43" i="1"/>
  <c r="S44" i="1"/>
  <c r="S47" i="1"/>
  <c r="S48" i="1"/>
  <c r="T48" i="1"/>
  <c r="T46" i="1"/>
  <c r="T50" i="1"/>
  <c r="S45" i="1"/>
  <c r="T47" i="1"/>
</calcChain>
</file>

<file path=xl/sharedStrings.xml><?xml version="1.0" encoding="utf-8"?>
<sst xmlns="http://schemas.openxmlformats.org/spreadsheetml/2006/main" count="56" uniqueCount="42">
  <si>
    <t>F(x)</t>
  </si>
  <si>
    <t>i</t>
  </si>
  <si>
    <t>xi</t>
  </si>
  <si>
    <t>Мат ожидание</t>
  </si>
  <si>
    <t>Дисперсия</t>
  </si>
  <si>
    <t>(Xi - M(x))^2</t>
  </si>
  <si>
    <t>&lt; mx &lt;</t>
  </si>
  <si>
    <t>&lt; dx &lt;</t>
  </si>
  <si>
    <t>альфа</t>
  </si>
  <si>
    <t>сигма</t>
  </si>
  <si>
    <t>Ai</t>
  </si>
  <si>
    <t>Bi</t>
  </si>
  <si>
    <t>pi*</t>
  </si>
  <si>
    <t>(a-Ai/c)</t>
  </si>
  <si>
    <t>(a-Bi/c)</t>
  </si>
  <si>
    <t>https://math.semestr.ru/corel/table-laplas.php</t>
  </si>
  <si>
    <t>Лаплас</t>
  </si>
  <si>
    <t>Pi</t>
  </si>
  <si>
    <t>Pi-Pi*</t>
  </si>
  <si>
    <t>X^2 критерий</t>
  </si>
  <si>
    <t>(Pi-Pi*)^/Pi</t>
  </si>
  <si>
    <t>Z (Введите)</t>
  </si>
  <si>
    <t>К.Колмогорова</t>
  </si>
  <si>
    <t>Двумерная выборка</t>
  </si>
  <si>
    <t>yi</t>
  </si>
  <si>
    <t>Kxy</t>
  </si>
  <si>
    <t>xi-x</t>
  </si>
  <si>
    <t>xi-x)^2</t>
  </si>
  <si>
    <t>xi-x*yi-y</t>
  </si>
  <si>
    <t>сумма</t>
  </si>
  <si>
    <t>S0x</t>
  </si>
  <si>
    <t>S0y</t>
  </si>
  <si>
    <t>j</t>
  </si>
  <si>
    <r>
      <t>A</t>
    </r>
    <r>
      <rPr>
        <b/>
        <vertAlign val="subscript"/>
        <sz val="12"/>
        <color theme="1"/>
        <rFont val="Times New Roman"/>
        <family val="1"/>
      </rPr>
      <t>j</t>
    </r>
  </si>
  <si>
    <r>
      <t>B</t>
    </r>
    <r>
      <rPr>
        <b/>
        <vertAlign val="subscript"/>
        <sz val="12"/>
        <color theme="1"/>
        <rFont val="Times New Roman"/>
        <family val="1"/>
      </rPr>
      <t>j</t>
    </r>
  </si>
  <si>
    <r>
      <t>h</t>
    </r>
    <r>
      <rPr>
        <b/>
        <vertAlign val="subscript"/>
        <sz val="12"/>
        <color theme="1"/>
        <rFont val="Times New Roman"/>
        <family val="1"/>
      </rPr>
      <t>j</t>
    </r>
  </si>
  <si>
    <r>
      <t>v</t>
    </r>
    <r>
      <rPr>
        <b/>
        <vertAlign val="subscript"/>
        <sz val="12"/>
        <color theme="1"/>
        <rFont val="Times New Roman"/>
        <family val="1"/>
      </rPr>
      <t>j</t>
    </r>
  </si>
  <si>
    <r>
      <t>p*</t>
    </r>
    <r>
      <rPr>
        <b/>
        <vertAlign val="subscript"/>
        <sz val="12"/>
        <color theme="1"/>
        <rFont val="Times New Roman"/>
        <family val="1"/>
      </rPr>
      <t>j</t>
    </r>
  </si>
  <si>
    <r>
      <t>F*</t>
    </r>
    <r>
      <rPr>
        <b/>
        <vertAlign val="subscript"/>
        <sz val="12"/>
        <color theme="1"/>
        <rFont val="Times New Roman"/>
        <family val="1"/>
      </rPr>
      <t>j</t>
    </r>
  </si>
  <si>
    <r>
      <t>A</t>
    </r>
    <r>
      <rPr>
        <b/>
        <vertAlign val="subscript"/>
        <sz val="14"/>
        <color rgb="FF000000"/>
        <rFont val="Times New Roman"/>
        <family val="1"/>
      </rPr>
      <t>j</t>
    </r>
  </si>
  <si>
    <r>
      <t>B</t>
    </r>
    <r>
      <rPr>
        <b/>
        <vertAlign val="subscript"/>
        <sz val="14"/>
        <color rgb="FF000000"/>
        <rFont val="Times New Roman"/>
        <family val="1"/>
      </rPr>
      <t>j</t>
    </r>
  </si>
  <si>
    <r>
      <t>ν</t>
    </r>
    <r>
      <rPr>
        <b/>
        <vertAlign val="subscript"/>
        <sz val="14"/>
        <color rgb="FF000000"/>
        <rFont val="Times New Roman"/>
        <family val="1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</si>
</sst>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u/>
      <sz val="11"/>
      <color theme="10"/>
      <name val="Aptos Narrow"/>
      <family val="2"/>
      <charset val="204"/>
      <scheme val="minor"/>
    </font>
    <font>
      <sz val="72"/>
      <color theme="1"/>
      <name val="Aptos Narrow"/>
      <family val="2"/>
      <charset val="204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vertAlign val="subscript"/>
      <sz val="14"/>
      <color rgb="FF000000"/>
      <name val="Times New Roman"/>
      <family val="1"/>
    </font>
    <font>
      <b/>
      <i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4" fillId="0" borderId="4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top"/>
    </xf>
    <xf numFmtId="0" fontId="11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2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11" fillId="0" borderId="3" xfId="0" applyFont="1" applyBorder="1" applyAlignment="1">
      <alignment horizontal="justify" vertical="center"/>
    </xf>
    <xf numFmtId="0" fontId="11" fillId="0" borderId="4" xfId="0" applyFont="1" applyBorder="1" applyAlignment="1">
      <alignment horizontal="justify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Лист1!$C$67:$C$116</c:f>
              <c:numCache>
                <c:formatCode>General</c:formatCode>
                <c:ptCount val="50"/>
                <c:pt idx="0">
                  <c:v>-2.67</c:v>
                </c:pt>
                <c:pt idx="1">
                  <c:v>4.59</c:v>
                </c:pt>
                <c:pt idx="2">
                  <c:v>-0.12</c:v>
                </c:pt>
                <c:pt idx="3">
                  <c:v>-2.0499999999999998</c:v>
                </c:pt>
                <c:pt idx="4">
                  <c:v>5.51</c:v>
                </c:pt>
                <c:pt idx="5">
                  <c:v>-4.54</c:v>
                </c:pt>
                <c:pt idx="6">
                  <c:v>-7.18</c:v>
                </c:pt>
                <c:pt idx="7">
                  <c:v>-0.43</c:v>
                </c:pt>
                <c:pt idx="8">
                  <c:v>1.48</c:v>
                </c:pt>
                <c:pt idx="9">
                  <c:v>-0.28999999999999998</c:v>
                </c:pt>
                <c:pt idx="10">
                  <c:v>-9.15</c:v>
                </c:pt>
                <c:pt idx="11">
                  <c:v>-1.49</c:v>
                </c:pt>
                <c:pt idx="12">
                  <c:v>-5.35</c:v>
                </c:pt>
                <c:pt idx="13">
                  <c:v>3.24</c:v>
                </c:pt>
                <c:pt idx="14">
                  <c:v>-10.98</c:v>
                </c:pt>
                <c:pt idx="15">
                  <c:v>-1.8</c:v>
                </c:pt>
                <c:pt idx="16">
                  <c:v>-6.53</c:v>
                </c:pt>
                <c:pt idx="17">
                  <c:v>-1.9</c:v>
                </c:pt>
                <c:pt idx="18">
                  <c:v>-1.95</c:v>
                </c:pt>
                <c:pt idx="19">
                  <c:v>-0.35</c:v>
                </c:pt>
                <c:pt idx="20">
                  <c:v>-1.74</c:v>
                </c:pt>
                <c:pt idx="21">
                  <c:v>-3.4</c:v>
                </c:pt>
                <c:pt idx="22">
                  <c:v>-8.19</c:v>
                </c:pt>
                <c:pt idx="23">
                  <c:v>-0.52</c:v>
                </c:pt>
                <c:pt idx="24">
                  <c:v>0.34</c:v>
                </c:pt>
                <c:pt idx="25">
                  <c:v>-5.09</c:v>
                </c:pt>
                <c:pt idx="26">
                  <c:v>-7.03</c:v>
                </c:pt>
                <c:pt idx="27">
                  <c:v>5.2</c:v>
                </c:pt>
                <c:pt idx="28">
                  <c:v>-1.01</c:v>
                </c:pt>
                <c:pt idx="29">
                  <c:v>2.1</c:v>
                </c:pt>
                <c:pt idx="30">
                  <c:v>-6.24</c:v>
                </c:pt>
                <c:pt idx="31">
                  <c:v>-2.59</c:v>
                </c:pt>
                <c:pt idx="32">
                  <c:v>-2.52</c:v>
                </c:pt>
                <c:pt idx="33">
                  <c:v>-4.2</c:v>
                </c:pt>
                <c:pt idx="34">
                  <c:v>-6</c:v>
                </c:pt>
                <c:pt idx="35">
                  <c:v>-2.66</c:v>
                </c:pt>
                <c:pt idx="36">
                  <c:v>-8.3699999999999992</c:v>
                </c:pt>
                <c:pt idx="37">
                  <c:v>-7.0000000000000007E-2</c:v>
                </c:pt>
                <c:pt idx="38">
                  <c:v>-0.09</c:v>
                </c:pt>
                <c:pt idx="39">
                  <c:v>-2.14</c:v>
                </c:pt>
                <c:pt idx="40">
                  <c:v>-1.82</c:v>
                </c:pt>
                <c:pt idx="41">
                  <c:v>3.4</c:v>
                </c:pt>
                <c:pt idx="42">
                  <c:v>-3.71</c:v>
                </c:pt>
                <c:pt idx="43">
                  <c:v>-3.69</c:v>
                </c:pt>
                <c:pt idx="44">
                  <c:v>-4.5199999999999996</c:v>
                </c:pt>
                <c:pt idx="45">
                  <c:v>0.36</c:v>
                </c:pt>
                <c:pt idx="46">
                  <c:v>-2.72</c:v>
                </c:pt>
                <c:pt idx="47">
                  <c:v>-6.73</c:v>
                </c:pt>
                <c:pt idx="48">
                  <c:v>-1.86</c:v>
                </c:pt>
                <c:pt idx="49">
                  <c:v>3.3</c:v>
                </c:pt>
              </c:numCache>
            </c:numRef>
          </c:xVal>
          <c:yVal>
            <c:numRef>
              <c:f>Лист1!$D$67:$D$116</c:f>
              <c:numCache>
                <c:formatCode>General</c:formatCode>
                <c:ptCount val="50"/>
                <c:pt idx="0">
                  <c:v>-6.56</c:v>
                </c:pt>
                <c:pt idx="1">
                  <c:v>-0.48</c:v>
                </c:pt>
                <c:pt idx="2">
                  <c:v>0.02</c:v>
                </c:pt>
                <c:pt idx="3">
                  <c:v>-2.4300000000000002</c:v>
                </c:pt>
                <c:pt idx="4">
                  <c:v>-0.79</c:v>
                </c:pt>
                <c:pt idx="5">
                  <c:v>-3.95</c:v>
                </c:pt>
                <c:pt idx="6">
                  <c:v>-2.27</c:v>
                </c:pt>
                <c:pt idx="7">
                  <c:v>-6.47</c:v>
                </c:pt>
                <c:pt idx="8">
                  <c:v>-4.9400000000000004</c:v>
                </c:pt>
                <c:pt idx="9">
                  <c:v>-5.86</c:v>
                </c:pt>
                <c:pt idx="10">
                  <c:v>-4.2699999999999996</c:v>
                </c:pt>
                <c:pt idx="11">
                  <c:v>0.46</c:v>
                </c:pt>
                <c:pt idx="12">
                  <c:v>-5.52</c:v>
                </c:pt>
                <c:pt idx="13">
                  <c:v>-1.91</c:v>
                </c:pt>
                <c:pt idx="14">
                  <c:v>-3.46</c:v>
                </c:pt>
                <c:pt idx="15">
                  <c:v>-5.82</c:v>
                </c:pt>
                <c:pt idx="16">
                  <c:v>-1.4</c:v>
                </c:pt>
                <c:pt idx="17">
                  <c:v>-3.64</c:v>
                </c:pt>
                <c:pt idx="18">
                  <c:v>0.15</c:v>
                </c:pt>
                <c:pt idx="19">
                  <c:v>-4.91</c:v>
                </c:pt>
                <c:pt idx="20">
                  <c:v>-9.3000000000000007</c:v>
                </c:pt>
                <c:pt idx="21">
                  <c:v>1.85</c:v>
                </c:pt>
                <c:pt idx="22">
                  <c:v>-9.4600000000000009</c:v>
                </c:pt>
                <c:pt idx="23">
                  <c:v>0.16</c:v>
                </c:pt>
                <c:pt idx="24">
                  <c:v>-7.72</c:v>
                </c:pt>
                <c:pt idx="25">
                  <c:v>-1.2</c:v>
                </c:pt>
                <c:pt idx="26">
                  <c:v>-2.76</c:v>
                </c:pt>
                <c:pt idx="27">
                  <c:v>-0.48</c:v>
                </c:pt>
                <c:pt idx="28">
                  <c:v>-3.96</c:v>
                </c:pt>
                <c:pt idx="29">
                  <c:v>-2.5099999999999998</c:v>
                </c:pt>
                <c:pt idx="30">
                  <c:v>-0.81</c:v>
                </c:pt>
                <c:pt idx="31">
                  <c:v>-4.5599999999999996</c:v>
                </c:pt>
                <c:pt idx="32">
                  <c:v>3.76</c:v>
                </c:pt>
                <c:pt idx="33">
                  <c:v>-1.28</c:v>
                </c:pt>
                <c:pt idx="34">
                  <c:v>-6.55</c:v>
                </c:pt>
                <c:pt idx="35">
                  <c:v>0.81</c:v>
                </c:pt>
                <c:pt idx="36">
                  <c:v>-2.89</c:v>
                </c:pt>
                <c:pt idx="37">
                  <c:v>-2.9</c:v>
                </c:pt>
                <c:pt idx="38">
                  <c:v>-4.79</c:v>
                </c:pt>
                <c:pt idx="39">
                  <c:v>3.2</c:v>
                </c:pt>
                <c:pt idx="40">
                  <c:v>2.48</c:v>
                </c:pt>
                <c:pt idx="41">
                  <c:v>-0.3</c:v>
                </c:pt>
                <c:pt idx="42">
                  <c:v>-5.98</c:v>
                </c:pt>
                <c:pt idx="43">
                  <c:v>-6.85</c:v>
                </c:pt>
                <c:pt idx="44">
                  <c:v>-5.19</c:v>
                </c:pt>
                <c:pt idx="45">
                  <c:v>-0.21</c:v>
                </c:pt>
                <c:pt idx="46">
                  <c:v>-5.86</c:v>
                </c:pt>
                <c:pt idx="47">
                  <c:v>-5.38</c:v>
                </c:pt>
                <c:pt idx="48">
                  <c:v>-3.6</c:v>
                </c:pt>
                <c:pt idx="49">
                  <c:v>-4.17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E-4418-A3AB-E9B448482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29519"/>
        <c:axId val="1182929999"/>
      </c:scatterChart>
      <c:valAx>
        <c:axId val="1182929519"/>
        <c:scaling>
          <c:orientation val="minMax"/>
          <c:max val="6"/>
          <c:min val="-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929999"/>
        <c:crosses val="autoZero"/>
        <c:crossBetween val="midCat"/>
      </c:valAx>
      <c:valAx>
        <c:axId val="1182929999"/>
        <c:scaling>
          <c:orientation val="minMax"/>
          <c:min val="-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92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Гистограмма равноинтервальным способом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val>
            <c:numRef>
              <c:f>Лист1!$W$5:$W$14</c:f>
              <c:numCache>
                <c:formatCode>General</c:formatCode>
                <c:ptCount val="10"/>
                <c:pt idx="0">
                  <c:v>36</c:v>
                </c:pt>
                <c:pt idx="1">
                  <c:v>27</c:v>
                </c:pt>
                <c:pt idx="2">
                  <c:v>10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B-4B95-9B12-783C74E5C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32690688"/>
        <c:axId val="1332691936"/>
      </c:barChart>
      <c:catAx>
        <c:axId val="1332690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2691936"/>
        <c:crosses val="autoZero"/>
        <c:auto val="1"/>
        <c:lblAlgn val="ctr"/>
        <c:lblOffset val="100"/>
        <c:noMultiLvlLbl val="0"/>
      </c:catAx>
      <c:valAx>
        <c:axId val="13326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6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504630</xdr:colOff>
      <xdr:row>82</xdr:row>
      <xdr:rowOff>111536</xdr:rowOff>
    </xdr:from>
    <xdr:to>
      <xdr:col>24</xdr:col>
      <xdr:colOff>172274</xdr:colOff>
      <xdr:row>97</xdr:row>
      <xdr:rowOff>110245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1A18C5-BC9A-1F5E-FBB1-73D8046D1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358321</xdr:colOff>
      <xdr:row>21</xdr:row>
      <xdr:rowOff>16328</xdr:rowOff>
    </xdr:from>
    <xdr:to>
      <xdr:col>28</xdr:col>
      <xdr:colOff>176893</xdr:colOff>
      <xdr:row>37</xdr:row>
      <xdr:rowOff>1814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377B8C-1CB4-462D-8061-46F392F5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28</xdr:row>
      <xdr:rowOff>0</xdr:rowOff>
    </xdr:from>
    <xdr:to>
      <xdr:col>34</xdr:col>
      <xdr:colOff>228600</xdr:colOff>
      <xdr:row>28</xdr:row>
      <xdr:rowOff>236220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29DC492-C5E6-4960-9F9A-FCCB702CE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0380" y="5288280"/>
          <a:ext cx="2286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th.semestr.ru/corel/table-lapla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54D1-8A60-41F0-A2A4-5B4A4D6CFB4B}">
  <dimension ref="A3:AJ124"/>
  <sheetViews>
    <sheetView tabSelected="1" topLeftCell="A33" zoomScale="77" zoomScaleNormal="100" workbookViewId="0">
      <selection activeCell="M41" sqref="M41"/>
    </sheetView>
  </sheetViews>
  <sheetFormatPr defaultRowHeight="13.8"/>
  <cols>
    <col min="1" max="1" width="8.09765625" customWidth="1"/>
    <col min="2" max="2" width="8.69921875" customWidth="1"/>
    <col min="5" max="5" width="8.59765625" customWidth="1"/>
    <col min="8" max="8" width="4.5" customWidth="1"/>
    <col min="11" max="11" width="4.19921875" customWidth="1"/>
    <col min="21" max="21" width="8.69921875" customWidth="1"/>
    <col min="25" max="25" width="9.5" customWidth="1"/>
  </cols>
  <sheetData>
    <row r="3" spans="2:36" ht="14.4" thickBot="1">
      <c r="P3" s="8" t="s">
        <v>5</v>
      </c>
      <c r="Q3" s="8"/>
      <c r="R3" s="8"/>
      <c r="S3" s="8"/>
    </row>
    <row r="4" spans="2:36" ht="18.600000000000001" thickBot="1">
      <c r="B4" s="2" t="s">
        <v>1</v>
      </c>
      <c r="C4" s="2" t="s">
        <v>2</v>
      </c>
      <c r="D4" s="2" t="s">
        <v>0</v>
      </c>
      <c r="E4" s="2" t="s">
        <v>1</v>
      </c>
      <c r="F4" s="2" t="s">
        <v>2</v>
      </c>
      <c r="G4" s="2" t="s">
        <v>0</v>
      </c>
      <c r="H4" s="2" t="s">
        <v>1</v>
      </c>
      <c r="I4" s="2" t="s">
        <v>2</v>
      </c>
      <c r="J4" s="2" t="s">
        <v>0</v>
      </c>
      <c r="K4" s="2" t="s">
        <v>1</v>
      </c>
      <c r="L4" s="2" t="s">
        <v>2</v>
      </c>
      <c r="M4" s="2" t="s">
        <v>0</v>
      </c>
      <c r="P4">
        <f>(C5-$E$32)^2</f>
        <v>5.7696039999999984</v>
      </c>
      <c r="Q4">
        <f>(F5-$E$32)^2</f>
        <v>3.1046439999999986</v>
      </c>
      <c r="R4">
        <f>(I5-$E$32)^2</f>
        <v>0.28302399999999955</v>
      </c>
      <c r="S4">
        <f>(L5-$E$32)^2</f>
        <v>1.6589440000000018</v>
      </c>
      <c r="V4">
        <f>(L29-C5)/10</f>
        <v>1.173</v>
      </c>
      <c r="AD4" s="12" t="s">
        <v>32</v>
      </c>
      <c r="AE4" s="13" t="s">
        <v>33</v>
      </c>
      <c r="AF4" s="13" t="s">
        <v>34</v>
      </c>
      <c r="AG4" s="13" t="s">
        <v>35</v>
      </c>
      <c r="AH4" s="13" t="s">
        <v>36</v>
      </c>
      <c r="AI4" s="13" t="s">
        <v>37</v>
      </c>
      <c r="AJ4" s="13" t="s">
        <v>38</v>
      </c>
    </row>
    <row r="5" spans="2:36" ht="16.2" thickBot="1">
      <c r="B5" s="3">
        <v>1</v>
      </c>
      <c r="C5" s="3">
        <v>0.01</v>
      </c>
      <c r="D5" s="3">
        <f>B5/100</f>
        <v>0.01</v>
      </c>
      <c r="E5" s="3">
        <v>26</v>
      </c>
      <c r="F5" s="3">
        <v>0.65</v>
      </c>
      <c r="G5" s="3">
        <f>E5/100</f>
        <v>0.26</v>
      </c>
      <c r="H5" s="3">
        <v>51</v>
      </c>
      <c r="I5" s="3">
        <v>1.88</v>
      </c>
      <c r="J5" s="3">
        <f>H5/100</f>
        <v>0.51</v>
      </c>
      <c r="K5" s="3">
        <v>76</v>
      </c>
      <c r="L5" s="3">
        <v>3.7</v>
      </c>
      <c r="M5" s="3">
        <f>K5/100</f>
        <v>0.76</v>
      </c>
      <c r="P5">
        <f t="shared" ref="P5:P28" si="0">(C6-$E$32)^2</f>
        <v>5.7696039999999984</v>
      </c>
      <c r="Q5">
        <f t="shared" ref="Q5:Q28" si="1">(F6-$E$32)^2</f>
        <v>3.0695039999999976</v>
      </c>
      <c r="R5">
        <f t="shared" ref="R5:R28" si="2">(I6-$E$32)^2</f>
        <v>0.26214399999999954</v>
      </c>
      <c r="S5">
        <f t="shared" ref="S5:S28" si="3">(L6-$E$32)^2</f>
        <v>1.9544040000000016</v>
      </c>
      <c r="U5">
        <f>C5</f>
        <v>0.01</v>
      </c>
      <c r="V5">
        <f>U5+$V$4</f>
        <v>1.1830000000000001</v>
      </c>
      <c r="W5" s="7">
        <v>36</v>
      </c>
      <c r="X5">
        <f>W5/(100*$V$4)</f>
        <v>0.30690537084398972</v>
      </c>
      <c r="AD5" s="14">
        <v>1</v>
      </c>
      <c r="AE5" s="15">
        <v>0.01</v>
      </c>
      <c r="AF5" s="15">
        <v>0.28000000000000003</v>
      </c>
      <c r="AG5" s="15">
        <f>AF5-AE5</f>
        <v>0.27</v>
      </c>
      <c r="AH5" s="15">
        <v>10</v>
      </c>
      <c r="AI5" s="15">
        <v>0.1</v>
      </c>
      <c r="AJ5" s="15">
        <f>AH5/(100*AG5)</f>
        <v>0.37037037037037035</v>
      </c>
    </row>
    <row r="6" spans="2:36" ht="16.2" thickBot="1">
      <c r="B6" s="3">
        <v>2</v>
      </c>
      <c r="C6" s="3">
        <v>0.01</v>
      </c>
      <c r="D6" s="3">
        <f t="shared" ref="D6:D29" si="4">B6/100</f>
        <v>0.02</v>
      </c>
      <c r="E6" s="3">
        <v>27</v>
      </c>
      <c r="F6" s="3">
        <v>0.66</v>
      </c>
      <c r="G6" s="3">
        <f t="shared" ref="G6:G29" si="5">E6/100</f>
        <v>0.27</v>
      </c>
      <c r="H6" s="3">
        <v>52</v>
      </c>
      <c r="I6" s="3">
        <v>1.9</v>
      </c>
      <c r="J6" s="3">
        <f t="shared" ref="J6:J29" si="6">H6/100</f>
        <v>0.52</v>
      </c>
      <c r="K6" s="3">
        <v>77</v>
      </c>
      <c r="L6" s="3">
        <v>3.81</v>
      </c>
      <c r="M6" s="3">
        <f t="shared" ref="M6:M29" si="7">K6/100</f>
        <v>0.77</v>
      </c>
      <c r="P6">
        <f t="shared" si="0"/>
        <v>5.721663999999997</v>
      </c>
      <c r="Q6">
        <f t="shared" si="1"/>
        <v>2.9652839999999983</v>
      </c>
      <c r="R6">
        <f t="shared" si="2"/>
        <v>0.24206399999999956</v>
      </c>
      <c r="S6">
        <f t="shared" si="3"/>
        <v>1.9824640000000011</v>
      </c>
      <c r="U6">
        <f>U5+$V$4</f>
        <v>1.1830000000000001</v>
      </c>
      <c r="V6">
        <f t="shared" ref="V6:V14" si="8">U6+$V$4</f>
        <v>2.3559999999999999</v>
      </c>
      <c r="W6" s="7">
        <v>27</v>
      </c>
      <c r="X6">
        <f t="shared" ref="X6:X14" si="9">W6/(100*$V$4)</f>
        <v>0.23017902813299229</v>
      </c>
      <c r="AD6" s="14">
        <v>2</v>
      </c>
      <c r="AE6" s="15">
        <f>AF5</f>
        <v>0.28000000000000003</v>
      </c>
      <c r="AF6" s="15">
        <v>0.49</v>
      </c>
      <c r="AG6" s="15">
        <f t="shared" ref="AG6:AG14" si="10">AF6-AE6</f>
        <v>0.20999999999999996</v>
      </c>
      <c r="AH6" s="15">
        <v>10</v>
      </c>
      <c r="AI6" s="15">
        <v>0.1</v>
      </c>
      <c r="AJ6" s="15">
        <f t="shared" ref="AJ6:AJ14" si="11">AH6/(100*AG6)</f>
        <v>0.47619047619047628</v>
      </c>
    </row>
    <row r="7" spans="2:36" ht="16.2" thickBot="1">
      <c r="B7" s="3">
        <v>3</v>
      </c>
      <c r="C7" s="3">
        <v>0.02</v>
      </c>
      <c r="D7" s="3">
        <f t="shared" si="4"/>
        <v>0.03</v>
      </c>
      <c r="E7" s="3">
        <v>28</v>
      </c>
      <c r="F7" s="3">
        <v>0.69</v>
      </c>
      <c r="G7" s="3">
        <f t="shared" si="5"/>
        <v>0.28000000000000003</v>
      </c>
      <c r="H7" s="3">
        <v>53</v>
      </c>
      <c r="I7" s="3">
        <v>1.92</v>
      </c>
      <c r="J7" s="3">
        <f t="shared" si="6"/>
        <v>0.53</v>
      </c>
      <c r="K7" s="3">
        <v>78</v>
      </c>
      <c r="L7" s="3">
        <v>3.82</v>
      </c>
      <c r="M7" s="3">
        <f t="shared" si="7"/>
        <v>0.78</v>
      </c>
      <c r="P7">
        <f t="shared" si="0"/>
        <v>5.3453439999999972</v>
      </c>
      <c r="Q7">
        <f t="shared" si="1"/>
        <v>2.8628639999999983</v>
      </c>
      <c r="R7">
        <f t="shared" si="2"/>
        <v>0.13104399999999974</v>
      </c>
      <c r="S7">
        <f t="shared" si="3"/>
        <v>2.4273640000000021</v>
      </c>
      <c r="U7">
        <f t="shared" ref="U7:U14" si="12">U6+$V$4</f>
        <v>2.3559999999999999</v>
      </c>
      <c r="V7">
        <f t="shared" si="8"/>
        <v>3.5289999999999999</v>
      </c>
      <c r="W7" s="7">
        <v>10</v>
      </c>
      <c r="X7">
        <f t="shared" si="9"/>
        <v>8.5251491901108256E-2</v>
      </c>
      <c r="AD7" s="14">
        <v>3</v>
      </c>
      <c r="AE7" s="15">
        <f t="shared" ref="AE7:AE14" si="13">AF6</f>
        <v>0.49</v>
      </c>
      <c r="AF7" s="15">
        <v>0.75</v>
      </c>
      <c r="AG7" s="15">
        <f t="shared" si="10"/>
        <v>0.26</v>
      </c>
      <c r="AH7" s="15">
        <v>10</v>
      </c>
      <c r="AI7" s="15">
        <v>0.1</v>
      </c>
      <c r="AJ7" s="15">
        <f t="shared" si="11"/>
        <v>0.38461538461538464</v>
      </c>
    </row>
    <row r="8" spans="2:36" ht="16.2" thickBot="1">
      <c r="B8" s="3">
        <v>4</v>
      </c>
      <c r="C8" s="3">
        <v>0.1</v>
      </c>
      <c r="D8" s="3">
        <f t="shared" si="4"/>
        <v>0.04</v>
      </c>
      <c r="E8" s="3">
        <v>29</v>
      </c>
      <c r="F8" s="3">
        <v>0.72</v>
      </c>
      <c r="G8" s="3">
        <f t="shared" si="5"/>
        <v>0.28999999999999998</v>
      </c>
      <c r="H8" s="3">
        <v>54</v>
      </c>
      <c r="I8" s="3">
        <v>2.0499999999999998</v>
      </c>
      <c r="J8" s="3">
        <f t="shared" si="6"/>
        <v>0.54</v>
      </c>
      <c r="K8" s="3">
        <v>79</v>
      </c>
      <c r="L8" s="3">
        <v>3.97</v>
      </c>
      <c r="M8" s="3">
        <f t="shared" si="7"/>
        <v>0.79</v>
      </c>
      <c r="P8">
        <f t="shared" si="0"/>
        <v>5.3453439999999972</v>
      </c>
      <c r="Q8">
        <f t="shared" si="1"/>
        <v>2.7622439999999981</v>
      </c>
      <c r="R8">
        <f t="shared" si="2"/>
        <v>0.13104399999999974</v>
      </c>
      <c r="S8">
        <f t="shared" si="3"/>
        <v>3.6024040000000004</v>
      </c>
      <c r="U8">
        <f t="shared" si="12"/>
        <v>3.5289999999999999</v>
      </c>
      <c r="V8">
        <f t="shared" si="8"/>
        <v>4.702</v>
      </c>
      <c r="W8" s="7">
        <v>11</v>
      </c>
      <c r="X8">
        <f t="shared" si="9"/>
        <v>9.3776641091219082E-2</v>
      </c>
      <c r="AD8" s="14">
        <v>4</v>
      </c>
      <c r="AE8" s="15">
        <f t="shared" si="13"/>
        <v>0.75</v>
      </c>
      <c r="AF8" s="15">
        <v>1.31</v>
      </c>
      <c r="AG8" s="15">
        <f t="shared" si="10"/>
        <v>0.56000000000000005</v>
      </c>
      <c r="AH8" s="15">
        <v>10</v>
      </c>
      <c r="AI8" s="15">
        <v>0.1</v>
      </c>
      <c r="AJ8" s="15">
        <f t="shared" si="11"/>
        <v>0.17857142857142855</v>
      </c>
    </row>
    <row r="9" spans="2:36" ht="16.2" thickBot="1">
      <c r="B9" s="3">
        <v>5</v>
      </c>
      <c r="C9" s="3">
        <v>0.1</v>
      </c>
      <c r="D9" s="3">
        <f t="shared" si="4"/>
        <v>0.05</v>
      </c>
      <c r="E9" s="3">
        <v>30</v>
      </c>
      <c r="F9" s="3">
        <v>0.75</v>
      </c>
      <c r="G9" s="3">
        <f t="shared" si="5"/>
        <v>0.3</v>
      </c>
      <c r="H9" s="3">
        <v>55</v>
      </c>
      <c r="I9" s="3">
        <v>2.0499999999999998</v>
      </c>
      <c r="J9" s="3">
        <f t="shared" si="6"/>
        <v>0.55000000000000004</v>
      </c>
      <c r="K9" s="3">
        <v>80</v>
      </c>
      <c r="L9" s="3">
        <v>4.3099999999999996</v>
      </c>
      <c r="M9" s="3">
        <f t="shared" si="7"/>
        <v>0.8</v>
      </c>
      <c r="P9">
        <f t="shared" si="0"/>
        <v>5.253263999999997</v>
      </c>
      <c r="Q9">
        <f t="shared" si="1"/>
        <v>2.4711839999999987</v>
      </c>
      <c r="R9">
        <f t="shared" si="2"/>
        <v>7.3983999999999647E-2</v>
      </c>
      <c r="S9">
        <f t="shared" si="3"/>
        <v>4.1943040000000016</v>
      </c>
      <c r="U9">
        <f t="shared" si="12"/>
        <v>4.702</v>
      </c>
      <c r="V9">
        <f t="shared" si="8"/>
        <v>5.875</v>
      </c>
      <c r="W9" s="7">
        <v>8</v>
      </c>
      <c r="X9">
        <f t="shared" si="9"/>
        <v>6.8201193520886605E-2</v>
      </c>
      <c r="AD9" s="14">
        <v>5</v>
      </c>
      <c r="AE9" s="15">
        <f t="shared" si="13"/>
        <v>1.31</v>
      </c>
      <c r="AF9" s="15">
        <v>1.88</v>
      </c>
      <c r="AG9" s="15">
        <f t="shared" si="10"/>
        <v>0.56999999999999984</v>
      </c>
      <c r="AH9" s="15">
        <v>10</v>
      </c>
      <c r="AI9" s="15">
        <v>0.1</v>
      </c>
      <c r="AJ9" s="15">
        <f t="shared" si="11"/>
        <v>0.17543859649122812</v>
      </c>
    </row>
    <row r="10" spans="2:36" ht="16.2" thickBot="1">
      <c r="B10" s="3">
        <v>6</v>
      </c>
      <c r="C10" s="3">
        <v>0.12</v>
      </c>
      <c r="D10" s="3">
        <f t="shared" si="4"/>
        <v>0.06</v>
      </c>
      <c r="E10" s="3">
        <v>31</v>
      </c>
      <c r="F10" s="3">
        <v>0.84</v>
      </c>
      <c r="G10" s="3">
        <f t="shared" si="5"/>
        <v>0.31</v>
      </c>
      <c r="H10" s="3">
        <v>56</v>
      </c>
      <c r="I10" s="3">
        <v>2.14</v>
      </c>
      <c r="J10" s="3">
        <f t="shared" si="6"/>
        <v>0.56000000000000005</v>
      </c>
      <c r="K10" s="3">
        <v>81</v>
      </c>
      <c r="L10" s="3">
        <v>4.46</v>
      </c>
      <c r="M10" s="3">
        <f t="shared" si="7"/>
        <v>0.81</v>
      </c>
      <c r="P10">
        <f t="shared" si="0"/>
        <v>5.253263999999997</v>
      </c>
      <c r="Q10">
        <f t="shared" si="1"/>
        <v>2.3470239999999989</v>
      </c>
      <c r="R10">
        <f t="shared" si="2"/>
        <v>6.8643999999999775E-2</v>
      </c>
      <c r="S10">
        <f t="shared" si="3"/>
        <v>4.2353640000000015</v>
      </c>
      <c r="U10">
        <f t="shared" si="12"/>
        <v>5.875</v>
      </c>
      <c r="V10">
        <f t="shared" si="8"/>
        <v>7.048</v>
      </c>
      <c r="W10" s="7">
        <v>4</v>
      </c>
      <c r="X10">
        <f t="shared" si="9"/>
        <v>3.4100596760443302E-2</v>
      </c>
      <c r="AD10" s="14">
        <v>6</v>
      </c>
      <c r="AE10" s="15">
        <f t="shared" si="13"/>
        <v>1.88</v>
      </c>
      <c r="AF10" s="15">
        <v>2.2400000000000002</v>
      </c>
      <c r="AG10" s="15">
        <f t="shared" si="10"/>
        <v>0.36000000000000032</v>
      </c>
      <c r="AH10" s="15">
        <v>10</v>
      </c>
      <c r="AI10" s="15">
        <v>0.1</v>
      </c>
      <c r="AJ10" s="15">
        <f t="shared" si="11"/>
        <v>0.27777777777777757</v>
      </c>
    </row>
    <row r="11" spans="2:36" ht="16.2" thickBot="1">
      <c r="B11" s="3">
        <v>7</v>
      </c>
      <c r="C11" s="3">
        <v>0.12</v>
      </c>
      <c r="D11" s="3">
        <f t="shared" si="4"/>
        <v>7.0000000000000007E-2</v>
      </c>
      <c r="E11" s="3">
        <v>32</v>
      </c>
      <c r="F11" s="3">
        <v>0.88</v>
      </c>
      <c r="G11" s="3">
        <f t="shared" si="5"/>
        <v>0.32</v>
      </c>
      <c r="H11" s="3">
        <v>57</v>
      </c>
      <c r="I11" s="3">
        <v>2.15</v>
      </c>
      <c r="J11" s="3">
        <f t="shared" si="6"/>
        <v>0.56999999999999995</v>
      </c>
      <c r="K11" s="3">
        <v>82</v>
      </c>
      <c r="L11" s="3">
        <v>4.47</v>
      </c>
      <c r="M11" s="3">
        <f t="shared" si="7"/>
        <v>0.82</v>
      </c>
      <c r="P11">
        <f t="shared" si="0"/>
        <v>4.8488039999999977</v>
      </c>
      <c r="Q11">
        <f t="shared" si="1"/>
        <v>2.3164839999999982</v>
      </c>
      <c r="R11">
        <f t="shared" si="2"/>
        <v>5.3823999999999685E-2</v>
      </c>
      <c r="S11">
        <f t="shared" si="3"/>
        <v>4.2353640000000015</v>
      </c>
      <c r="U11">
        <f t="shared" si="12"/>
        <v>7.048</v>
      </c>
      <c r="V11">
        <f t="shared" si="8"/>
        <v>8.2210000000000001</v>
      </c>
      <c r="W11" s="7">
        <v>1</v>
      </c>
      <c r="X11">
        <f t="shared" si="9"/>
        <v>8.5251491901108256E-3</v>
      </c>
      <c r="AD11" s="14">
        <v>7</v>
      </c>
      <c r="AE11" s="15">
        <f t="shared" si="13"/>
        <v>2.2400000000000002</v>
      </c>
      <c r="AF11" s="15">
        <v>2.77</v>
      </c>
      <c r="AG11" s="15">
        <f t="shared" si="10"/>
        <v>0.5299999999999998</v>
      </c>
      <c r="AH11" s="15">
        <v>10</v>
      </c>
      <c r="AI11" s="15">
        <v>0.1</v>
      </c>
      <c r="AJ11" s="15">
        <f t="shared" si="11"/>
        <v>0.18867924528301894</v>
      </c>
    </row>
    <row r="12" spans="2:36" ht="16.2" thickBot="1">
      <c r="B12" s="3">
        <v>8</v>
      </c>
      <c r="C12" s="3">
        <v>0.21</v>
      </c>
      <c r="D12" s="3">
        <f t="shared" si="4"/>
        <v>0.08</v>
      </c>
      <c r="E12" s="3">
        <v>33</v>
      </c>
      <c r="F12" s="3">
        <v>0.89</v>
      </c>
      <c r="G12" s="3">
        <f t="shared" si="5"/>
        <v>0.33</v>
      </c>
      <c r="H12" s="3">
        <v>58</v>
      </c>
      <c r="I12" s="3">
        <v>2.1800000000000002</v>
      </c>
      <c r="J12" s="3">
        <f t="shared" si="6"/>
        <v>0.57999999999999996</v>
      </c>
      <c r="K12" s="3">
        <v>83</v>
      </c>
      <c r="L12" s="3">
        <v>4.47</v>
      </c>
      <c r="M12" s="3">
        <f t="shared" si="7"/>
        <v>0.83</v>
      </c>
      <c r="P12">
        <f t="shared" si="0"/>
        <v>4.8488039999999977</v>
      </c>
      <c r="Q12">
        <f t="shared" si="1"/>
        <v>2.2861439999999988</v>
      </c>
      <c r="R12">
        <f t="shared" si="2"/>
        <v>4.9283999999999793E-2</v>
      </c>
      <c r="S12">
        <f t="shared" si="3"/>
        <v>4.2766240000000035</v>
      </c>
      <c r="U12">
        <f t="shared" si="12"/>
        <v>8.2210000000000001</v>
      </c>
      <c r="V12">
        <f t="shared" si="8"/>
        <v>9.3940000000000001</v>
      </c>
      <c r="W12" s="7">
        <v>2</v>
      </c>
      <c r="X12">
        <f t="shared" si="9"/>
        <v>1.7050298380221651E-2</v>
      </c>
      <c r="AD12" s="14">
        <v>8</v>
      </c>
      <c r="AE12" s="15">
        <f t="shared" si="13"/>
        <v>2.77</v>
      </c>
      <c r="AF12" s="15">
        <v>4.3099999999999996</v>
      </c>
      <c r="AG12" s="15">
        <f t="shared" si="10"/>
        <v>1.5399999999999996</v>
      </c>
      <c r="AH12" s="15">
        <v>10</v>
      </c>
      <c r="AI12" s="15">
        <v>0.1</v>
      </c>
      <c r="AJ12" s="15">
        <f t="shared" si="11"/>
        <v>6.4935064935064943E-2</v>
      </c>
    </row>
    <row r="13" spans="2:36" ht="16.2" thickBot="1">
      <c r="B13" s="3">
        <v>9</v>
      </c>
      <c r="C13" s="3">
        <v>0.21</v>
      </c>
      <c r="D13" s="3">
        <f t="shared" si="4"/>
        <v>0.09</v>
      </c>
      <c r="E13" s="3">
        <v>34</v>
      </c>
      <c r="F13" s="3">
        <v>0.9</v>
      </c>
      <c r="G13" s="3">
        <f t="shared" si="5"/>
        <v>0.34</v>
      </c>
      <c r="H13" s="3">
        <v>59</v>
      </c>
      <c r="I13" s="3">
        <v>2.19</v>
      </c>
      <c r="J13" s="3">
        <f t="shared" si="6"/>
        <v>0.59</v>
      </c>
      <c r="K13" s="3">
        <v>84</v>
      </c>
      <c r="L13" s="3">
        <v>4.4800000000000004</v>
      </c>
      <c r="M13" s="3">
        <f t="shared" si="7"/>
        <v>0.84</v>
      </c>
      <c r="P13">
        <f t="shared" si="0"/>
        <v>4.5454239999999988</v>
      </c>
      <c r="Q13">
        <f t="shared" si="1"/>
        <v>2.1083039999999986</v>
      </c>
      <c r="R13">
        <f t="shared" si="2"/>
        <v>2.9583999999999746E-2</v>
      </c>
      <c r="S13">
        <f t="shared" si="3"/>
        <v>5.5131040000000011</v>
      </c>
      <c r="U13">
        <f t="shared" si="12"/>
        <v>9.3940000000000001</v>
      </c>
      <c r="V13">
        <f t="shared" si="8"/>
        <v>10.567</v>
      </c>
      <c r="W13" s="7">
        <v>0</v>
      </c>
      <c r="X13">
        <f t="shared" si="9"/>
        <v>0</v>
      </c>
      <c r="AD13" s="14">
        <v>9</v>
      </c>
      <c r="AE13" s="15">
        <f t="shared" si="13"/>
        <v>4.3099999999999996</v>
      </c>
      <c r="AF13" s="15">
        <v>5.26</v>
      </c>
      <c r="AG13" s="15">
        <f t="shared" si="10"/>
        <v>0.95000000000000018</v>
      </c>
      <c r="AH13" s="15">
        <v>10</v>
      </c>
      <c r="AI13" s="15">
        <v>0.1</v>
      </c>
      <c r="AJ13" s="15">
        <f t="shared" si="11"/>
        <v>0.10526315789473682</v>
      </c>
    </row>
    <row r="14" spans="2:36" ht="16.2" thickBot="1">
      <c r="B14" s="3">
        <v>10</v>
      </c>
      <c r="C14" s="3">
        <v>0.28000000000000003</v>
      </c>
      <c r="D14" s="3">
        <f t="shared" si="4"/>
        <v>0.1</v>
      </c>
      <c r="E14" s="3">
        <v>35</v>
      </c>
      <c r="F14" s="3">
        <v>0.96</v>
      </c>
      <c r="G14" s="3">
        <f t="shared" si="5"/>
        <v>0.35</v>
      </c>
      <c r="H14" s="3">
        <v>60</v>
      </c>
      <c r="I14" s="3">
        <v>2.2400000000000002</v>
      </c>
      <c r="J14" s="3">
        <f t="shared" si="6"/>
        <v>0.6</v>
      </c>
      <c r="K14" s="3">
        <v>85</v>
      </c>
      <c r="L14" s="3">
        <v>4.76</v>
      </c>
      <c r="M14" s="3">
        <f t="shared" si="7"/>
        <v>0.85</v>
      </c>
      <c r="P14">
        <f t="shared" si="0"/>
        <v>4.4605439999999987</v>
      </c>
      <c r="Q14">
        <f t="shared" si="1"/>
        <v>1.6435239999999989</v>
      </c>
      <c r="R14">
        <f t="shared" si="2"/>
        <v>2.3103999999999906E-2</v>
      </c>
      <c r="S14">
        <f t="shared" si="3"/>
        <v>6.4414440000000033</v>
      </c>
      <c r="U14">
        <f t="shared" si="12"/>
        <v>10.567</v>
      </c>
      <c r="V14">
        <f t="shared" si="8"/>
        <v>11.74</v>
      </c>
      <c r="W14" s="7">
        <v>1</v>
      </c>
      <c r="X14">
        <f t="shared" si="9"/>
        <v>8.5251491901108256E-3</v>
      </c>
      <c r="AD14" s="14">
        <v>10</v>
      </c>
      <c r="AE14" s="15">
        <f t="shared" si="13"/>
        <v>5.26</v>
      </c>
      <c r="AF14" s="15">
        <v>11.74</v>
      </c>
      <c r="AG14" s="15">
        <f t="shared" si="10"/>
        <v>6.48</v>
      </c>
      <c r="AH14" s="15">
        <v>10</v>
      </c>
      <c r="AI14" s="15">
        <v>0.1</v>
      </c>
      <c r="AJ14" s="15">
        <f t="shared" si="11"/>
        <v>1.5432098765432098E-2</v>
      </c>
    </row>
    <row r="15" spans="2:36">
      <c r="B15" s="3">
        <v>11</v>
      </c>
      <c r="C15" s="3">
        <v>0.3</v>
      </c>
      <c r="D15" s="3">
        <f t="shared" si="4"/>
        <v>0.11</v>
      </c>
      <c r="E15" s="3">
        <v>36</v>
      </c>
      <c r="F15" s="3">
        <v>1.1299999999999999</v>
      </c>
      <c r="G15" s="3">
        <f t="shared" si="5"/>
        <v>0.36</v>
      </c>
      <c r="H15" s="3">
        <v>61</v>
      </c>
      <c r="I15" s="3">
        <v>2.2599999999999998</v>
      </c>
      <c r="J15" s="3">
        <f t="shared" si="6"/>
        <v>0.61</v>
      </c>
      <c r="K15" s="3">
        <v>86</v>
      </c>
      <c r="L15" s="3">
        <v>4.95</v>
      </c>
      <c r="M15" s="3">
        <f t="shared" si="7"/>
        <v>0.86</v>
      </c>
      <c r="P15">
        <f t="shared" si="0"/>
        <v>4.4605439999999987</v>
      </c>
      <c r="Q15">
        <f t="shared" si="1"/>
        <v>1.3735839999999988</v>
      </c>
      <c r="R15">
        <f t="shared" si="2"/>
        <v>2.3103999999999906E-2</v>
      </c>
      <c r="S15">
        <f t="shared" si="3"/>
        <v>7.3875240000000026</v>
      </c>
    </row>
    <row r="16" spans="2:36">
      <c r="B16" s="3">
        <v>12</v>
      </c>
      <c r="C16" s="3">
        <v>0.3</v>
      </c>
      <c r="D16" s="3">
        <f t="shared" si="4"/>
        <v>0.12</v>
      </c>
      <c r="E16" s="3">
        <v>37</v>
      </c>
      <c r="F16" s="3">
        <v>1.24</v>
      </c>
      <c r="G16" s="3">
        <f t="shared" si="5"/>
        <v>0.37</v>
      </c>
      <c r="H16" s="3">
        <v>62</v>
      </c>
      <c r="I16" s="3">
        <v>2.2599999999999998</v>
      </c>
      <c r="J16" s="3">
        <f t="shared" si="6"/>
        <v>0.62</v>
      </c>
      <c r="K16" s="3">
        <v>87</v>
      </c>
      <c r="L16" s="3">
        <v>5.13</v>
      </c>
      <c r="M16" s="3">
        <f t="shared" si="7"/>
        <v>0.87</v>
      </c>
      <c r="P16">
        <f t="shared" si="0"/>
        <v>4.418403999999998</v>
      </c>
      <c r="Q16">
        <f t="shared" si="1"/>
        <v>1.3041639999999988</v>
      </c>
      <c r="R16">
        <f t="shared" si="2"/>
        <v>1.2543999999999923E-2</v>
      </c>
      <c r="S16">
        <f t="shared" si="3"/>
        <v>7.551504000000004</v>
      </c>
    </row>
    <row r="17" spans="2:35">
      <c r="B17" s="3">
        <v>13</v>
      </c>
      <c r="C17" s="3">
        <v>0.31</v>
      </c>
      <c r="D17" s="3">
        <f t="shared" si="4"/>
        <v>0.13</v>
      </c>
      <c r="E17" s="3">
        <v>38</v>
      </c>
      <c r="F17" s="3">
        <v>1.27</v>
      </c>
      <c r="G17" s="3">
        <f t="shared" si="5"/>
        <v>0.38</v>
      </c>
      <c r="H17" s="3">
        <v>63</v>
      </c>
      <c r="I17" s="3">
        <v>2.2999999999999998</v>
      </c>
      <c r="J17" s="3">
        <f t="shared" si="6"/>
        <v>0.63</v>
      </c>
      <c r="K17" s="3">
        <v>88</v>
      </c>
      <c r="L17" s="3">
        <v>5.16</v>
      </c>
      <c r="M17" s="3">
        <f t="shared" si="7"/>
        <v>0.88</v>
      </c>
      <c r="P17">
        <f t="shared" si="0"/>
        <v>4.418403999999998</v>
      </c>
      <c r="Q17">
        <f t="shared" si="1"/>
        <v>1.2588839999999988</v>
      </c>
      <c r="R17">
        <f t="shared" si="2"/>
        <v>1.439999999999896E-4</v>
      </c>
      <c r="S17">
        <f t="shared" si="3"/>
        <v>7.6065640000000023</v>
      </c>
    </row>
    <row r="18" spans="2:35">
      <c r="B18" s="3">
        <v>14</v>
      </c>
      <c r="C18" s="3">
        <v>0.31</v>
      </c>
      <c r="D18" s="3">
        <f t="shared" si="4"/>
        <v>0.14000000000000001</v>
      </c>
      <c r="E18" s="3">
        <v>39</v>
      </c>
      <c r="F18" s="3">
        <v>1.29</v>
      </c>
      <c r="G18" s="3">
        <f t="shared" si="5"/>
        <v>0.39</v>
      </c>
      <c r="H18" s="3">
        <v>64</v>
      </c>
      <c r="I18" s="3">
        <v>2.4</v>
      </c>
      <c r="J18" s="3">
        <f t="shared" si="6"/>
        <v>0.64</v>
      </c>
      <c r="K18" s="3">
        <v>89</v>
      </c>
      <c r="L18" s="3">
        <v>5.17</v>
      </c>
      <c r="M18" s="3">
        <f t="shared" si="7"/>
        <v>0.89</v>
      </c>
      <c r="P18">
        <f t="shared" si="0"/>
        <v>4.3347239999999978</v>
      </c>
      <c r="Q18">
        <f t="shared" si="1"/>
        <v>1.2144039999999987</v>
      </c>
      <c r="R18">
        <f t="shared" si="2"/>
        <v>1.439999999999896E-4</v>
      </c>
      <c r="S18">
        <f t="shared" si="3"/>
        <v>8.111104000000001</v>
      </c>
    </row>
    <row r="19" spans="2:35">
      <c r="B19" s="3">
        <v>15</v>
      </c>
      <c r="C19" s="3">
        <v>0.33</v>
      </c>
      <c r="D19" s="3">
        <f t="shared" si="4"/>
        <v>0.15</v>
      </c>
      <c r="E19" s="3">
        <v>40</v>
      </c>
      <c r="F19" s="3">
        <v>1.31</v>
      </c>
      <c r="G19" s="3">
        <f t="shared" si="5"/>
        <v>0.4</v>
      </c>
      <c r="H19" s="3">
        <v>65</v>
      </c>
      <c r="I19" s="3">
        <v>2.4</v>
      </c>
      <c r="J19" s="3">
        <f t="shared" si="6"/>
        <v>0.65</v>
      </c>
      <c r="K19" s="3">
        <v>90</v>
      </c>
      <c r="L19" s="3">
        <v>5.26</v>
      </c>
      <c r="M19" s="3">
        <f t="shared" si="7"/>
        <v>0.9</v>
      </c>
      <c r="P19">
        <f t="shared" si="0"/>
        <v>4.1697639999999971</v>
      </c>
      <c r="Q19">
        <f t="shared" si="1"/>
        <v>1.0650239999999991</v>
      </c>
      <c r="R19">
        <f t="shared" si="2"/>
        <v>2.3040000000000469E-3</v>
      </c>
      <c r="S19">
        <f t="shared" si="3"/>
        <v>9.2294440000000044</v>
      </c>
    </row>
    <row r="20" spans="2:35">
      <c r="B20" s="3">
        <v>16</v>
      </c>
      <c r="C20" s="3">
        <v>0.37</v>
      </c>
      <c r="D20" s="3">
        <f t="shared" si="4"/>
        <v>0.16</v>
      </c>
      <c r="E20" s="3">
        <v>41</v>
      </c>
      <c r="F20" s="3">
        <v>1.38</v>
      </c>
      <c r="G20" s="3">
        <f t="shared" si="5"/>
        <v>0.41</v>
      </c>
      <c r="H20" s="3">
        <v>66</v>
      </c>
      <c r="I20" s="3">
        <v>2.46</v>
      </c>
      <c r="J20" s="3">
        <f t="shared" si="6"/>
        <v>0.66</v>
      </c>
      <c r="K20" s="3">
        <v>91</v>
      </c>
      <c r="L20" s="3">
        <v>5.45</v>
      </c>
      <c r="M20" s="3">
        <f t="shared" si="7"/>
        <v>0.91</v>
      </c>
      <c r="P20">
        <f t="shared" si="0"/>
        <v>4.0884839999999976</v>
      </c>
      <c r="Q20">
        <f t="shared" si="1"/>
        <v>0.96432399999999907</v>
      </c>
      <c r="R20">
        <f t="shared" si="2"/>
        <v>1.9044000000000096E-2</v>
      </c>
      <c r="S20">
        <f t="shared" si="3"/>
        <v>9.8470440000000021</v>
      </c>
    </row>
    <row r="21" spans="2:35">
      <c r="B21" s="3">
        <v>17</v>
      </c>
      <c r="C21" s="3">
        <v>0.39</v>
      </c>
      <c r="D21" s="3">
        <f t="shared" si="4"/>
        <v>0.17</v>
      </c>
      <c r="E21" s="3">
        <v>42</v>
      </c>
      <c r="F21" s="3">
        <v>1.43</v>
      </c>
      <c r="G21" s="3">
        <f t="shared" si="5"/>
        <v>0.42</v>
      </c>
      <c r="H21" s="3">
        <v>67</v>
      </c>
      <c r="I21" s="3">
        <v>2.5499999999999998</v>
      </c>
      <c r="J21" s="3">
        <f t="shared" si="6"/>
        <v>0.67</v>
      </c>
      <c r="K21" s="3">
        <v>92</v>
      </c>
      <c r="L21" s="3">
        <v>5.55</v>
      </c>
      <c r="M21" s="3">
        <f t="shared" si="7"/>
        <v>0.92</v>
      </c>
      <c r="P21">
        <f t="shared" si="0"/>
        <v>4.008003999999997</v>
      </c>
      <c r="Q21">
        <f t="shared" si="1"/>
        <v>0.90630399999999911</v>
      </c>
      <c r="R21">
        <f t="shared" si="2"/>
        <v>3.1684000000000136E-2</v>
      </c>
      <c r="S21">
        <f t="shared" si="3"/>
        <v>12.517444000000005</v>
      </c>
    </row>
    <row r="22" spans="2:35">
      <c r="B22" s="3">
        <v>18</v>
      </c>
      <c r="C22" s="3">
        <v>0.41</v>
      </c>
      <c r="D22" s="3">
        <f t="shared" si="4"/>
        <v>0.18</v>
      </c>
      <c r="E22" s="3">
        <v>43</v>
      </c>
      <c r="F22" s="3">
        <v>1.46</v>
      </c>
      <c r="G22" s="3">
        <f t="shared" si="5"/>
        <v>0.43</v>
      </c>
      <c r="H22" s="3">
        <v>68</v>
      </c>
      <c r="I22" s="3">
        <v>2.59</v>
      </c>
      <c r="J22" s="3">
        <f t="shared" si="6"/>
        <v>0.68</v>
      </c>
      <c r="K22" s="3">
        <v>93</v>
      </c>
      <c r="L22" s="3">
        <v>5.95</v>
      </c>
      <c r="M22" s="3">
        <f t="shared" si="7"/>
        <v>0.93</v>
      </c>
      <c r="P22">
        <f t="shared" si="0"/>
        <v>3.9283239999999982</v>
      </c>
      <c r="Q22">
        <f t="shared" si="1"/>
        <v>0.67568399999999906</v>
      </c>
      <c r="R22">
        <f t="shared" si="2"/>
        <v>3.5344000000000229E-2</v>
      </c>
      <c r="S22">
        <f t="shared" si="3"/>
        <v>17.37222400000001</v>
      </c>
    </row>
    <row r="23" spans="2:35">
      <c r="B23" s="3">
        <v>19</v>
      </c>
      <c r="C23" s="3">
        <v>0.43</v>
      </c>
      <c r="D23" s="3">
        <f t="shared" si="4"/>
        <v>0.19</v>
      </c>
      <c r="E23" s="3">
        <v>44</v>
      </c>
      <c r="F23" s="3">
        <v>1.59</v>
      </c>
      <c r="G23" s="3">
        <f t="shared" si="5"/>
        <v>0.44</v>
      </c>
      <c r="H23" s="3">
        <v>69</v>
      </c>
      <c r="I23" s="3">
        <v>2.6</v>
      </c>
      <c r="J23" s="3">
        <f t="shared" si="6"/>
        <v>0.69</v>
      </c>
      <c r="K23" s="3">
        <v>94</v>
      </c>
      <c r="L23" s="3">
        <v>6.58</v>
      </c>
      <c r="M23" s="3">
        <f t="shared" si="7"/>
        <v>0.94</v>
      </c>
      <c r="P23">
        <f t="shared" si="0"/>
        <v>3.6940839999999979</v>
      </c>
      <c r="Q23">
        <f t="shared" si="1"/>
        <v>0.67568399999999906</v>
      </c>
      <c r="R23">
        <f t="shared" si="2"/>
        <v>0.12816400000000039</v>
      </c>
      <c r="S23">
        <f t="shared" si="3"/>
        <v>17.707264000000002</v>
      </c>
    </row>
    <row r="24" spans="2:35">
      <c r="B24" s="3">
        <v>20</v>
      </c>
      <c r="C24" s="3">
        <v>0.49</v>
      </c>
      <c r="D24" s="3">
        <f t="shared" si="4"/>
        <v>0.2</v>
      </c>
      <c r="E24" s="3">
        <v>45</v>
      </c>
      <c r="F24" s="3">
        <v>1.59</v>
      </c>
      <c r="G24" s="3">
        <f t="shared" si="5"/>
        <v>0.45</v>
      </c>
      <c r="H24" s="3">
        <v>70</v>
      </c>
      <c r="I24" s="3">
        <v>2.77</v>
      </c>
      <c r="J24" s="3">
        <f t="shared" si="6"/>
        <v>0.7</v>
      </c>
      <c r="K24" s="3">
        <v>95</v>
      </c>
      <c r="L24" s="3">
        <v>6.62</v>
      </c>
      <c r="M24" s="3">
        <f t="shared" si="7"/>
        <v>0.95</v>
      </c>
      <c r="P24">
        <f t="shared" si="0"/>
        <v>3.3929639999999988</v>
      </c>
      <c r="Q24">
        <f t="shared" si="1"/>
        <v>0.56550399999999934</v>
      </c>
      <c r="R24">
        <f t="shared" si="2"/>
        <v>0.15054400000000026</v>
      </c>
      <c r="S24">
        <f t="shared" si="3"/>
        <v>19.607184000000007</v>
      </c>
    </row>
    <row r="25" spans="2:35">
      <c r="B25" s="3">
        <v>21</v>
      </c>
      <c r="C25" s="3">
        <v>0.56999999999999995</v>
      </c>
      <c r="D25" s="3">
        <f t="shared" si="4"/>
        <v>0.21</v>
      </c>
      <c r="E25" s="3">
        <v>46</v>
      </c>
      <c r="F25" s="3">
        <v>1.66</v>
      </c>
      <c r="G25" s="3">
        <f t="shared" si="5"/>
        <v>0.46</v>
      </c>
      <c r="H25" s="3">
        <v>71</v>
      </c>
      <c r="I25" s="3">
        <v>2.8</v>
      </c>
      <c r="J25" s="3">
        <f t="shared" si="6"/>
        <v>0.71</v>
      </c>
      <c r="K25" s="3">
        <v>96</v>
      </c>
      <c r="L25" s="3">
        <v>6.84</v>
      </c>
      <c r="M25" s="3">
        <f t="shared" si="7"/>
        <v>0.96</v>
      </c>
      <c r="P25">
        <f t="shared" si="0"/>
        <v>3.2833439999999978</v>
      </c>
      <c r="Q25">
        <f t="shared" si="1"/>
        <v>0.55056399999999928</v>
      </c>
      <c r="R25">
        <f t="shared" si="2"/>
        <v>0.25806400000000046</v>
      </c>
      <c r="S25">
        <f t="shared" si="3"/>
        <v>26.296384</v>
      </c>
    </row>
    <row r="26" spans="2:35">
      <c r="B26" s="3">
        <v>22</v>
      </c>
      <c r="C26" s="3">
        <v>0.6</v>
      </c>
      <c r="D26" s="3">
        <f t="shared" si="4"/>
        <v>0.22</v>
      </c>
      <c r="E26" s="3">
        <v>47</v>
      </c>
      <c r="F26" s="3">
        <v>1.67</v>
      </c>
      <c r="G26" s="3">
        <f t="shared" si="5"/>
        <v>0.47</v>
      </c>
      <c r="H26" s="3">
        <v>72</v>
      </c>
      <c r="I26" s="3">
        <v>2.92</v>
      </c>
      <c r="J26" s="3">
        <f t="shared" si="6"/>
        <v>0.72</v>
      </c>
      <c r="K26" s="3">
        <v>97</v>
      </c>
      <c r="L26" s="3">
        <v>7.54</v>
      </c>
      <c r="M26" s="3">
        <f t="shared" si="7"/>
        <v>0.97</v>
      </c>
      <c r="P26">
        <f t="shared" si="0"/>
        <v>3.2472039999999986</v>
      </c>
      <c r="Q26">
        <f t="shared" si="1"/>
        <v>0.4928039999999993</v>
      </c>
      <c r="R26">
        <f t="shared" si="2"/>
        <v>0.58982400000000101</v>
      </c>
      <c r="S26">
        <f t="shared" si="3"/>
        <v>36.578304000000024</v>
      </c>
    </row>
    <row r="27" spans="2:35">
      <c r="B27" s="3">
        <v>23</v>
      </c>
      <c r="C27" s="3">
        <v>0.61</v>
      </c>
      <c r="D27" s="3">
        <f t="shared" si="4"/>
        <v>0.23</v>
      </c>
      <c r="E27" s="3">
        <v>48</v>
      </c>
      <c r="F27" s="3">
        <v>1.71</v>
      </c>
      <c r="G27" s="3">
        <f t="shared" si="5"/>
        <v>0.48</v>
      </c>
      <c r="H27" s="3">
        <v>73</v>
      </c>
      <c r="I27" s="3">
        <v>3.18</v>
      </c>
      <c r="J27" s="3">
        <f t="shared" si="6"/>
        <v>0.73</v>
      </c>
      <c r="K27" s="3">
        <v>98</v>
      </c>
      <c r="L27" s="3">
        <v>8.4600000000000009</v>
      </c>
      <c r="M27" s="3">
        <f t="shared" si="7"/>
        <v>0.98</v>
      </c>
      <c r="P27">
        <f t="shared" si="0"/>
        <v>3.2472039999999986</v>
      </c>
      <c r="Q27">
        <f t="shared" si="1"/>
        <v>0.36240399999999928</v>
      </c>
      <c r="R27">
        <f t="shared" si="2"/>
        <v>1.2723840000000013</v>
      </c>
      <c r="S27">
        <f t="shared" si="3"/>
        <v>43.797924000000002</v>
      </c>
    </row>
    <row r="28" spans="2:35" ht="14.4" thickBot="1">
      <c r="B28" s="3">
        <v>24</v>
      </c>
      <c r="C28" s="3">
        <v>0.61</v>
      </c>
      <c r="D28" s="3">
        <f t="shared" si="4"/>
        <v>0.24</v>
      </c>
      <c r="E28" s="3">
        <v>49</v>
      </c>
      <c r="F28" s="3">
        <v>1.81</v>
      </c>
      <c r="G28" s="3">
        <f t="shared" si="5"/>
        <v>0.49</v>
      </c>
      <c r="H28" s="3">
        <v>74</v>
      </c>
      <c r="I28" s="3">
        <v>3.54</v>
      </c>
      <c r="J28" s="3">
        <f t="shared" si="6"/>
        <v>0.74</v>
      </c>
      <c r="K28" s="3">
        <v>99</v>
      </c>
      <c r="L28" s="3">
        <v>9.0299999999999994</v>
      </c>
      <c r="M28" s="3">
        <f t="shared" si="7"/>
        <v>0.99</v>
      </c>
      <c r="P28">
        <f t="shared" si="0"/>
        <v>3.1046439999999986</v>
      </c>
      <c r="Q28">
        <f t="shared" si="1"/>
        <v>0.28302399999999955</v>
      </c>
      <c r="R28">
        <f t="shared" si="2"/>
        <v>1.3409640000000009</v>
      </c>
      <c r="S28">
        <f t="shared" si="3"/>
        <v>87.011584000000028</v>
      </c>
    </row>
    <row r="29" spans="2:35" ht="20.399999999999999" thickBot="1">
      <c r="B29" s="3">
        <v>25</v>
      </c>
      <c r="C29" s="3">
        <v>0.65</v>
      </c>
      <c r="D29" s="3">
        <f t="shared" si="4"/>
        <v>0.25</v>
      </c>
      <c r="E29" s="3">
        <v>50</v>
      </c>
      <c r="F29" s="3">
        <v>1.88</v>
      </c>
      <c r="G29" s="3">
        <f t="shared" si="5"/>
        <v>0.5</v>
      </c>
      <c r="H29" s="3">
        <v>75</v>
      </c>
      <c r="I29" s="3">
        <v>3.57</v>
      </c>
      <c r="J29" s="3">
        <f t="shared" si="6"/>
        <v>0.75</v>
      </c>
      <c r="K29" s="3">
        <v>100</v>
      </c>
      <c r="L29" s="3">
        <v>11.74</v>
      </c>
      <c r="M29" s="3">
        <f t="shared" si="7"/>
        <v>1</v>
      </c>
      <c r="AE29" s="16" t="s">
        <v>32</v>
      </c>
      <c r="AF29" s="17" t="s">
        <v>39</v>
      </c>
      <c r="AG29" s="17" t="s">
        <v>40</v>
      </c>
      <c r="AH29" s="18" t="s">
        <v>41</v>
      </c>
      <c r="AI29" s="19"/>
    </row>
    <row r="30" spans="2:35" ht="18.600000000000001" thickBot="1">
      <c r="AE30" s="20">
        <v>1</v>
      </c>
      <c r="AF30" s="21">
        <v>0.01</v>
      </c>
      <c r="AG30" s="21">
        <v>1.1830000000000001</v>
      </c>
      <c r="AH30" s="22">
        <v>36</v>
      </c>
      <c r="AI30" s="22">
        <v>0.30690499999999998</v>
      </c>
    </row>
    <row r="31" spans="2:35" ht="18.600000000000001" thickBot="1">
      <c r="AE31" s="20">
        <v>2</v>
      </c>
      <c r="AF31" s="21">
        <v>1.1830000000000001</v>
      </c>
      <c r="AG31" s="21">
        <v>2.3559999999999999</v>
      </c>
      <c r="AH31" s="22">
        <v>27</v>
      </c>
      <c r="AI31" s="22">
        <v>0.23017899999999999</v>
      </c>
    </row>
    <row r="32" spans="2:35" ht="18.600000000000001" thickBot="1">
      <c r="B32" s="8" t="s">
        <v>3</v>
      </c>
      <c r="C32" s="8"/>
      <c r="D32" s="8"/>
      <c r="E32" s="8">
        <f>SUM(C5:C29,F5:F29,I5:I29,L5:L29)/100</f>
        <v>2.4119999999999995</v>
      </c>
      <c r="F32" s="8"/>
      <c r="AE32" s="20">
        <v>3</v>
      </c>
      <c r="AF32" s="21">
        <v>2.3559999999999999</v>
      </c>
      <c r="AG32" s="21">
        <v>3.5289999999999999</v>
      </c>
      <c r="AH32" s="22">
        <v>10</v>
      </c>
      <c r="AI32" s="22">
        <v>8.5250999999999993E-2</v>
      </c>
    </row>
    <row r="33" spans="2:35" ht="18.600000000000001" thickBot="1">
      <c r="B33" s="8" t="s">
        <v>4</v>
      </c>
      <c r="C33" s="8"/>
      <c r="D33" s="8"/>
      <c r="E33" s="8">
        <f>SUM(P4:S28)/99</f>
        <v>5.120632323232325</v>
      </c>
      <c r="F33" s="8"/>
      <c r="AE33" s="20">
        <v>4</v>
      </c>
      <c r="AF33" s="21">
        <v>3.5289999999999999</v>
      </c>
      <c r="AG33" s="21">
        <v>4.702</v>
      </c>
      <c r="AH33" s="22">
        <v>11</v>
      </c>
      <c r="AI33" s="22">
        <v>9.3776999999999999E-2</v>
      </c>
    </row>
    <row r="34" spans="2:35" ht="18.600000000000001" thickBot="1">
      <c r="AE34" s="20">
        <v>5</v>
      </c>
      <c r="AF34" s="21">
        <v>4.702</v>
      </c>
      <c r="AG34" s="21">
        <v>5.875</v>
      </c>
      <c r="AH34" s="22">
        <v>8</v>
      </c>
      <c r="AI34" s="22">
        <v>6.8200999999999998E-2</v>
      </c>
    </row>
    <row r="35" spans="2:35" ht="18.600000000000001" thickBot="1">
      <c r="AE35" s="20">
        <v>6</v>
      </c>
      <c r="AF35" s="21">
        <v>5.875</v>
      </c>
      <c r="AG35" s="21">
        <v>7.048</v>
      </c>
      <c r="AH35" s="22">
        <v>4</v>
      </c>
      <c r="AI35" s="22">
        <v>3.4100999999999999E-2</v>
      </c>
    </row>
    <row r="36" spans="2:35" ht="18.600000000000001" thickBot="1">
      <c r="B36" s="8">
        <f>E32-(SQRT(E33)*1.96/10)</f>
        <v>1.9684752415825093</v>
      </c>
      <c r="C36" s="8"/>
      <c r="D36" s="4" t="s">
        <v>6</v>
      </c>
      <c r="E36" s="8">
        <f>E32+(SQRT(E33)*1.96/10)</f>
        <v>2.8555247584174897</v>
      </c>
      <c r="F36" s="8"/>
      <c r="AE36" s="20">
        <v>7</v>
      </c>
      <c r="AF36" s="21">
        <v>7.048</v>
      </c>
      <c r="AG36" s="21">
        <v>8.2210000000000001</v>
      </c>
      <c r="AH36" s="22">
        <v>1</v>
      </c>
      <c r="AI36" s="22">
        <v>8.5249999999999996E-3</v>
      </c>
    </row>
    <row r="37" spans="2:35" ht="18.600000000000001" thickBot="1">
      <c r="B37" s="8">
        <f>E33*(1-(1.96*SQRT(2/(100-1))))</f>
        <v>3.6941149500100727</v>
      </c>
      <c r="C37" s="8"/>
      <c r="D37" s="1" t="s">
        <v>7</v>
      </c>
      <c r="E37" s="8">
        <f>E33*(1+(1.96*SQRT(2/(100-1))))</f>
        <v>6.5471496964545777</v>
      </c>
      <c r="F37" s="8"/>
      <c r="AE37" s="20">
        <v>8</v>
      </c>
      <c r="AF37" s="21">
        <v>8.2210000000000001</v>
      </c>
      <c r="AG37" s="21">
        <v>9.3940000000000001</v>
      </c>
      <c r="AH37" s="22">
        <v>2</v>
      </c>
      <c r="AI37" s="22">
        <v>1.7049999999999999E-2</v>
      </c>
    </row>
    <row r="38" spans="2:35" ht="18.600000000000001" thickBot="1">
      <c r="AE38" s="20">
        <v>9</v>
      </c>
      <c r="AF38" s="21">
        <v>9.3940000000000001</v>
      </c>
      <c r="AG38" s="21">
        <v>10.567</v>
      </c>
      <c r="AH38" s="22">
        <v>0</v>
      </c>
      <c r="AI38" s="22">
        <v>0</v>
      </c>
    </row>
    <row r="39" spans="2:35" ht="18.600000000000001" thickBot="1">
      <c r="B39" s="8" t="s">
        <v>8</v>
      </c>
      <c r="C39" s="8"/>
      <c r="D39">
        <f>E32</f>
        <v>2.4119999999999995</v>
      </c>
      <c r="G39" s="8" t="s">
        <v>12</v>
      </c>
      <c r="H39" s="8"/>
      <c r="I39">
        <v>0.1</v>
      </c>
      <c r="AE39" s="20">
        <v>10</v>
      </c>
      <c r="AF39" s="21">
        <v>10.567</v>
      </c>
      <c r="AG39" s="21">
        <v>11.74</v>
      </c>
      <c r="AH39" s="22">
        <v>1</v>
      </c>
      <c r="AI39" s="22">
        <v>8.5249999999999996E-3</v>
      </c>
    </row>
    <row r="40" spans="2:35">
      <c r="B40" s="8" t="s">
        <v>9</v>
      </c>
      <c r="C40" s="8"/>
      <c r="D40">
        <f>SQRT(E33)</f>
        <v>2.2628814204973988</v>
      </c>
      <c r="P40" s="11" t="s">
        <v>15</v>
      </c>
      <c r="Q40" s="8"/>
      <c r="R40" s="8"/>
      <c r="S40" s="8"/>
      <c r="T40" s="8"/>
    </row>
    <row r="41" spans="2:35" ht="14.4" thickBot="1">
      <c r="P41" s="4" t="s">
        <v>1</v>
      </c>
      <c r="Q41" s="4" t="s">
        <v>10</v>
      </c>
      <c r="R41" s="4" t="s">
        <v>11</v>
      </c>
      <c r="S41" s="4" t="s">
        <v>13</v>
      </c>
      <c r="T41" s="4" t="s">
        <v>14</v>
      </c>
      <c r="U41" s="8" t="s">
        <v>16</v>
      </c>
      <c r="V41" s="8"/>
      <c r="W41" s="4" t="s">
        <v>17</v>
      </c>
      <c r="X41" s="4" t="s">
        <v>18</v>
      </c>
      <c r="Y41" s="4" t="s">
        <v>20</v>
      </c>
    </row>
    <row r="42" spans="2:35" ht="18.600000000000001" thickBot="1">
      <c r="P42">
        <v>1</v>
      </c>
      <c r="Q42" s="23">
        <v>0.01</v>
      </c>
      <c r="R42" s="24">
        <v>0.28000000000000003</v>
      </c>
      <c r="S42">
        <f>-($D$39-Q42)/$D$40</f>
        <v>-1.0614785106468467</v>
      </c>
      <c r="T42">
        <f>-($D$39-R42)/$D$40</f>
        <v>-0.94216160895049006</v>
      </c>
      <c r="U42" s="5">
        <v>-0.35539999999999999</v>
      </c>
      <c r="V42" s="5">
        <v>-0.32640000000000002</v>
      </c>
      <c r="W42">
        <f>AC42-AB42</f>
        <v>2.899999999999997E-2</v>
      </c>
      <c r="X42">
        <f>W42-$I$39</f>
        <v>-7.1000000000000035E-2</v>
      </c>
      <c r="Y42">
        <f>(X42*X42)/W42</f>
        <v>0.17382758620689689</v>
      </c>
      <c r="AB42">
        <f>U42+0.5</f>
        <v>0.14460000000000001</v>
      </c>
      <c r="AC42">
        <f>V42+0.5</f>
        <v>0.17359999999999998</v>
      </c>
    </row>
    <row r="43" spans="2:35" ht="18.600000000000001" thickBot="1">
      <c r="B43" s="8" t="s">
        <v>19</v>
      </c>
      <c r="C43" s="8"/>
      <c r="D43" s="4">
        <f>SUM(Y42:Y51)*100</f>
        <v>62.221506252300884</v>
      </c>
      <c r="E43" s="4"/>
      <c r="P43">
        <v>2</v>
      </c>
      <c r="Q43" s="25">
        <v>0.28000000000000003</v>
      </c>
      <c r="R43" s="26">
        <v>0.49</v>
      </c>
      <c r="S43">
        <f t="shared" ref="S43:T51" si="14">-($D$39-Q43)/$D$40</f>
        <v>-0.94216160895049006</v>
      </c>
      <c r="T43">
        <f t="shared" si="14"/>
        <v>-0.84935957429776809</v>
      </c>
      <c r="U43" s="5">
        <v>-0.32640000000000002</v>
      </c>
      <c r="V43" s="5">
        <v>-0.29949999999999999</v>
      </c>
      <c r="W43">
        <f t="shared" ref="W43:W51" si="15">AC43-AB43</f>
        <v>2.6900000000000035E-2</v>
      </c>
      <c r="X43">
        <f t="shared" ref="X43:X51" si="16">W43-$I$39</f>
        <v>-7.3099999999999971E-2</v>
      </c>
      <c r="Y43">
        <f t="shared" ref="Y43:Y51" si="17">(X43*X43)/W43</f>
        <v>0.19864721189591036</v>
      </c>
      <c r="AB43">
        <f t="shared" ref="AB43:AB51" si="18">U43+0.5</f>
        <v>0.17359999999999998</v>
      </c>
      <c r="AC43">
        <f t="shared" ref="AC43:AC51" si="19">V43+0.5</f>
        <v>0.20050000000000001</v>
      </c>
    </row>
    <row r="44" spans="2:35" ht="18.600000000000001" thickBot="1">
      <c r="P44">
        <v>3</v>
      </c>
      <c r="Q44" s="25">
        <v>0.49</v>
      </c>
      <c r="R44" s="26">
        <v>0.75</v>
      </c>
      <c r="S44">
        <f t="shared" si="14"/>
        <v>-0.84935957429776809</v>
      </c>
      <c r="T44">
        <f t="shared" si="14"/>
        <v>-0.73446181710868397</v>
      </c>
      <c r="U44" s="5">
        <v>-0.29949999999999999</v>
      </c>
      <c r="V44" s="5">
        <v>-0.26729999999999998</v>
      </c>
      <c r="W44">
        <f t="shared" si="15"/>
        <v>3.2200000000000006E-2</v>
      </c>
      <c r="X44">
        <f t="shared" si="16"/>
        <v>-6.7799999999999999E-2</v>
      </c>
      <c r="Y44">
        <f t="shared" si="17"/>
        <v>0.1427590062111801</v>
      </c>
      <c r="AB44">
        <f t="shared" si="18"/>
        <v>0.20050000000000001</v>
      </c>
      <c r="AC44">
        <f t="shared" si="19"/>
        <v>0.23270000000000002</v>
      </c>
    </row>
    <row r="45" spans="2:35" ht="18.600000000000001" thickBot="1">
      <c r="B45" s="8" t="s">
        <v>21</v>
      </c>
      <c r="C45" s="8"/>
      <c r="D45" s="6">
        <v>0.14699999999999999</v>
      </c>
      <c r="P45">
        <v>4</v>
      </c>
      <c r="Q45" s="25">
        <v>0.75</v>
      </c>
      <c r="R45" s="26">
        <v>1.31</v>
      </c>
      <c r="S45">
        <f t="shared" si="14"/>
        <v>-0.73446181710868397</v>
      </c>
      <c r="T45">
        <f t="shared" si="14"/>
        <v>-0.48698972470142571</v>
      </c>
      <c r="U45" s="5">
        <v>-0.26729999999999998</v>
      </c>
      <c r="V45" s="5">
        <v>-0.18440000000000001</v>
      </c>
      <c r="W45">
        <f t="shared" si="15"/>
        <v>8.2899999999999974E-2</v>
      </c>
      <c r="X45">
        <f t="shared" si="16"/>
        <v>-1.7100000000000032E-2</v>
      </c>
      <c r="Y45">
        <f t="shared" si="17"/>
        <v>3.5272617611580358E-3</v>
      </c>
      <c r="AB45">
        <f t="shared" si="18"/>
        <v>0.23270000000000002</v>
      </c>
      <c r="AC45">
        <f t="shared" si="19"/>
        <v>0.31559999999999999</v>
      </c>
    </row>
    <row r="46" spans="2:35" ht="18.600000000000001" thickBot="1">
      <c r="B46" s="9" t="s">
        <v>22</v>
      </c>
      <c r="C46" s="9"/>
      <c r="D46" s="9">
        <f>10*D45</f>
        <v>1.47</v>
      </c>
      <c r="P46">
        <v>5</v>
      </c>
      <c r="Q46" s="25">
        <v>1.31</v>
      </c>
      <c r="R46" s="26">
        <v>1.88</v>
      </c>
      <c r="S46">
        <f t="shared" si="14"/>
        <v>-0.48698972470142571</v>
      </c>
      <c r="T46">
        <f t="shared" si="14"/>
        <v>-0.23509848778689513</v>
      </c>
      <c r="U46" s="5">
        <v>-0.18440000000000001</v>
      </c>
      <c r="V46" s="5">
        <v>-9.0999999999999998E-2</v>
      </c>
      <c r="W46">
        <f t="shared" si="15"/>
        <v>9.3400000000000039E-2</v>
      </c>
      <c r="X46">
        <f t="shared" si="16"/>
        <v>-6.599999999999967E-3</v>
      </c>
      <c r="Y46">
        <f t="shared" si="17"/>
        <v>4.663811563169116E-4</v>
      </c>
      <c r="AB46">
        <f t="shared" si="18"/>
        <v>0.31559999999999999</v>
      </c>
      <c r="AC46">
        <f t="shared" si="19"/>
        <v>0.40900000000000003</v>
      </c>
    </row>
    <row r="47" spans="2:35" ht="18.600000000000001" thickBot="1">
      <c r="B47" s="9"/>
      <c r="C47" s="9"/>
      <c r="D47" s="9"/>
      <c r="P47">
        <v>6</v>
      </c>
      <c r="Q47" s="25">
        <v>1.88</v>
      </c>
      <c r="R47" s="26">
        <v>2.2400000000000002</v>
      </c>
      <c r="S47">
        <f t="shared" si="14"/>
        <v>-0.23509848778689513</v>
      </c>
      <c r="T47">
        <f t="shared" si="14"/>
        <v>-7.6009285525086123E-2</v>
      </c>
      <c r="U47" s="5">
        <v>-9.0999999999999998E-2</v>
      </c>
      <c r="V47" s="5">
        <v>-2.7900000000000001E-2</v>
      </c>
      <c r="W47">
        <f t="shared" si="15"/>
        <v>6.3099999999999989E-2</v>
      </c>
      <c r="X47">
        <f t="shared" si="16"/>
        <v>-3.6900000000000016E-2</v>
      </c>
      <c r="Y47">
        <f t="shared" si="17"/>
        <v>2.1578605388272606E-2</v>
      </c>
      <c r="AB47">
        <f t="shared" si="18"/>
        <v>0.40900000000000003</v>
      </c>
      <c r="AC47">
        <f t="shared" si="19"/>
        <v>0.47210000000000002</v>
      </c>
    </row>
    <row r="48" spans="2:35" ht="18.600000000000001" thickBot="1">
      <c r="P48">
        <v>7</v>
      </c>
      <c r="Q48" s="25">
        <v>2.2400000000000002</v>
      </c>
      <c r="R48" s="26">
        <v>2.77</v>
      </c>
      <c r="S48">
        <f t="shared" si="14"/>
        <v>-7.6009285525086123E-2</v>
      </c>
      <c r="T48">
        <f t="shared" si="14"/>
        <v>0.15820537336035459</v>
      </c>
      <c r="U48" s="5">
        <v>-2.7900000000000001E-2</v>
      </c>
      <c r="V48" s="5">
        <v>5.96E-2</v>
      </c>
      <c r="W48">
        <f t="shared" si="15"/>
        <v>8.7499999999999967E-2</v>
      </c>
      <c r="X48">
        <f t="shared" si="16"/>
        <v>-1.2500000000000039E-2</v>
      </c>
      <c r="Y48">
        <f t="shared" si="17"/>
        <v>1.7857142857142976E-3</v>
      </c>
      <c r="AB48">
        <f t="shared" si="18"/>
        <v>0.47210000000000002</v>
      </c>
      <c r="AC48">
        <f t="shared" si="19"/>
        <v>0.55959999999999999</v>
      </c>
    </row>
    <row r="49" spans="3:29" ht="18.600000000000001" thickBot="1">
      <c r="P49">
        <v>8</v>
      </c>
      <c r="Q49" s="25">
        <v>2.77</v>
      </c>
      <c r="R49" s="26">
        <v>4.3099999999999996</v>
      </c>
      <c r="S49">
        <f t="shared" si="14"/>
        <v>0.15820537336035459</v>
      </c>
      <c r="T49">
        <f t="shared" si="14"/>
        <v>0.83875362748031446</v>
      </c>
      <c r="U49" s="5">
        <v>5.96E-2</v>
      </c>
      <c r="V49" s="5">
        <v>0.29670000000000002</v>
      </c>
      <c r="W49">
        <f t="shared" si="15"/>
        <v>0.23709999999999998</v>
      </c>
      <c r="X49">
        <f t="shared" si="16"/>
        <v>0.13709999999999997</v>
      </c>
      <c r="Y49">
        <f t="shared" si="17"/>
        <v>7.9276296921130307E-2</v>
      </c>
      <c r="AB49">
        <f t="shared" si="18"/>
        <v>0.55959999999999999</v>
      </c>
      <c r="AC49">
        <f t="shared" si="19"/>
        <v>0.79669999999999996</v>
      </c>
    </row>
    <row r="50" spans="3:29" ht="18.600000000000001" thickBot="1">
      <c r="P50">
        <v>9</v>
      </c>
      <c r="Q50" s="25">
        <v>4.3099999999999996</v>
      </c>
      <c r="R50" s="26">
        <v>5.26</v>
      </c>
      <c r="S50">
        <f t="shared" si="14"/>
        <v>0.83875362748031446</v>
      </c>
      <c r="T50">
        <f t="shared" si="14"/>
        <v>1.258572355671199</v>
      </c>
      <c r="U50" s="5">
        <v>0.29670000000000002</v>
      </c>
      <c r="V50" s="5">
        <v>0.39439999999999997</v>
      </c>
      <c r="W50">
        <f t="shared" si="15"/>
        <v>9.7700000000000009E-2</v>
      </c>
      <c r="X50">
        <f t="shared" si="16"/>
        <v>-2.2999999999999965E-3</v>
      </c>
      <c r="Y50">
        <f t="shared" si="17"/>
        <v>5.4145342886386728E-5</v>
      </c>
      <c r="AB50">
        <f t="shared" si="18"/>
        <v>0.79669999999999996</v>
      </c>
      <c r="AC50">
        <f t="shared" si="19"/>
        <v>0.89439999999999997</v>
      </c>
    </row>
    <row r="51" spans="3:29" ht="18.600000000000001" thickBot="1">
      <c r="P51">
        <v>10</v>
      </c>
      <c r="Q51" s="25">
        <v>5.26</v>
      </c>
      <c r="R51" s="26">
        <v>11.74</v>
      </c>
      <c r="S51">
        <f t="shared" si="14"/>
        <v>1.258572355671199</v>
      </c>
      <c r="T51">
        <f t="shared" si="14"/>
        <v>4.1221779963837584</v>
      </c>
      <c r="U51" s="5">
        <v>0.39439999999999997</v>
      </c>
      <c r="V51" s="5">
        <v>0.49996000000000002</v>
      </c>
      <c r="W51">
        <f t="shared" si="15"/>
        <v>0.10555999999999999</v>
      </c>
      <c r="X51">
        <f t="shared" si="16"/>
        <v>5.5599999999999816E-3</v>
      </c>
      <c r="Y51">
        <f t="shared" si="17"/>
        <v>2.9285335354300686E-4</v>
      </c>
      <c r="AB51">
        <f t="shared" si="18"/>
        <v>0.89439999999999997</v>
      </c>
      <c r="AC51">
        <f t="shared" si="19"/>
        <v>0.99995999999999996</v>
      </c>
    </row>
    <row r="62" spans="3:29" ht="90">
      <c r="C62" s="10" t="s">
        <v>23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5" spans="1:15">
      <c r="C65" s="1" t="s">
        <v>2</v>
      </c>
      <c r="D65" s="1" t="s">
        <v>24</v>
      </c>
      <c r="I65" s="8" t="s">
        <v>26</v>
      </c>
      <c r="J65" s="8"/>
      <c r="L65" s="8" t="s">
        <v>27</v>
      </c>
      <c r="M65" s="8"/>
      <c r="O65" t="s">
        <v>28</v>
      </c>
    </row>
    <row r="66" spans="1:15">
      <c r="I66">
        <f>(C67-$C$118)</f>
        <v>-0.3866000000000005</v>
      </c>
      <c r="J66">
        <f>(D67-$C$119)</f>
        <v>-3.5499999999999989</v>
      </c>
      <c r="L66">
        <f>I66*I66</f>
        <v>0.14945956000000038</v>
      </c>
      <c r="M66">
        <f>J66*J66</f>
        <v>12.602499999999992</v>
      </c>
      <c r="O66">
        <f>I66*J66</f>
        <v>1.3724300000000014</v>
      </c>
    </row>
    <row r="67" spans="1:15">
      <c r="A67" t="b">
        <f>B67=C67</f>
        <v>1</v>
      </c>
      <c r="B67">
        <v>-2.67</v>
      </c>
      <c r="C67">
        <v>-2.67</v>
      </c>
      <c r="D67">
        <v>-6.56</v>
      </c>
      <c r="E67">
        <v>-6.56</v>
      </c>
      <c r="F67" t="b">
        <f>D67=E67</f>
        <v>1</v>
      </c>
      <c r="I67">
        <f t="shared" ref="I67:I115" si="20">(C68-$C$118)</f>
        <v>6.8733999999999993</v>
      </c>
      <c r="J67">
        <f t="shared" ref="J67:J115" si="21">(D68-$C$119)</f>
        <v>2.5300000000000007</v>
      </c>
      <c r="L67">
        <f t="shared" ref="L67:M115" si="22">I67*I67</f>
        <v>47.243627559999993</v>
      </c>
      <c r="M67">
        <f t="shared" si="22"/>
        <v>6.4009000000000036</v>
      </c>
      <c r="O67">
        <f t="shared" ref="O67:O115" si="23">I67*J67</f>
        <v>17.389702000000003</v>
      </c>
    </row>
    <row r="68" spans="1:15">
      <c r="A68" t="b">
        <f t="shared" ref="A68:A116" si="24">B68=C68</f>
        <v>1</v>
      </c>
      <c r="B68">
        <v>4.59</v>
      </c>
      <c r="C68">
        <v>4.59</v>
      </c>
      <c r="D68">
        <v>-0.48</v>
      </c>
      <c r="E68">
        <v>-0.48</v>
      </c>
      <c r="F68" t="b">
        <f t="shared" ref="F68:F116" si="25">D68=E68</f>
        <v>1</v>
      </c>
      <c r="I68">
        <f t="shared" si="20"/>
        <v>2.1633999999999993</v>
      </c>
      <c r="J68">
        <f t="shared" si="21"/>
        <v>3.0300000000000007</v>
      </c>
      <c r="L68">
        <f t="shared" si="22"/>
        <v>4.6802995599999972</v>
      </c>
      <c r="M68">
        <f t="shared" si="22"/>
        <v>9.1809000000000047</v>
      </c>
      <c r="O68">
        <f t="shared" si="23"/>
        <v>6.5551019999999998</v>
      </c>
    </row>
    <row r="69" spans="1:15">
      <c r="A69" t="b">
        <f t="shared" si="24"/>
        <v>1</v>
      </c>
      <c r="B69">
        <v>-0.12</v>
      </c>
      <c r="C69">
        <v>-0.12</v>
      </c>
      <c r="D69">
        <v>0.02</v>
      </c>
      <c r="E69">
        <v>0.02</v>
      </c>
      <c r="F69" t="b">
        <f t="shared" si="25"/>
        <v>1</v>
      </c>
      <c r="I69">
        <f t="shared" si="20"/>
        <v>0.23339999999999961</v>
      </c>
      <c r="J69">
        <f t="shared" si="21"/>
        <v>0.58000000000000052</v>
      </c>
      <c r="L69">
        <f t="shared" si="22"/>
        <v>5.4475559999999819E-2</v>
      </c>
      <c r="M69">
        <f t="shared" si="22"/>
        <v>0.33640000000000059</v>
      </c>
      <c r="O69">
        <f t="shared" si="23"/>
        <v>0.13537199999999988</v>
      </c>
    </row>
    <row r="70" spans="1:15">
      <c r="A70" t="b">
        <f t="shared" si="24"/>
        <v>1</v>
      </c>
      <c r="B70">
        <v>-2.0499999999999998</v>
      </c>
      <c r="C70">
        <v>-2.0499999999999998</v>
      </c>
      <c r="D70">
        <v>-2.4300000000000002</v>
      </c>
      <c r="E70">
        <v>-2.4300000000000002</v>
      </c>
      <c r="F70" t="b">
        <f t="shared" si="25"/>
        <v>1</v>
      </c>
      <c r="I70">
        <f t="shared" si="20"/>
        <v>7.7933999999999992</v>
      </c>
      <c r="J70">
        <f t="shared" si="21"/>
        <v>2.2200000000000006</v>
      </c>
      <c r="L70">
        <f t="shared" si="22"/>
        <v>60.737083559999988</v>
      </c>
      <c r="M70">
        <f t="shared" si="22"/>
        <v>4.9284000000000026</v>
      </c>
      <c r="O70">
        <f t="shared" si="23"/>
        <v>17.301348000000004</v>
      </c>
    </row>
    <row r="71" spans="1:15">
      <c r="A71" t="b">
        <f t="shared" si="24"/>
        <v>1</v>
      </c>
      <c r="B71">
        <v>5.51</v>
      </c>
      <c r="C71">
        <v>5.51</v>
      </c>
      <c r="D71">
        <v>-0.79</v>
      </c>
      <c r="E71">
        <v>-0.79</v>
      </c>
      <c r="F71" t="b">
        <f t="shared" si="25"/>
        <v>1</v>
      </c>
      <c r="I71">
        <f t="shared" si="20"/>
        <v>-2.2566000000000006</v>
      </c>
      <c r="J71">
        <f t="shared" si="21"/>
        <v>-0.9399999999999995</v>
      </c>
      <c r="L71">
        <f t="shared" si="22"/>
        <v>5.0922435600000027</v>
      </c>
      <c r="M71">
        <f t="shared" si="22"/>
        <v>0.88359999999999905</v>
      </c>
      <c r="O71">
        <f t="shared" si="23"/>
        <v>2.1212039999999996</v>
      </c>
    </row>
    <row r="72" spans="1:15">
      <c r="A72" t="b">
        <f t="shared" si="24"/>
        <v>1</v>
      </c>
      <c r="B72">
        <v>-4.54</v>
      </c>
      <c r="C72">
        <v>-4.54</v>
      </c>
      <c r="D72">
        <v>-3.95</v>
      </c>
      <c r="E72">
        <v>-3.95</v>
      </c>
      <c r="F72" t="b">
        <f t="shared" si="25"/>
        <v>1</v>
      </c>
      <c r="I72">
        <f t="shared" si="20"/>
        <v>-4.8966000000000003</v>
      </c>
      <c r="J72">
        <f t="shared" si="21"/>
        <v>0.74000000000000066</v>
      </c>
      <c r="L72">
        <f t="shared" si="22"/>
        <v>23.976691560000003</v>
      </c>
      <c r="M72">
        <f t="shared" si="22"/>
        <v>0.54760000000000097</v>
      </c>
      <c r="O72">
        <f t="shared" si="23"/>
        <v>-3.6234840000000035</v>
      </c>
    </row>
    <row r="73" spans="1:15">
      <c r="A73" t="b">
        <f t="shared" si="24"/>
        <v>1</v>
      </c>
      <c r="B73">
        <v>-7.18</v>
      </c>
      <c r="C73">
        <v>-7.18</v>
      </c>
      <c r="D73">
        <v>-2.27</v>
      </c>
      <c r="E73">
        <v>-2.27</v>
      </c>
      <c r="F73" t="b">
        <f t="shared" si="25"/>
        <v>1</v>
      </c>
      <c r="I73">
        <f t="shared" si="20"/>
        <v>1.8533999999999995</v>
      </c>
      <c r="J73">
        <f t="shared" si="21"/>
        <v>-3.4599999999999991</v>
      </c>
      <c r="L73">
        <f t="shared" si="22"/>
        <v>3.4350915599999983</v>
      </c>
      <c r="M73">
        <f t="shared" si="22"/>
        <v>11.971599999999993</v>
      </c>
      <c r="O73">
        <f t="shared" si="23"/>
        <v>-6.4127639999999966</v>
      </c>
    </row>
    <row r="74" spans="1:15">
      <c r="A74" t="b">
        <f t="shared" si="24"/>
        <v>1</v>
      </c>
      <c r="B74">
        <v>-0.43</v>
      </c>
      <c r="C74">
        <v>-0.43</v>
      </c>
      <c r="D74">
        <v>-6.47</v>
      </c>
      <c r="E74">
        <v>-6.47</v>
      </c>
      <c r="F74" t="b">
        <f t="shared" si="25"/>
        <v>1</v>
      </c>
      <c r="I74">
        <f t="shared" si="20"/>
        <v>3.7633999999999994</v>
      </c>
      <c r="J74">
        <f t="shared" si="21"/>
        <v>-1.9299999999999997</v>
      </c>
      <c r="L74">
        <f t="shared" si="22"/>
        <v>14.163179559999996</v>
      </c>
      <c r="M74">
        <f t="shared" si="22"/>
        <v>3.724899999999999</v>
      </c>
      <c r="O74">
        <f t="shared" si="23"/>
        <v>-7.2633619999999981</v>
      </c>
    </row>
    <row r="75" spans="1:15">
      <c r="A75" t="b">
        <f t="shared" si="24"/>
        <v>1</v>
      </c>
      <c r="B75">
        <v>1.48</v>
      </c>
      <c r="C75">
        <v>1.48</v>
      </c>
      <c r="D75">
        <v>-4.9400000000000004</v>
      </c>
      <c r="E75">
        <v>-4.9400000000000004</v>
      </c>
      <c r="F75" t="b">
        <f t="shared" si="25"/>
        <v>1</v>
      </c>
      <c r="I75">
        <f t="shared" si="20"/>
        <v>1.9933999999999994</v>
      </c>
      <c r="J75">
        <f t="shared" si="21"/>
        <v>-2.8499999999999996</v>
      </c>
      <c r="L75">
        <f t="shared" si="22"/>
        <v>3.9736435599999975</v>
      </c>
      <c r="M75">
        <f t="shared" si="22"/>
        <v>8.1224999999999987</v>
      </c>
      <c r="O75">
        <f t="shared" si="23"/>
        <v>-5.6811899999999973</v>
      </c>
    </row>
    <row r="76" spans="1:15">
      <c r="A76" t="b">
        <f t="shared" si="24"/>
        <v>1</v>
      </c>
      <c r="B76">
        <v>-0.28999999999999998</v>
      </c>
      <c r="C76">
        <v>-0.28999999999999998</v>
      </c>
      <c r="D76">
        <v>-5.86</v>
      </c>
      <c r="E76">
        <v>-5.86</v>
      </c>
      <c r="F76" t="b">
        <f t="shared" si="25"/>
        <v>1</v>
      </c>
      <c r="I76">
        <f t="shared" si="20"/>
        <v>-6.8666000000000009</v>
      </c>
      <c r="J76">
        <f t="shared" si="21"/>
        <v>-1.2599999999999989</v>
      </c>
      <c r="L76">
        <f t="shared" si="22"/>
        <v>47.150195560000014</v>
      </c>
      <c r="M76">
        <f t="shared" si="22"/>
        <v>1.5875999999999972</v>
      </c>
      <c r="O76">
        <f t="shared" si="23"/>
        <v>8.6519159999999928</v>
      </c>
    </row>
    <row r="77" spans="1:15">
      <c r="A77" t="b">
        <f t="shared" si="24"/>
        <v>1</v>
      </c>
      <c r="B77">
        <v>-9.15</v>
      </c>
      <c r="C77">
        <v>-9.15</v>
      </c>
      <c r="D77">
        <v>-4.2699999999999996</v>
      </c>
      <c r="E77">
        <v>-4.2699999999999996</v>
      </c>
      <c r="F77" t="b">
        <f t="shared" si="25"/>
        <v>1</v>
      </c>
      <c r="I77">
        <f t="shared" si="20"/>
        <v>0.79339999999999944</v>
      </c>
      <c r="J77">
        <f t="shared" si="21"/>
        <v>3.4700000000000006</v>
      </c>
      <c r="L77">
        <f t="shared" si="22"/>
        <v>0.62948355999999916</v>
      </c>
      <c r="M77">
        <f t="shared" si="22"/>
        <v>12.040900000000004</v>
      </c>
      <c r="O77">
        <f t="shared" si="23"/>
        <v>2.7530979999999987</v>
      </c>
    </row>
    <row r="78" spans="1:15">
      <c r="A78" t="b">
        <f t="shared" si="24"/>
        <v>1</v>
      </c>
      <c r="B78">
        <v>-1.49</v>
      </c>
      <c r="C78">
        <v>-1.49</v>
      </c>
      <c r="D78">
        <v>0.46</v>
      </c>
      <c r="E78">
        <v>0.46</v>
      </c>
      <c r="F78" t="b">
        <f t="shared" si="25"/>
        <v>1</v>
      </c>
      <c r="I78">
        <f t="shared" si="20"/>
        <v>-3.0666000000000002</v>
      </c>
      <c r="J78">
        <f t="shared" si="21"/>
        <v>-2.5099999999999989</v>
      </c>
      <c r="L78">
        <f t="shared" si="22"/>
        <v>9.4040355600000005</v>
      </c>
      <c r="M78">
        <f t="shared" si="22"/>
        <v>6.3000999999999943</v>
      </c>
      <c r="O78">
        <f t="shared" si="23"/>
        <v>7.6971659999999975</v>
      </c>
    </row>
    <row r="79" spans="1:15">
      <c r="A79" t="b">
        <f t="shared" si="24"/>
        <v>1</v>
      </c>
      <c r="B79">
        <v>-5.35</v>
      </c>
      <c r="C79">
        <v>-5.35</v>
      </c>
      <c r="D79">
        <v>-5.52</v>
      </c>
      <c r="E79">
        <v>-5.52</v>
      </c>
      <c r="F79" t="b">
        <f t="shared" si="25"/>
        <v>1</v>
      </c>
      <c r="I79">
        <f t="shared" si="20"/>
        <v>5.5233999999999996</v>
      </c>
      <c r="J79">
        <f t="shared" si="21"/>
        <v>1.1000000000000008</v>
      </c>
      <c r="L79">
        <f t="shared" si="22"/>
        <v>30.507947559999995</v>
      </c>
      <c r="M79">
        <f t="shared" si="22"/>
        <v>1.2100000000000017</v>
      </c>
      <c r="O79">
        <f t="shared" si="23"/>
        <v>6.0757400000000041</v>
      </c>
    </row>
    <row r="80" spans="1:15">
      <c r="A80" t="b">
        <f t="shared" si="24"/>
        <v>1</v>
      </c>
      <c r="B80">
        <v>3.24</v>
      </c>
      <c r="C80">
        <v>3.24</v>
      </c>
      <c r="D80">
        <v>-1.91</v>
      </c>
      <c r="E80">
        <v>-1.91</v>
      </c>
      <c r="F80" t="b">
        <f t="shared" si="25"/>
        <v>1</v>
      </c>
      <c r="I80">
        <f t="shared" si="20"/>
        <v>-8.6966000000000001</v>
      </c>
      <c r="J80">
        <f t="shared" si="21"/>
        <v>-0.44999999999999929</v>
      </c>
      <c r="L80">
        <f t="shared" si="22"/>
        <v>75.630851559999996</v>
      </c>
      <c r="M80">
        <f t="shared" si="22"/>
        <v>0.20249999999999935</v>
      </c>
      <c r="O80">
        <f t="shared" si="23"/>
        <v>3.913469999999994</v>
      </c>
    </row>
    <row r="81" spans="1:15">
      <c r="A81" t="b">
        <f t="shared" si="24"/>
        <v>1</v>
      </c>
      <c r="B81">
        <v>-10.98</v>
      </c>
      <c r="C81">
        <v>-10.98</v>
      </c>
      <c r="D81">
        <v>-3.46</v>
      </c>
      <c r="E81">
        <v>-3.46</v>
      </c>
      <c r="F81" t="b">
        <f t="shared" si="25"/>
        <v>1</v>
      </c>
      <c r="I81">
        <f t="shared" si="20"/>
        <v>0.48339999999999939</v>
      </c>
      <c r="J81">
        <f t="shared" si="21"/>
        <v>-2.8099999999999996</v>
      </c>
      <c r="L81">
        <f t="shared" si="22"/>
        <v>0.23367555999999939</v>
      </c>
      <c r="M81">
        <f t="shared" si="22"/>
        <v>7.8960999999999979</v>
      </c>
      <c r="O81">
        <f t="shared" si="23"/>
        <v>-1.3583539999999981</v>
      </c>
    </row>
    <row r="82" spans="1:15">
      <c r="A82" t="b">
        <f t="shared" si="24"/>
        <v>1</v>
      </c>
      <c r="B82">
        <v>-1.8</v>
      </c>
      <c r="C82">
        <v>-1.8</v>
      </c>
      <c r="D82">
        <v>-5.82</v>
      </c>
      <c r="E82">
        <v>-5.82</v>
      </c>
      <c r="F82" t="b">
        <f t="shared" si="25"/>
        <v>1</v>
      </c>
      <c r="I82">
        <f t="shared" si="20"/>
        <v>-4.2466000000000008</v>
      </c>
      <c r="J82">
        <f t="shared" si="21"/>
        <v>1.6100000000000008</v>
      </c>
      <c r="L82">
        <f t="shared" si="22"/>
        <v>18.033611560000008</v>
      </c>
      <c r="M82">
        <f t="shared" si="22"/>
        <v>2.5921000000000025</v>
      </c>
      <c r="O82">
        <f t="shared" si="23"/>
        <v>-6.8370260000000043</v>
      </c>
    </row>
    <row r="83" spans="1:15">
      <c r="A83" t="b">
        <f t="shared" si="24"/>
        <v>1</v>
      </c>
      <c r="B83">
        <v>-6.53</v>
      </c>
      <c r="C83">
        <v>-6.53</v>
      </c>
      <c r="D83">
        <v>-1.4</v>
      </c>
      <c r="E83">
        <v>-1.4</v>
      </c>
      <c r="F83" t="b">
        <f t="shared" si="25"/>
        <v>1</v>
      </c>
      <c r="I83">
        <f t="shared" si="20"/>
        <v>0.38339999999999952</v>
      </c>
      <c r="J83">
        <f t="shared" si="21"/>
        <v>-0.62999999999999945</v>
      </c>
      <c r="L83">
        <f t="shared" si="22"/>
        <v>0.14699555999999964</v>
      </c>
      <c r="M83">
        <f t="shared" si="22"/>
        <v>0.39689999999999931</v>
      </c>
      <c r="O83">
        <f t="shared" si="23"/>
        <v>-0.24154199999999948</v>
      </c>
    </row>
    <row r="84" spans="1:15">
      <c r="A84" t="b">
        <f t="shared" si="24"/>
        <v>1</v>
      </c>
      <c r="B84">
        <v>-1.9</v>
      </c>
      <c r="C84">
        <v>-1.9</v>
      </c>
      <c r="D84">
        <v>-3.64</v>
      </c>
      <c r="E84">
        <v>-3.64</v>
      </c>
      <c r="F84" t="b">
        <f t="shared" si="25"/>
        <v>1</v>
      </c>
      <c r="I84">
        <f t="shared" si="20"/>
        <v>0.33339999999999947</v>
      </c>
      <c r="J84">
        <f t="shared" si="21"/>
        <v>3.1600000000000006</v>
      </c>
      <c r="L84">
        <f t="shared" si="22"/>
        <v>0.11115555999999965</v>
      </c>
      <c r="M84">
        <f t="shared" si="22"/>
        <v>9.9856000000000034</v>
      </c>
      <c r="O84">
        <f t="shared" si="23"/>
        <v>1.0535439999999985</v>
      </c>
    </row>
    <row r="85" spans="1:15">
      <c r="A85" t="b">
        <f t="shared" si="24"/>
        <v>1</v>
      </c>
      <c r="B85">
        <v>-1.95</v>
      </c>
      <c r="C85">
        <v>-1.95</v>
      </c>
      <c r="D85">
        <v>0.15</v>
      </c>
      <c r="E85">
        <v>0.15</v>
      </c>
      <c r="F85" t="b">
        <f t="shared" si="25"/>
        <v>1</v>
      </c>
      <c r="I85">
        <f t="shared" si="20"/>
        <v>1.9333999999999993</v>
      </c>
      <c r="J85">
        <f t="shared" si="21"/>
        <v>-1.8999999999999995</v>
      </c>
      <c r="L85">
        <f t="shared" si="22"/>
        <v>3.7380355599999975</v>
      </c>
      <c r="M85">
        <f t="shared" si="22"/>
        <v>3.6099999999999981</v>
      </c>
      <c r="O85">
        <f t="shared" si="23"/>
        <v>-3.6734599999999977</v>
      </c>
    </row>
    <row r="86" spans="1:15">
      <c r="A86" t="b">
        <f t="shared" si="24"/>
        <v>1</v>
      </c>
      <c r="B86">
        <v>-0.35</v>
      </c>
      <c r="C86">
        <v>-0.35</v>
      </c>
      <c r="D86">
        <v>-4.91</v>
      </c>
      <c r="E86">
        <v>-4.91</v>
      </c>
      <c r="F86" t="b">
        <f t="shared" si="25"/>
        <v>1</v>
      </c>
      <c r="I86">
        <f t="shared" si="20"/>
        <v>0.54339999999999944</v>
      </c>
      <c r="J86">
        <f t="shared" si="21"/>
        <v>-6.29</v>
      </c>
      <c r="L86">
        <f t="shared" si="22"/>
        <v>0.29528355999999939</v>
      </c>
      <c r="M86">
        <f t="shared" si="22"/>
        <v>39.564100000000003</v>
      </c>
      <c r="O86">
        <f t="shared" si="23"/>
        <v>-3.4179859999999964</v>
      </c>
    </row>
    <row r="87" spans="1:15">
      <c r="A87" t="b">
        <f t="shared" si="24"/>
        <v>1</v>
      </c>
      <c r="B87">
        <v>-1.74</v>
      </c>
      <c r="C87">
        <v>-1.74</v>
      </c>
      <c r="D87">
        <v>-9.3000000000000007</v>
      </c>
      <c r="E87">
        <v>-9.3000000000000007</v>
      </c>
      <c r="F87" t="b">
        <f t="shared" si="25"/>
        <v>1</v>
      </c>
      <c r="I87">
        <f t="shared" si="20"/>
        <v>-1.1166000000000005</v>
      </c>
      <c r="J87">
        <f t="shared" si="21"/>
        <v>4.8600000000000012</v>
      </c>
      <c r="L87">
        <f t="shared" si="22"/>
        <v>1.2467955600000011</v>
      </c>
      <c r="M87">
        <f t="shared" si="22"/>
        <v>23.619600000000013</v>
      </c>
      <c r="O87">
        <f t="shared" si="23"/>
        <v>-5.4266760000000041</v>
      </c>
    </row>
    <row r="88" spans="1:15">
      <c r="A88" t="b">
        <f t="shared" si="24"/>
        <v>1</v>
      </c>
      <c r="B88">
        <v>-3.4</v>
      </c>
      <c r="C88">
        <v>-3.4</v>
      </c>
      <c r="D88">
        <v>1.85</v>
      </c>
      <c r="E88">
        <v>1.85</v>
      </c>
      <c r="F88" t="b">
        <f t="shared" si="25"/>
        <v>1</v>
      </c>
      <c r="I88">
        <f t="shared" si="20"/>
        <v>-5.9066000000000001</v>
      </c>
      <c r="J88">
        <f t="shared" si="21"/>
        <v>-6.45</v>
      </c>
      <c r="L88">
        <f t="shared" si="22"/>
        <v>34.887923560000004</v>
      </c>
      <c r="M88">
        <f t="shared" si="22"/>
        <v>41.602499999999999</v>
      </c>
      <c r="O88">
        <f t="shared" si="23"/>
        <v>38.097570000000005</v>
      </c>
    </row>
    <row r="89" spans="1:15">
      <c r="A89" t="b">
        <f t="shared" si="24"/>
        <v>1</v>
      </c>
      <c r="B89">
        <v>-8.19</v>
      </c>
      <c r="C89">
        <v>-8.19</v>
      </c>
      <c r="D89">
        <v>-9.4600000000000009</v>
      </c>
      <c r="E89">
        <v>-9.4600000000000009</v>
      </c>
      <c r="F89" t="b">
        <f t="shared" si="25"/>
        <v>1</v>
      </c>
      <c r="I89">
        <f t="shared" si="20"/>
        <v>1.7633999999999994</v>
      </c>
      <c r="J89">
        <f t="shared" si="21"/>
        <v>3.1700000000000008</v>
      </c>
      <c r="L89">
        <f t="shared" si="22"/>
        <v>3.109579559999998</v>
      </c>
      <c r="M89">
        <f t="shared" si="22"/>
        <v>10.048900000000005</v>
      </c>
      <c r="O89">
        <f t="shared" si="23"/>
        <v>5.5899779999999994</v>
      </c>
    </row>
    <row r="90" spans="1:15">
      <c r="A90" t="b">
        <f t="shared" si="24"/>
        <v>1</v>
      </c>
      <c r="B90">
        <v>-0.52</v>
      </c>
      <c r="C90">
        <v>-0.52</v>
      </c>
      <c r="D90">
        <v>0.16</v>
      </c>
      <c r="E90">
        <v>0.16</v>
      </c>
      <c r="F90" t="b">
        <f t="shared" si="25"/>
        <v>1</v>
      </c>
      <c r="I90">
        <f t="shared" si="20"/>
        <v>2.6233999999999993</v>
      </c>
      <c r="J90">
        <f t="shared" si="21"/>
        <v>-4.7099999999999991</v>
      </c>
      <c r="L90">
        <f t="shared" si="22"/>
        <v>6.882227559999996</v>
      </c>
      <c r="M90">
        <f t="shared" si="22"/>
        <v>22.18409999999999</v>
      </c>
      <c r="O90">
        <f t="shared" si="23"/>
        <v>-12.356213999999994</v>
      </c>
    </row>
    <row r="91" spans="1:15">
      <c r="A91" t="b">
        <f t="shared" si="24"/>
        <v>1</v>
      </c>
      <c r="B91">
        <v>0.34</v>
      </c>
      <c r="C91">
        <v>0.34</v>
      </c>
      <c r="D91">
        <v>-7.72</v>
      </c>
      <c r="E91">
        <v>-7.72</v>
      </c>
      <c r="F91" t="b">
        <f t="shared" si="25"/>
        <v>1</v>
      </c>
      <c r="I91">
        <f t="shared" si="20"/>
        <v>-2.8066000000000004</v>
      </c>
      <c r="J91">
        <f t="shared" si="21"/>
        <v>1.8100000000000007</v>
      </c>
      <c r="L91">
        <f t="shared" si="22"/>
        <v>7.8770035600000021</v>
      </c>
      <c r="M91">
        <f t="shared" si="22"/>
        <v>3.2761000000000027</v>
      </c>
      <c r="O91">
        <f t="shared" si="23"/>
        <v>-5.0799460000000032</v>
      </c>
    </row>
    <row r="92" spans="1:15">
      <c r="A92" t="b">
        <f t="shared" si="24"/>
        <v>1</v>
      </c>
      <c r="B92">
        <v>-5.09</v>
      </c>
      <c r="C92">
        <v>-5.09</v>
      </c>
      <c r="D92">
        <v>-1.2</v>
      </c>
      <c r="E92">
        <v>-1.2</v>
      </c>
      <c r="F92" t="b">
        <f t="shared" si="25"/>
        <v>1</v>
      </c>
      <c r="I92">
        <f t="shared" si="20"/>
        <v>-4.7466000000000008</v>
      </c>
      <c r="J92">
        <f t="shared" si="21"/>
        <v>0.25000000000000089</v>
      </c>
      <c r="L92">
        <f t="shared" si="22"/>
        <v>22.530211560000009</v>
      </c>
      <c r="M92">
        <f t="shared" si="22"/>
        <v>6.2500000000000444E-2</v>
      </c>
      <c r="O92">
        <f t="shared" si="23"/>
        <v>-1.1866500000000044</v>
      </c>
    </row>
    <row r="93" spans="1:15">
      <c r="A93" t="b">
        <f t="shared" si="24"/>
        <v>1</v>
      </c>
      <c r="B93">
        <v>-7.03</v>
      </c>
      <c r="C93">
        <v>-7.03</v>
      </c>
      <c r="D93">
        <v>-2.76</v>
      </c>
      <c r="E93">
        <v>-2.76</v>
      </c>
      <c r="F93" t="b">
        <f t="shared" si="25"/>
        <v>1</v>
      </c>
      <c r="I93">
        <f t="shared" si="20"/>
        <v>7.4833999999999996</v>
      </c>
      <c r="J93">
        <f t="shared" si="21"/>
        <v>2.5300000000000007</v>
      </c>
      <c r="L93">
        <f t="shared" si="22"/>
        <v>56.001275559999996</v>
      </c>
      <c r="M93">
        <f t="shared" si="22"/>
        <v>6.4009000000000036</v>
      </c>
      <c r="O93">
        <f t="shared" si="23"/>
        <v>18.933002000000005</v>
      </c>
    </row>
    <row r="94" spans="1:15">
      <c r="A94" t="b">
        <f t="shared" si="24"/>
        <v>1</v>
      </c>
      <c r="B94">
        <v>5.2</v>
      </c>
      <c r="C94">
        <v>5.2</v>
      </c>
      <c r="D94">
        <v>-0.48</v>
      </c>
      <c r="E94">
        <v>-0.48</v>
      </c>
      <c r="F94" t="b">
        <f t="shared" si="25"/>
        <v>1</v>
      </c>
      <c r="I94">
        <f t="shared" si="20"/>
        <v>1.2733999999999994</v>
      </c>
      <c r="J94">
        <f t="shared" si="21"/>
        <v>-0.94999999999999929</v>
      </c>
      <c r="L94">
        <f t="shared" si="22"/>
        <v>1.6215475599999984</v>
      </c>
      <c r="M94">
        <f t="shared" si="22"/>
        <v>0.90249999999999864</v>
      </c>
      <c r="O94">
        <f t="shared" si="23"/>
        <v>-1.2097299999999986</v>
      </c>
    </row>
    <row r="95" spans="1:15">
      <c r="A95" t="b">
        <f t="shared" si="24"/>
        <v>1</v>
      </c>
      <c r="B95">
        <v>-1.01</v>
      </c>
      <c r="C95">
        <v>-1.01</v>
      </c>
      <c r="D95">
        <v>-3.96</v>
      </c>
      <c r="E95">
        <v>-3.96</v>
      </c>
      <c r="F95" t="b">
        <f t="shared" si="25"/>
        <v>1</v>
      </c>
      <c r="I95">
        <f t="shared" si="20"/>
        <v>4.3834</v>
      </c>
      <c r="J95">
        <f t="shared" si="21"/>
        <v>0.50000000000000089</v>
      </c>
      <c r="L95">
        <f t="shared" si="22"/>
        <v>19.21419556</v>
      </c>
      <c r="M95">
        <f t="shared" si="22"/>
        <v>0.25000000000000089</v>
      </c>
      <c r="O95">
        <f t="shared" si="23"/>
        <v>2.191700000000004</v>
      </c>
    </row>
    <row r="96" spans="1:15">
      <c r="A96" t="b">
        <f t="shared" si="24"/>
        <v>1</v>
      </c>
      <c r="B96">
        <v>2.1</v>
      </c>
      <c r="C96">
        <v>2.1</v>
      </c>
      <c r="D96">
        <v>-2.5099999999999998</v>
      </c>
      <c r="E96">
        <v>-2.5099999999999998</v>
      </c>
      <c r="F96" t="b">
        <f t="shared" si="25"/>
        <v>1</v>
      </c>
      <c r="I96">
        <f t="shared" si="20"/>
        <v>-3.9566000000000008</v>
      </c>
      <c r="J96">
        <f t="shared" si="21"/>
        <v>2.2000000000000006</v>
      </c>
      <c r="L96">
        <f t="shared" si="22"/>
        <v>15.654683560000006</v>
      </c>
      <c r="M96">
        <f t="shared" si="22"/>
        <v>4.8400000000000025</v>
      </c>
      <c r="O96">
        <f t="shared" si="23"/>
        <v>-8.704520000000004</v>
      </c>
    </row>
    <row r="97" spans="1:15">
      <c r="A97" t="b">
        <f t="shared" si="24"/>
        <v>1</v>
      </c>
      <c r="B97">
        <v>-6.24</v>
      </c>
      <c r="C97">
        <v>-6.24</v>
      </c>
      <c r="D97">
        <v>-0.81</v>
      </c>
      <c r="E97">
        <v>-0.81</v>
      </c>
      <c r="F97" t="b">
        <f t="shared" si="25"/>
        <v>1</v>
      </c>
      <c r="I97">
        <f t="shared" si="20"/>
        <v>-0.30660000000000043</v>
      </c>
      <c r="J97">
        <f t="shared" si="21"/>
        <v>-1.5499999999999989</v>
      </c>
      <c r="L97">
        <f t="shared" si="22"/>
        <v>9.4003560000000264E-2</v>
      </c>
      <c r="M97">
        <f t="shared" si="22"/>
        <v>2.4024999999999967</v>
      </c>
      <c r="O97">
        <f t="shared" si="23"/>
        <v>0.47523000000000032</v>
      </c>
    </row>
    <row r="98" spans="1:15">
      <c r="A98" t="b">
        <f t="shared" si="24"/>
        <v>1</v>
      </c>
      <c r="B98">
        <v>-2.59</v>
      </c>
      <c r="C98">
        <v>-2.59</v>
      </c>
      <c r="D98">
        <v>-4.5599999999999996</v>
      </c>
      <c r="E98">
        <v>-4.5599999999999996</v>
      </c>
      <c r="F98" t="b">
        <f t="shared" si="25"/>
        <v>1</v>
      </c>
      <c r="I98">
        <f t="shared" si="20"/>
        <v>-0.23660000000000059</v>
      </c>
      <c r="J98">
        <f t="shared" si="21"/>
        <v>6.7700000000000005</v>
      </c>
      <c r="L98">
        <f t="shared" si="22"/>
        <v>5.5979560000000275E-2</v>
      </c>
      <c r="M98">
        <f t="shared" si="22"/>
        <v>45.832900000000009</v>
      </c>
      <c r="O98">
        <f t="shared" si="23"/>
        <v>-1.601782000000004</v>
      </c>
    </row>
    <row r="99" spans="1:15">
      <c r="A99" t="b">
        <f t="shared" si="24"/>
        <v>1</v>
      </c>
      <c r="B99">
        <v>-2.52</v>
      </c>
      <c r="C99">
        <v>-2.52</v>
      </c>
      <c r="D99">
        <v>3.76</v>
      </c>
      <c r="E99">
        <v>3.76</v>
      </c>
      <c r="F99" t="b">
        <f t="shared" si="25"/>
        <v>1</v>
      </c>
      <c r="I99">
        <f t="shared" si="20"/>
        <v>-1.9166000000000007</v>
      </c>
      <c r="J99">
        <f t="shared" si="21"/>
        <v>1.7300000000000006</v>
      </c>
      <c r="L99">
        <f t="shared" si="22"/>
        <v>3.6733555600000027</v>
      </c>
      <c r="M99">
        <f t="shared" si="22"/>
        <v>2.9929000000000023</v>
      </c>
      <c r="O99">
        <f t="shared" si="23"/>
        <v>-3.3157180000000026</v>
      </c>
    </row>
    <row r="100" spans="1:15">
      <c r="A100" t="b">
        <f t="shared" si="24"/>
        <v>1</v>
      </c>
      <c r="B100">
        <v>-4.2</v>
      </c>
      <c r="C100">
        <v>-4.2</v>
      </c>
      <c r="D100">
        <v>-1.28</v>
      </c>
      <c r="E100">
        <v>-1.28</v>
      </c>
      <c r="F100" t="b">
        <f t="shared" si="25"/>
        <v>1</v>
      </c>
      <c r="I100">
        <f t="shared" si="20"/>
        <v>-3.7166000000000006</v>
      </c>
      <c r="J100">
        <f t="shared" si="21"/>
        <v>-3.5399999999999991</v>
      </c>
      <c r="L100">
        <f t="shared" si="22"/>
        <v>13.813115560000004</v>
      </c>
      <c r="M100">
        <f t="shared" si="22"/>
        <v>12.531599999999994</v>
      </c>
      <c r="O100">
        <f t="shared" si="23"/>
        <v>13.156763999999999</v>
      </c>
    </row>
    <row r="101" spans="1:15">
      <c r="A101" t="b">
        <f t="shared" si="24"/>
        <v>1</v>
      </c>
      <c r="B101">
        <v>-6</v>
      </c>
      <c r="C101">
        <v>-6</v>
      </c>
      <c r="D101">
        <v>-6.55</v>
      </c>
      <c r="E101">
        <v>-6.55</v>
      </c>
      <c r="F101" t="b">
        <f t="shared" si="25"/>
        <v>1</v>
      </c>
      <c r="I101">
        <f t="shared" si="20"/>
        <v>-0.37660000000000071</v>
      </c>
      <c r="J101">
        <f t="shared" si="21"/>
        <v>3.8200000000000007</v>
      </c>
      <c r="L101">
        <f t="shared" si="22"/>
        <v>0.14182756000000055</v>
      </c>
      <c r="M101">
        <f t="shared" si="22"/>
        <v>14.592400000000005</v>
      </c>
      <c r="O101">
        <f t="shared" si="23"/>
        <v>-1.4386120000000029</v>
      </c>
    </row>
    <row r="102" spans="1:15">
      <c r="A102" t="b">
        <f t="shared" si="24"/>
        <v>1</v>
      </c>
      <c r="B102">
        <v>-2.66</v>
      </c>
      <c r="C102">
        <v>-2.66</v>
      </c>
      <c r="D102">
        <v>0.81</v>
      </c>
      <c r="E102">
        <v>0.81</v>
      </c>
      <c r="F102" t="b">
        <f t="shared" si="25"/>
        <v>1</v>
      </c>
      <c r="I102">
        <f t="shared" si="20"/>
        <v>-6.0865999999999998</v>
      </c>
      <c r="J102">
        <f t="shared" si="21"/>
        <v>0.12000000000000055</v>
      </c>
      <c r="L102">
        <f t="shared" si="22"/>
        <v>37.04669956</v>
      </c>
      <c r="M102">
        <f t="shared" si="22"/>
        <v>1.4400000000000131E-2</v>
      </c>
      <c r="O102">
        <f t="shared" si="23"/>
        <v>-0.73039200000000337</v>
      </c>
    </row>
    <row r="103" spans="1:15">
      <c r="A103" t="b">
        <f t="shared" si="24"/>
        <v>1</v>
      </c>
      <c r="B103">
        <v>-8.3699999999999992</v>
      </c>
      <c r="C103">
        <v>-8.3699999999999992</v>
      </c>
      <c r="D103">
        <v>-2.89</v>
      </c>
      <c r="E103">
        <v>-2.89</v>
      </c>
      <c r="F103" t="b">
        <f t="shared" si="25"/>
        <v>1</v>
      </c>
      <c r="I103">
        <f t="shared" si="20"/>
        <v>2.2133999999999996</v>
      </c>
      <c r="J103">
        <f t="shared" si="21"/>
        <v>0.11000000000000076</v>
      </c>
      <c r="L103">
        <f t="shared" si="22"/>
        <v>4.8991395599999983</v>
      </c>
      <c r="M103">
        <f t="shared" si="22"/>
        <v>1.2100000000000168E-2</v>
      </c>
      <c r="O103">
        <f t="shared" si="23"/>
        <v>0.24347400000000163</v>
      </c>
    </row>
    <row r="104" spans="1:15">
      <c r="A104" t="b">
        <f t="shared" si="24"/>
        <v>1</v>
      </c>
      <c r="B104">
        <v>-7.0000000000000007E-2</v>
      </c>
      <c r="C104">
        <v>-7.0000000000000007E-2</v>
      </c>
      <c r="D104">
        <v>-2.9</v>
      </c>
      <c r="E104">
        <v>-2.9</v>
      </c>
      <c r="F104" t="b">
        <f t="shared" si="25"/>
        <v>1</v>
      </c>
      <c r="I104">
        <f t="shared" si="20"/>
        <v>2.1933999999999996</v>
      </c>
      <c r="J104">
        <f t="shared" si="21"/>
        <v>-1.7799999999999994</v>
      </c>
      <c r="L104">
        <f t="shared" si="22"/>
        <v>4.8110035599999978</v>
      </c>
      <c r="M104">
        <f t="shared" si="22"/>
        <v>3.1683999999999979</v>
      </c>
      <c r="O104">
        <f t="shared" si="23"/>
        <v>-3.9042519999999978</v>
      </c>
    </row>
    <row r="105" spans="1:15">
      <c r="A105" t="b">
        <f t="shared" si="24"/>
        <v>1</v>
      </c>
      <c r="B105">
        <v>-0.09</v>
      </c>
      <c r="C105">
        <v>-0.09</v>
      </c>
      <c r="D105">
        <v>-4.79</v>
      </c>
      <c r="E105">
        <v>-4.79</v>
      </c>
      <c r="F105" t="b">
        <f t="shared" si="25"/>
        <v>1</v>
      </c>
      <c r="I105">
        <f t="shared" si="20"/>
        <v>0.14339999999999931</v>
      </c>
      <c r="J105">
        <f t="shared" si="21"/>
        <v>6.2100000000000009</v>
      </c>
      <c r="L105">
        <f t="shared" si="22"/>
        <v>2.05635599999998E-2</v>
      </c>
      <c r="M105">
        <f t="shared" si="22"/>
        <v>38.56410000000001</v>
      </c>
      <c r="O105">
        <f t="shared" si="23"/>
        <v>0.89051399999999581</v>
      </c>
    </row>
    <row r="106" spans="1:15">
      <c r="A106" t="b">
        <f t="shared" si="24"/>
        <v>1</v>
      </c>
      <c r="B106">
        <v>-2.14</v>
      </c>
      <c r="C106">
        <v>-2.14</v>
      </c>
      <c r="D106">
        <v>3.2</v>
      </c>
      <c r="E106">
        <v>3.2</v>
      </c>
      <c r="F106" t="b">
        <f t="shared" si="25"/>
        <v>1</v>
      </c>
      <c r="I106">
        <f t="shared" si="20"/>
        <v>0.46339999999999937</v>
      </c>
      <c r="J106">
        <f t="shared" si="21"/>
        <v>5.49</v>
      </c>
      <c r="L106">
        <f t="shared" si="22"/>
        <v>0.21473955999999941</v>
      </c>
      <c r="M106">
        <f t="shared" si="22"/>
        <v>30.140100000000004</v>
      </c>
      <c r="O106">
        <f t="shared" si="23"/>
        <v>2.5440659999999968</v>
      </c>
    </row>
    <row r="107" spans="1:15">
      <c r="A107" t="b">
        <f t="shared" si="24"/>
        <v>1</v>
      </c>
      <c r="B107">
        <v>-1.82</v>
      </c>
      <c r="C107">
        <v>-1.82</v>
      </c>
      <c r="D107">
        <v>2.48</v>
      </c>
      <c r="E107">
        <v>2.48</v>
      </c>
      <c r="F107" t="b">
        <f t="shared" si="25"/>
        <v>1</v>
      </c>
      <c r="I107">
        <f t="shared" si="20"/>
        <v>5.6833999999999989</v>
      </c>
      <c r="J107">
        <f t="shared" si="21"/>
        <v>2.7100000000000009</v>
      </c>
      <c r="L107">
        <f t="shared" si="22"/>
        <v>32.301035559999988</v>
      </c>
      <c r="M107">
        <f t="shared" si="22"/>
        <v>7.3441000000000045</v>
      </c>
      <c r="O107">
        <f t="shared" si="23"/>
        <v>15.402014000000001</v>
      </c>
    </row>
    <row r="108" spans="1:15">
      <c r="A108" t="b">
        <f t="shared" si="24"/>
        <v>1</v>
      </c>
      <c r="B108">
        <v>3.4</v>
      </c>
      <c r="C108">
        <v>3.4</v>
      </c>
      <c r="D108">
        <v>-0.3</v>
      </c>
      <c r="E108">
        <v>-0.3</v>
      </c>
      <c r="F108" t="b">
        <f t="shared" si="25"/>
        <v>1</v>
      </c>
      <c r="I108">
        <f t="shared" si="20"/>
        <v>-1.4266000000000005</v>
      </c>
      <c r="J108">
        <f t="shared" si="21"/>
        <v>-2.9699999999999998</v>
      </c>
      <c r="L108">
        <f t="shared" si="22"/>
        <v>2.0351875600000016</v>
      </c>
      <c r="M108">
        <f t="shared" si="22"/>
        <v>8.8208999999999982</v>
      </c>
      <c r="O108">
        <f t="shared" si="23"/>
        <v>4.2370020000000013</v>
      </c>
    </row>
    <row r="109" spans="1:15">
      <c r="A109" t="b">
        <f t="shared" si="24"/>
        <v>1</v>
      </c>
      <c r="B109">
        <v>-3.71</v>
      </c>
      <c r="C109">
        <v>-3.71</v>
      </c>
      <c r="D109">
        <v>-5.98</v>
      </c>
      <c r="E109">
        <v>-5.98</v>
      </c>
      <c r="F109" t="b">
        <f t="shared" si="25"/>
        <v>1</v>
      </c>
      <c r="I109">
        <f t="shared" si="20"/>
        <v>-1.4066000000000005</v>
      </c>
      <c r="J109">
        <f t="shared" si="21"/>
        <v>-3.839999999999999</v>
      </c>
      <c r="L109">
        <f t="shared" si="22"/>
        <v>1.9785235600000015</v>
      </c>
      <c r="M109">
        <f t="shared" si="22"/>
        <v>14.745599999999992</v>
      </c>
      <c r="O109">
        <f t="shared" si="23"/>
        <v>5.4013440000000008</v>
      </c>
    </row>
    <row r="110" spans="1:15">
      <c r="A110" t="b">
        <f t="shared" si="24"/>
        <v>1</v>
      </c>
      <c r="B110">
        <v>-3.69</v>
      </c>
      <c r="C110">
        <v>-3.69</v>
      </c>
      <c r="D110">
        <v>-6.85</v>
      </c>
      <c r="E110">
        <v>-6.85</v>
      </c>
      <c r="F110" t="b">
        <f t="shared" si="25"/>
        <v>1</v>
      </c>
      <c r="I110">
        <f t="shared" si="20"/>
        <v>-2.2366000000000001</v>
      </c>
      <c r="J110">
        <f t="shared" si="21"/>
        <v>-2.1799999999999997</v>
      </c>
      <c r="L110">
        <f t="shared" si="22"/>
        <v>5.0023795600000005</v>
      </c>
      <c r="M110">
        <f t="shared" si="22"/>
        <v>4.7523999999999988</v>
      </c>
      <c r="O110">
        <f t="shared" si="23"/>
        <v>4.875788</v>
      </c>
    </row>
    <row r="111" spans="1:15">
      <c r="A111" t="b">
        <f t="shared" si="24"/>
        <v>1</v>
      </c>
      <c r="B111">
        <v>-4.5199999999999996</v>
      </c>
      <c r="C111">
        <v>-4.5199999999999996</v>
      </c>
      <c r="D111">
        <v>-5.19</v>
      </c>
      <c r="E111">
        <v>-5.19</v>
      </c>
      <c r="F111" t="b">
        <f t="shared" si="25"/>
        <v>1</v>
      </c>
      <c r="I111">
        <f t="shared" si="20"/>
        <v>2.6433999999999993</v>
      </c>
      <c r="J111">
        <f t="shared" si="21"/>
        <v>2.8000000000000007</v>
      </c>
      <c r="L111">
        <f t="shared" si="22"/>
        <v>6.9875635599999963</v>
      </c>
      <c r="M111">
        <f t="shared" si="22"/>
        <v>7.8400000000000043</v>
      </c>
      <c r="O111">
        <f t="shared" si="23"/>
        <v>7.4015199999999997</v>
      </c>
    </row>
    <row r="112" spans="1:15">
      <c r="A112" t="b">
        <f t="shared" si="24"/>
        <v>1</v>
      </c>
      <c r="B112">
        <v>0.36</v>
      </c>
      <c r="C112">
        <v>0.36</v>
      </c>
      <c r="D112">
        <v>-0.21</v>
      </c>
      <c r="E112">
        <v>-0.21</v>
      </c>
      <c r="F112" t="b">
        <f t="shared" si="25"/>
        <v>1</v>
      </c>
      <c r="I112">
        <f t="shared" si="20"/>
        <v>-0.43660000000000077</v>
      </c>
      <c r="J112">
        <f t="shared" si="21"/>
        <v>-2.8499999999999996</v>
      </c>
      <c r="L112">
        <f t="shared" si="22"/>
        <v>0.19061956000000066</v>
      </c>
      <c r="M112">
        <f t="shared" si="22"/>
        <v>8.1224999999999987</v>
      </c>
      <c r="O112">
        <f t="shared" si="23"/>
        <v>1.244310000000002</v>
      </c>
    </row>
    <row r="113" spans="1:15">
      <c r="A113" t="b">
        <f t="shared" si="24"/>
        <v>1</v>
      </c>
      <c r="B113">
        <v>-2.72</v>
      </c>
      <c r="C113">
        <v>-2.72</v>
      </c>
      <c r="D113">
        <v>-5.86</v>
      </c>
      <c r="E113">
        <v>-5.86</v>
      </c>
      <c r="F113" t="b">
        <f t="shared" si="25"/>
        <v>1</v>
      </c>
      <c r="I113">
        <f t="shared" si="20"/>
        <v>-4.446600000000001</v>
      </c>
      <c r="J113">
        <f t="shared" si="21"/>
        <v>-2.3699999999999992</v>
      </c>
      <c r="L113">
        <f t="shared" si="22"/>
        <v>19.772251560000008</v>
      </c>
      <c r="M113">
        <f t="shared" si="22"/>
        <v>5.6168999999999967</v>
      </c>
      <c r="O113">
        <f t="shared" si="23"/>
        <v>10.538441999999998</v>
      </c>
    </row>
    <row r="114" spans="1:15">
      <c r="A114" t="b">
        <f t="shared" si="24"/>
        <v>1</v>
      </c>
      <c r="B114">
        <v>-6.73</v>
      </c>
      <c r="C114">
        <v>-6.73</v>
      </c>
      <c r="D114">
        <v>-5.38</v>
      </c>
      <c r="E114">
        <v>-5.38</v>
      </c>
      <c r="F114" t="b">
        <f t="shared" si="25"/>
        <v>1</v>
      </c>
      <c r="I114">
        <f t="shared" si="20"/>
        <v>0.42339999999999933</v>
      </c>
      <c r="J114">
        <f t="shared" si="21"/>
        <v>-0.58999999999999941</v>
      </c>
      <c r="L114">
        <f t="shared" si="22"/>
        <v>0.17926755999999944</v>
      </c>
      <c r="M114">
        <f t="shared" si="22"/>
        <v>0.3480999999999993</v>
      </c>
      <c r="O114">
        <f t="shared" si="23"/>
        <v>-0.24980599999999936</v>
      </c>
    </row>
    <row r="115" spans="1:15">
      <c r="A115" t="b">
        <f t="shared" si="24"/>
        <v>1</v>
      </c>
      <c r="B115">
        <v>-1.86</v>
      </c>
      <c r="C115">
        <v>-1.86</v>
      </c>
      <c r="D115">
        <v>-3.6</v>
      </c>
      <c r="E115">
        <v>-3.6</v>
      </c>
      <c r="F115" t="b">
        <f t="shared" si="25"/>
        <v>1</v>
      </c>
      <c r="I115">
        <f t="shared" si="20"/>
        <v>5.5833999999999993</v>
      </c>
      <c r="J115">
        <f t="shared" si="21"/>
        <v>-1.1599999999999993</v>
      </c>
      <c r="L115">
        <f t="shared" si="22"/>
        <v>31.174355559999992</v>
      </c>
      <c r="M115">
        <f t="shared" si="22"/>
        <v>1.3455999999999984</v>
      </c>
      <c r="O115">
        <f t="shared" si="23"/>
        <v>-6.4767439999999947</v>
      </c>
    </row>
    <row r="116" spans="1:15">
      <c r="A116" t="b">
        <f t="shared" si="24"/>
        <v>1</v>
      </c>
      <c r="B116">
        <v>3.3</v>
      </c>
      <c r="C116">
        <v>3.3</v>
      </c>
      <c r="D116">
        <v>-4.17</v>
      </c>
      <c r="E116">
        <v>-4.17</v>
      </c>
      <c r="F116" t="b">
        <f t="shared" si="25"/>
        <v>1</v>
      </c>
    </row>
    <row r="118" spans="1:15">
      <c r="B118" t="s">
        <v>2</v>
      </c>
      <c r="C118">
        <f>SUM(C67:C116)/50</f>
        <v>-2.2833999999999994</v>
      </c>
      <c r="I118" t="s">
        <v>29</v>
      </c>
      <c r="J118">
        <f>SUM(O66:O116)</f>
        <v>116.0526</v>
      </c>
    </row>
    <row r="119" spans="1:15">
      <c r="B119" t="s">
        <v>24</v>
      </c>
      <c r="C119">
        <f>SUM(D67:D116)/50</f>
        <v>-3.0100000000000007</v>
      </c>
    </row>
    <row r="120" spans="1:15">
      <c r="B120" t="s">
        <v>25</v>
      </c>
      <c r="C120">
        <f>SUM(O66:O116)/49</f>
        <v>2.3684204081632654</v>
      </c>
    </row>
    <row r="122" spans="1:15">
      <c r="B122" s="8"/>
      <c r="C122" s="8"/>
    </row>
    <row r="123" spans="1:15">
      <c r="B123" t="s">
        <v>30</v>
      </c>
      <c r="C123">
        <f>SUM(L66:L115)/49</f>
        <v>13.934777999999998</v>
      </c>
    </row>
    <row r="124" spans="1:15">
      <c r="B124" t="s">
        <v>31</v>
      </c>
      <c r="C124">
        <f>SUM(M66:M115)/49</f>
        <v>9.5195877551020409</v>
      </c>
    </row>
  </sheetData>
  <mergeCells count="22">
    <mergeCell ref="B39:C39"/>
    <mergeCell ref="B40:C40"/>
    <mergeCell ref="G39:H39"/>
    <mergeCell ref="P40:T40"/>
    <mergeCell ref="P3:S3"/>
    <mergeCell ref="B36:C36"/>
    <mergeCell ref="E36:F36"/>
    <mergeCell ref="E37:F37"/>
    <mergeCell ref="B37:C37"/>
    <mergeCell ref="B32:D32"/>
    <mergeCell ref="E32:F32"/>
    <mergeCell ref="B33:D33"/>
    <mergeCell ref="E33:F33"/>
    <mergeCell ref="U41:V41"/>
    <mergeCell ref="B122:C122"/>
    <mergeCell ref="I65:J65"/>
    <mergeCell ref="L65:M65"/>
    <mergeCell ref="B45:C45"/>
    <mergeCell ref="B46:C47"/>
    <mergeCell ref="D46:D47"/>
    <mergeCell ref="C62:Y62"/>
    <mergeCell ref="B43:C43"/>
  </mergeCells>
  <hyperlinks>
    <hyperlink ref="P40" r:id="rId1" xr:uid="{FE5B2B3D-D134-427B-BE4A-AA1EB5F1AF3F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 Кананчук</dc:creator>
  <cp:lastModifiedBy>Anna</cp:lastModifiedBy>
  <dcterms:created xsi:type="dcterms:W3CDTF">2024-05-26T13:12:02Z</dcterms:created>
  <dcterms:modified xsi:type="dcterms:W3CDTF">2024-05-28T19:47:18Z</dcterms:modified>
</cp:coreProperties>
</file>