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D:\univer\6sem\sa\1lab\"/>
    </mc:Choice>
  </mc:AlternateContent>
  <xr:revisionPtr revIDLastSave="0" documentId="13_ncr:1_{832FB74C-9EB6-4D34-8BD9-9CA753E67766}" xr6:coauthVersionLast="47" xr6:coauthVersionMax="47" xr10:uidLastSave="{00000000-0000-0000-0000-000000000000}"/>
  <bookViews>
    <workbookView xWindow="-96" yWindow="-96" windowWidth="23232" windowHeight="12432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1" l="1"/>
  <c r="L27" i="1"/>
  <c r="U23" i="1"/>
  <c r="U29" i="1"/>
  <c r="V29" i="1"/>
  <c r="W29" i="1"/>
  <c r="T29" i="1"/>
  <c r="U24" i="1"/>
  <c r="U25" i="1"/>
  <c r="T21" i="1" l="1"/>
  <c r="W18" i="1"/>
  <c r="U18" i="1"/>
  <c r="V18" i="1"/>
  <c r="T18" i="1"/>
  <c r="U21" i="1"/>
  <c r="V21" i="1"/>
  <c r="W21" i="1"/>
  <c r="T15" i="1"/>
  <c r="X15" i="1" s="1"/>
  <c r="W15" i="1"/>
  <c r="V15" i="1"/>
  <c r="U15" i="1"/>
  <c r="M29" i="1"/>
  <c r="M27" i="1" l="1"/>
  <c r="N27" i="1"/>
  <c r="O27" i="1"/>
  <c r="O18" i="1"/>
  <c r="N18" i="1"/>
  <c r="N21" i="1" s="1"/>
  <c r="M18" i="1"/>
  <c r="O17" i="1"/>
  <c r="N17" i="1"/>
  <c r="O16" i="1"/>
  <c r="N16" i="1"/>
  <c r="L16" i="1"/>
  <c r="M16" i="1"/>
  <c r="L17" i="1"/>
  <c r="M17" i="1"/>
  <c r="M21" i="1" s="1"/>
  <c r="L18" i="1"/>
  <c r="L21" i="1" s="1"/>
  <c r="B14" i="1"/>
  <c r="B9" i="1"/>
  <c r="B10" i="1"/>
  <c r="D14" i="1"/>
  <c r="E14" i="1"/>
  <c r="B7" i="1"/>
  <c r="C14" i="1"/>
  <c r="O21" i="1" l="1"/>
  <c r="P21" i="1" s="1"/>
  <c r="M24" i="1" s="1"/>
  <c r="M30" i="1"/>
  <c r="M31" i="1" s="1"/>
  <c r="B8" i="1"/>
  <c r="B11" i="1" s="1"/>
  <c r="L24" i="1" l="1"/>
  <c r="N24" i="1"/>
  <c r="O24" i="1"/>
  <c r="E8" i="1"/>
  <c r="E9" i="1"/>
  <c r="E10" i="1"/>
  <c r="C16" i="1" l="1"/>
  <c r="C17" i="1" s="1"/>
  <c r="C18" i="1" s="1"/>
</calcChain>
</file>

<file path=xl/sharedStrings.xml><?xml version="1.0" encoding="utf-8"?>
<sst xmlns="http://schemas.openxmlformats.org/spreadsheetml/2006/main" count="108" uniqueCount="70">
  <si>
    <t>А1</t>
  </si>
  <si>
    <t>А2</t>
  </si>
  <si>
    <t>А3</t>
  </si>
  <si>
    <t>А4</t>
  </si>
  <si>
    <t>C1</t>
  </si>
  <si>
    <t>C2</t>
  </si>
  <si>
    <t>C3</t>
  </si>
  <si>
    <t>C4</t>
  </si>
  <si>
    <t>C</t>
  </si>
  <si>
    <t>V1</t>
  </si>
  <si>
    <t>V2</t>
  </si>
  <si>
    <t>V3</t>
  </si>
  <si>
    <t>V4</t>
  </si>
  <si>
    <t>R1</t>
  </si>
  <si>
    <t>R2</t>
  </si>
  <si>
    <t>R3</t>
  </si>
  <si>
    <t>R4</t>
  </si>
  <si>
    <t>lambda</t>
  </si>
  <si>
    <t>ИС</t>
  </si>
  <si>
    <t>ОС</t>
  </si>
  <si>
    <t>N</t>
  </si>
  <si>
    <t>СлС</t>
  </si>
  <si>
    <t xml:space="preserve">1) построить новый склад (А1);  </t>
  </si>
  <si>
    <t>2) приобрести складские помещения у другого предприятия (А2);</t>
  </si>
  <si>
    <t>4) изменить режим работы предприятия таким образом, чтобы сократить запасы на складах (А4).</t>
  </si>
  <si>
    <t>− первый эксперт: лучший вариант -  3, немного хуже - 4, значительно хуже - 2, еще хуже - 1;</t>
  </si>
  <si>
    <t>− второй эксперт: лучший вариант - 4, хуже - 3, еще хуже - 1, самый худший вариант - 2;</t>
  </si>
  <si>
    <t>− третий эксперт: лучший вариант - 1, немного хуже - 4, еще немного хуже - 3, значительно хуже - 2</t>
  </si>
  <si>
    <t>3) арендовать складские помещения у другого предприятия (А3);</t>
  </si>
  <si>
    <t> Эксперты</t>
  </si>
  <si>
    <t>S1</t>
  </si>
  <si>
    <t>S2</t>
  </si>
  <si>
    <t>S3</t>
  </si>
  <si>
    <t>S4</t>
  </si>
  <si>
    <t>A</t>
  </si>
  <si>
    <t>S</t>
  </si>
  <si>
    <t>W</t>
  </si>
  <si>
    <t>M</t>
  </si>
  <si>
    <t>экспертов</t>
  </si>
  <si>
    <t>альтернативы</t>
  </si>
  <si>
    <t>X1</t>
  </si>
  <si>
    <t>X2</t>
  </si>
  <si>
    <t>X3</t>
  </si>
  <si>
    <t>X4</t>
  </si>
  <si>
    <r>
      <t>D</t>
    </r>
    <r>
      <rPr>
        <vertAlign val="subscript"/>
        <sz val="11"/>
        <color theme="1"/>
        <rFont val="Calibri"/>
        <family val="2"/>
        <charset val="204"/>
        <scheme val="minor"/>
      </rPr>
      <t>э1</t>
    </r>
  </si>
  <si>
    <r>
      <t>D</t>
    </r>
    <r>
      <rPr>
        <vertAlign val="subscript"/>
        <sz val="11"/>
        <color theme="1"/>
        <rFont val="Calibri"/>
        <family val="2"/>
        <charset val="204"/>
        <scheme val="minor"/>
      </rPr>
      <t>э2</t>
    </r>
    <r>
      <rPr>
        <sz val="11"/>
        <color theme="1"/>
        <rFont val="Calibri"/>
        <family val="2"/>
        <charset val="204"/>
        <scheme val="minor"/>
      </rPr>
      <t/>
    </r>
  </si>
  <si>
    <r>
      <t>D</t>
    </r>
    <r>
      <rPr>
        <vertAlign val="subscript"/>
        <sz val="11"/>
        <color theme="1"/>
        <rFont val="Calibri"/>
        <family val="2"/>
        <charset val="204"/>
        <scheme val="minor"/>
      </rPr>
      <t>э3</t>
    </r>
    <r>
      <rPr>
        <sz val="11"/>
        <color theme="1"/>
        <rFont val="Calibri"/>
        <family val="2"/>
        <charset val="204"/>
        <scheme val="minor"/>
      </rPr>
      <t/>
    </r>
  </si>
  <si>
    <r>
      <t>D</t>
    </r>
    <r>
      <rPr>
        <vertAlign val="subscript"/>
        <sz val="11"/>
        <color theme="1"/>
        <rFont val="Calibri"/>
        <family val="2"/>
        <charset val="204"/>
        <scheme val="minor"/>
      </rPr>
      <t>а1</t>
    </r>
  </si>
  <si>
    <r>
      <t>D</t>
    </r>
    <r>
      <rPr>
        <vertAlign val="subscript"/>
        <sz val="11"/>
        <color theme="1"/>
        <rFont val="Calibri"/>
        <family val="2"/>
        <charset val="204"/>
        <scheme val="minor"/>
      </rPr>
      <t>а2</t>
    </r>
    <r>
      <rPr>
        <sz val="11"/>
        <color theme="1"/>
        <rFont val="Calibri"/>
        <family val="2"/>
        <charset val="204"/>
        <scheme val="minor"/>
      </rPr>
      <t/>
    </r>
  </si>
  <si>
    <r>
      <t>D</t>
    </r>
    <r>
      <rPr>
        <vertAlign val="subscript"/>
        <sz val="11"/>
        <color theme="1"/>
        <rFont val="Calibri"/>
        <family val="2"/>
        <charset val="204"/>
        <scheme val="minor"/>
      </rPr>
      <t>а3</t>
    </r>
    <r>
      <rPr>
        <sz val="11"/>
        <color theme="1"/>
        <rFont val="Calibri"/>
        <family val="2"/>
        <charset val="204"/>
        <scheme val="minor"/>
      </rPr>
      <t/>
    </r>
  </si>
  <si>
    <r>
      <t>D</t>
    </r>
    <r>
      <rPr>
        <vertAlign val="subscript"/>
        <sz val="11"/>
        <color theme="1"/>
        <rFont val="Calibri"/>
        <family val="2"/>
        <charset val="204"/>
        <scheme val="minor"/>
      </rPr>
      <t>а4</t>
    </r>
    <r>
      <rPr>
        <sz val="11"/>
        <color theme="1"/>
        <rFont val="Calibri"/>
        <family val="2"/>
        <charset val="204"/>
        <scheme val="minor"/>
      </rPr>
      <t/>
    </r>
  </si>
  <si>
    <t>Саати</t>
  </si>
  <si>
    <t>Предпочтений</t>
  </si>
  <si>
    <t>Ранга</t>
  </si>
  <si>
    <t xml:space="preserve">цены альтернатив </t>
  </si>
  <si>
    <t>веса альтернатив</t>
  </si>
  <si>
    <t>суммы столбцов матрицы парных сравнений</t>
  </si>
  <si>
    <r>
      <t xml:space="preserve">вспомогательная величина </t>
    </r>
    <r>
      <rPr>
        <sz val="14"/>
        <color rgb="FF000000"/>
        <rFont val="Symbol"/>
        <family val="1"/>
        <charset val="2"/>
      </rPr>
      <t>l</t>
    </r>
    <r>
      <rPr>
        <sz val="14"/>
        <color rgb="FF000000"/>
        <rFont val="Times New Roman"/>
        <family val="1"/>
        <charset val="204"/>
      </rPr>
      <t xml:space="preserve"> </t>
    </r>
  </si>
  <si>
    <t xml:space="preserve">индекс согласованности </t>
  </si>
  <si>
    <t xml:space="preserve">размерность матрицы парных сравнений </t>
  </si>
  <si>
    <t>отношение согласованности</t>
  </si>
  <si>
    <t>случайная согласованность</t>
  </si>
  <si>
    <t>Матрица парных сравнений</t>
  </si>
  <si>
    <t xml:space="preserve">Матрица экспертных оценок </t>
  </si>
  <si>
    <t>суммы оценок</t>
  </si>
  <si>
    <t xml:space="preserve">вспомогательная величина </t>
  </si>
  <si>
    <t>коэффициент конкордации</t>
  </si>
  <si>
    <t>средние оценки каждой альтернативы</t>
  </si>
  <si>
    <t>дисперсии оценок каждого эксперта</t>
  </si>
  <si>
    <t>дисперсии оценок каждой альтернативы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</si>
</sst>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sz val="14"/>
      <color rgb="FF000000"/>
      <name val="Times New Roman"/>
      <family val="1"/>
      <charset val="204"/>
    </font>
    <font>
      <sz val="8"/>
      <name val="Calibri"/>
      <family val="2"/>
      <scheme val="minor"/>
    </font>
    <font>
      <vertAlign val="subscript"/>
      <sz val="11"/>
      <color theme="1"/>
      <name val="Calibri"/>
      <family val="2"/>
      <charset val="204"/>
      <scheme val="minor"/>
    </font>
    <font>
      <sz val="14"/>
      <color rgb="FF000000"/>
      <name val="Symbol"/>
      <family val="1"/>
      <charset val="2"/>
    </font>
    <font>
      <sz val="11"/>
      <color rgb="FF000000"/>
      <name val="Calibri"/>
      <family val="2"/>
      <charset val="204"/>
    </font>
    <font>
      <sz val="11"/>
      <color rgb="FF000000"/>
      <name val="Calibri"/>
      <family val="2"/>
      <charset val="204"/>
      <scheme val="minor"/>
    </font>
    <font>
      <sz val="11"/>
      <color rgb="FF000000"/>
      <name val="Calibri Light"/>
      <family val="2"/>
      <charset val="204"/>
      <scheme val="maj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12" fontId="0" fillId="0" borderId="1" xfId="0" applyNumberFormat="1" applyBorder="1" applyAlignment="1">
      <alignment horizontal="center" vertical="center"/>
    </xf>
    <xf numFmtId="164" fontId="0" fillId="0" borderId="1" xfId="0" applyNumberFormat="1" applyBorder="1"/>
    <xf numFmtId="2" fontId="0" fillId="0" borderId="1" xfId="0" applyNumberFormat="1" applyBorder="1"/>
    <xf numFmtId="2" fontId="0" fillId="0" borderId="1" xfId="0" applyNumberFormat="1" applyBorder="1" applyAlignment="1">
      <alignment horizontal="center" vertical="center"/>
    </xf>
    <xf numFmtId="0" fontId="2" fillId="0" borderId="0" xfId="0" applyFont="1" applyAlignment="1">
      <alignment vertical="top"/>
    </xf>
    <xf numFmtId="0" fontId="4" fillId="0" borderId="0" xfId="0" applyFont="1" applyAlignment="1">
      <alignment vertical="center" wrapText="1"/>
    </xf>
    <xf numFmtId="12" fontId="0" fillId="0" borderId="1" xfId="0" applyNumberFormat="1" applyBorder="1"/>
    <xf numFmtId="164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 vertical="center"/>
    </xf>
    <xf numFmtId="12" fontId="0" fillId="0" borderId="1" xfId="0" applyNumberFormat="1" applyBorder="1" applyAlignment="1">
      <alignment horizontal="center"/>
    </xf>
    <xf numFmtId="1" fontId="0" fillId="0" borderId="1" xfId="0" applyNumberFormat="1" applyBorder="1"/>
    <xf numFmtId="12" fontId="3" fillId="0" borderId="1" xfId="0" applyNumberFormat="1" applyFont="1" applyBorder="1" applyAlignment="1">
      <alignment horizontal="center" vertical="center"/>
    </xf>
    <xf numFmtId="164" fontId="0" fillId="0" borderId="2" xfId="0" applyNumberFormat="1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8" fillId="0" borderId="0" xfId="0" applyFont="1"/>
    <xf numFmtId="0" fontId="9" fillId="0" borderId="0" xfId="0" applyFont="1"/>
    <xf numFmtId="0" fontId="10" fillId="0" borderId="0" xfId="0" applyFon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2"/>
  <sheetViews>
    <sheetView tabSelected="1" workbookViewId="0">
      <selection activeCell="I12" sqref="I12"/>
    </sheetView>
  </sheetViews>
  <sheetFormatPr defaultRowHeight="14.4" x14ac:dyDescent="0.3"/>
  <cols>
    <col min="15" max="15" width="8.5546875" customWidth="1"/>
  </cols>
  <sheetData>
    <row r="1" spans="1:24" x14ac:dyDescent="0.3">
      <c r="A1" s="1"/>
      <c r="B1" s="2" t="s">
        <v>0</v>
      </c>
      <c r="C1" s="2" t="s">
        <v>1</v>
      </c>
      <c r="D1" s="2" t="s">
        <v>2</v>
      </c>
      <c r="E1" s="2" t="s">
        <v>3</v>
      </c>
      <c r="F1" s="18" t="s">
        <v>51</v>
      </c>
      <c r="G1" s="19" t="s">
        <v>62</v>
      </c>
    </row>
    <row r="2" spans="1:24" x14ac:dyDescent="0.3">
      <c r="A2" s="3" t="s">
        <v>0</v>
      </c>
      <c r="B2" s="4">
        <v>1</v>
      </c>
      <c r="C2" s="4">
        <v>0.33333333333333331</v>
      </c>
      <c r="D2" s="4">
        <v>0.1111111111111111</v>
      </c>
      <c r="E2" s="4">
        <v>0.14285714285714285</v>
      </c>
      <c r="P2" t="s">
        <v>25</v>
      </c>
    </row>
    <row r="3" spans="1:24" x14ac:dyDescent="0.3">
      <c r="A3" s="3" t="s">
        <v>1</v>
      </c>
      <c r="B3" s="4">
        <v>3</v>
      </c>
      <c r="C3" s="4">
        <v>1</v>
      </c>
      <c r="D3" s="4">
        <v>0.14285714285714285</v>
      </c>
      <c r="E3" s="4">
        <v>0.2</v>
      </c>
      <c r="H3" s="23" t="s">
        <v>22</v>
      </c>
      <c r="I3" s="23"/>
      <c r="J3" s="23"/>
      <c r="K3" s="23"/>
      <c r="L3" s="23"/>
      <c r="M3" s="23"/>
      <c r="N3" s="23"/>
      <c r="P3" t="s">
        <v>26</v>
      </c>
    </row>
    <row r="4" spans="1:24" x14ac:dyDescent="0.3">
      <c r="A4" s="3" t="s">
        <v>2</v>
      </c>
      <c r="B4" s="4">
        <v>9</v>
      </c>
      <c r="C4" s="4">
        <v>7</v>
      </c>
      <c r="D4" s="4">
        <v>1</v>
      </c>
      <c r="E4" s="4">
        <v>3</v>
      </c>
      <c r="H4" s="17" t="s">
        <v>23</v>
      </c>
      <c r="I4" s="17"/>
      <c r="J4" s="17"/>
      <c r="K4" s="17"/>
      <c r="L4" s="17"/>
      <c r="M4" s="17"/>
      <c r="N4" s="17"/>
      <c r="P4" t="s">
        <v>27</v>
      </c>
    </row>
    <row r="5" spans="1:24" x14ac:dyDescent="0.3">
      <c r="A5" s="3" t="s">
        <v>3</v>
      </c>
      <c r="B5" s="4">
        <v>7</v>
      </c>
      <c r="C5" s="4">
        <v>5</v>
      </c>
      <c r="D5" s="4">
        <v>0.33333333333333331</v>
      </c>
      <c r="E5" s="4">
        <v>1</v>
      </c>
      <c r="H5" s="17" t="s">
        <v>28</v>
      </c>
      <c r="I5" s="17"/>
      <c r="J5" s="17"/>
      <c r="K5" s="17"/>
      <c r="L5" s="17"/>
      <c r="M5" s="17"/>
      <c r="N5" s="17"/>
    </row>
    <row r="6" spans="1:24" x14ac:dyDescent="0.3">
      <c r="A6" s="19" t="s">
        <v>54</v>
      </c>
      <c r="D6" s="19" t="s">
        <v>55</v>
      </c>
      <c r="H6" s="17" t="s">
        <v>24</v>
      </c>
      <c r="I6" s="17"/>
      <c r="J6" s="17"/>
      <c r="K6" s="17"/>
      <c r="L6" s="17"/>
      <c r="M6" s="17"/>
      <c r="N6" s="17"/>
    </row>
    <row r="7" spans="1:24" x14ac:dyDescent="0.3">
      <c r="A7" s="3" t="s">
        <v>4</v>
      </c>
      <c r="B7" s="6">
        <f>PRODUCT(B2:E2)^(1/4)</f>
        <v>0.26970223719007375</v>
      </c>
      <c r="D7" s="1" t="s">
        <v>9</v>
      </c>
      <c r="E7" s="5">
        <f>B7/$B$11</f>
        <v>4.2361219491518019E-2</v>
      </c>
    </row>
    <row r="8" spans="1:24" ht="18" customHeight="1" x14ac:dyDescent="0.3">
      <c r="A8" s="3" t="s">
        <v>5</v>
      </c>
      <c r="B8" s="6">
        <f t="shared" ref="B8:B10" si="0">PRODUCT(B3:E3)^(1/4)</f>
        <v>0.54108226905393964</v>
      </c>
      <c r="D8" s="1" t="s">
        <v>10</v>
      </c>
      <c r="E8" s="5">
        <f t="shared" ref="E8:E10" si="1">B8/$B$11</f>
        <v>8.4985964525792726E-2</v>
      </c>
      <c r="H8" s="8"/>
      <c r="I8" s="8"/>
      <c r="J8" s="8"/>
      <c r="K8" s="18" t="s">
        <v>52</v>
      </c>
      <c r="L8" s="8"/>
      <c r="M8" s="19" t="s">
        <v>63</v>
      </c>
      <c r="O8" s="9"/>
      <c r="S8" t="s">
        <v>53</v>
      </c>
      <c r="U8" t="s">
        <v>63</v>
      </c>
    </row>
    <row r="9" spans="1:24" ht="14.4" customHeight="1" x14ac:dyDescent="0.3">
      <c r="A9" s="3" t="s">
        <v>6</v>
      </c>
      <c r="B9" s="6">
        <f t="shared" si="0"/>
        <v>3.7077927510673412</v>
      </c>
      <c r="D9" s="1" t="s">
        <v>11</v>
      </c>
      <c r="E9" s="5">
        <f t="shared" si="1"/>
        <v>0.58237048455156015</v>
      </c>
      <c r="H9" s="8"/>
      <c r="I9" s="8"/>
      <c r="J9" s="8"/>
      <c r="K9" s="4" t="s">
        <v>29</v>
      </c>
      <c r="L9" s="4" t="s">
        <v>0</v>
      </c>
      <c r="M9" s="4" t="s">
        <v>1</v>
      </c>
      <c r="N9" s="4" t="s">
        <v>2</v>
      </c>
      <c r="O9" s="4" t="s">
        <v>3</v>
      </c>
      <c r="S9" s="4" t="s">
        <v>29</v>
      </c>
      <c r="T9" s="4" t="s">
        <v>0</v>
      </c>
      <c r="U9" s="4" t="s">
        <v>1</v>
      </c>
      <c r="V9" s="4" t="s">
        <v>2</v>
      </c>
      <c r="W9" s="4" t="s">
        <v>3</v>
      </c>
    </row>
    <row r="10" spans="1:24" ht="14.4" customHeight="1" x14ac:dyDescent="0.3">
      <c r="A10" s="3" t="s">
        <v>7</v>
      </c>
      <c r="B10" s="6">
        <f t="shared" si="0"/>
        <v>1.8481477904431416</v>
      </c>
      <c r="D10" s="1" t="s">
        <v>12</v>
      </c>
      <c r="E10" s="5">
        <f t="shared" si="1"/>
        <v>0.29028233143112908</v>
      </c>
      <c r="H10" s="8"/>
      <c r="I10" s="8"/>
      <c r="J10" s="8"/>
      <c r="K10" s="4">
        <v>1</v>
      </c>
      <c r="L10" s="4">
        <v>4</v>
      </c>
      <c r="M10" s="4">
        <v>3</v>
      </c>
      <c r="N10" s="4">
        <v>1</v>
      </c>
      <c r="O10" s="4">
        <v>2</v>
      </c>
      <c r="S10" s="4">
        <v>1</v>
      </c>
      <c r="T10" s="4">
        <v>5</v>
      </c>
      <c r="U10" s="4">
        <v>3</v>
      </c>
      <c r="V10" s="4">
        <v>10</v>
      </c>
      <c r="W10" s="4">
        <v>9</v>
      </c>
    </row>
    <row r="11" spans="1:24" ht="14.4" customHeight="1" x14ac:dyDescent="0.3">
      <c r="A11" s="3" t="s">
        <v>8</v>
      </c>
      <c r="B11" s="6">
        <f>SUM(B7:B10)</f>
        <v>6.3667250477544961</v>
      </c>
      <c r="H11" s="8"/>
      <c r="I11" s="8"/>
      <c r="J11" s="8"/>
      <c r="K11" s="4">
        <v>2</v>
      </c>
      <c r="L11" s="4">
        <v>3</v>
      </c>
      <c r="M11" s="4">
        <v>4</v>
      </c>
      <c r="N11" s="4">
        <v>2</v>
      </c>
      <c r="O11" s="4">
        <v>1</v>
      </c>
      <c r="S11" s="4">
        <v>2</v>
      </c>
      <c r="T11" s="4">
        <v>5</v>
      </c>
      <c r="U11" s="4">
        <v>2</v>
      </c>
      <c r="V11" s="4">
        <v>7</v>
      </c>
      <c r="W11" s="4">
        <v>10</v>
      </c>
    </row>
    <row r="12" spans="1:24" ht="14.4" customHeight="1" x14ac:dyDescent="0.3">
      <c r="B12" s="19" t="s">
        <v>56</v>
      </c>
      <c r="H12" s="8"/>
      <c r="I12" s="8"/>
      <c r="J12" s="8"/>
      <c r="K12" s="4">
        <v>3</v>
      </c>
      <c r="L12" s="4">
        <v>3</v>
      </c>
      <c r="M12" s="4">
        <v>4</v>
      </c>
      <c r="N12" s="4">
        <v>1</v>
      </c>
      <c r="O12" s="4">
        <v>2</v>
      </c>
      <c r="S12" s="4">
        <v>3</v>
      </c>
      <c r="T12" s="4">
        <v>10</v>
      </c>
      <c r="U12" s="4">
        <v>5</v>
      </c>
      <c r="V12" s="4">
        <v>8</v>
      </c>
      <c r="W12" s="4">
        <v>9</v>
      </c>
    </row>
    <row r="13" spans="1:24" ht="14.4" customHeight="1" x14ac:dyDescent="0.3">
      <c r="B13" s="2" t="s">
        <v>13</v>
      </c>
      <c r="C13" s="2" t="s">
        <v>14</v>
      </c>
      <c r="D13" s="2" t="s">
        <v>15</v>
      </c>
      <c r="E13" s="2" t="s">
        <v>16</v>
      </c>
      <c r="H13" s="8"/>
      <c r="I13" s="8"/>
      <c r="J13" s="8"/>
      <c r="K13" s="8"/>
      <c r="L13" s="8"/>
      <c r="M13" s="8"/>
      <c r="O13" s="9"/>
    </row>
    <row r="14" spans="1:24" ht="14.4" customHeight="1" x14ac:dyDescent="0.3">
      <c r="B14" s="7">
        <f>SUM(B2:B5)</f>
        <v>20</v>
      </c>
      <c r="C14" s="7">
        <f t="shared" ref="C14:E14" si="2">SUM(C2:C5)</f>
        <v>13.333333333333334</v>
      </c>
      <c r="D14" s="7">
        <f t="shared" si="2"/>
        <v>1.5873015873015872</v>
      </c>
      <c r="E14" s="7">
        <f t="shared" si="2"/>
        <v>4.3428571428571434</v>
      </c>
      <c r="H14" s="8"/>
      <c r="I14" s="8"/>
      <c r="J14" s="8"/>
      <c r="K14" s="8"/>
      <c r="L14" s="8"/>
      <c r="M14" s="8"/>
      <c r="O14" s="9"/>
      <c r="T14" s="4" t="s">
        <v>4</v>
      </c>
      <c r="U14" s="4" t="s">
        <v>5</v>
      </c>
      <c r="V14" s="4" t="s">
        <v>6</v>
      </c>
      <c r="W14" s="4" t="s">
        <v>7</v>
      </c>
      <c r="X14" s="15" t="s">
        <v>8</v>
      </c>
    </row>
    <row r="15" spans="1:24" ht="14.4" customHeight="1" x14ac:dyDescent="0.3">
      <c r="B15" s="19" t="s">
        <v>57</v>
      </c>
      <c r="F15" s="19" t="s">
        <v>59</v>
      </c>
      <c r="H15" s="8"/>
      <c r="I15" s="8"/>
      <c r="J15" s="8"/>
      <c r="K15" s="4" t="s">
        <v>29</v>
      </c>
      <c r="L15" s="4" t="s">
        <v>0</v>
      </c>
      <c r="M15" s="4" t="s">
        <v>1</v>
      </c>
      <c r="N15" s="4" t="s">
        <v>2</v>
      </c>
      <c r="O15" s="4" t="s">
        <v>3</v>
      </c>
      <c r="T15" s="4">
        <f>SUM(T10:T12)</f>
        <v>20</v>
      </c>
      <c r="U15" s="4">
        <f t="shared" ref="U15:W15" si="3">SUM(U10:U12)</f>
        <v>10</v>
      </c>
      <c r="V15" s="4">
        <f t="shared" si="3"/>
        <v>25</v>
      </c>
      <c r="W15" s="4">
        <f t="shared" si="3"/>
        <v>28</v>
      </c>
      <c r="X15" s="4">
        <f>SUM(T15:W15)</f>
        <v>83</v>
      </c>
    </row>
    <row r="16" spans="1:24" x14ac:dyDescent="0.3">
      <c r="B16" s="1" t="s">
        <v>17</v>
      </c>
      <c r="C16" s="5">
        <f>B14*E7+C14*E8+D14*E9+E14*E10</f>
        <v>4.1654228745347863</v>
      </c>
      <c r="E16" s="1" t="s">
        <v>20</v>
      </c>
      <c r="F16" s="1">
        <v>4</v>
      </c>
      <c r="K16" s="4">
        <v>1</v>
      </c>
      <c r="L16" s="4">
        <f>F16-L10</f>
        <v>0</v>
      </c>
      <c r="M16" s="4">
        <f>$F$16-M10</f>
        <v>1</v>
      </c>
      <c r="N16" s="4">
        <f t="shared" ref="N16:O18" si="4">$F$16-N10</f>
        <v>3</v>
      </c>
      <c r="O16" s="4">
        <f t="shared" si="4"/>
        <v>2</v>
      </c>
    </row>
    <row r="17" spans="2:24" x14ac:dyDescent="0.3">
      <c r="B17" s="1" t="s">
        <v>18</v>
      </c>
      <c r="C17" s="5">
        <f>(C16-F16)/(F16-1)</f>
        <v>5.514095817826211E-2</v>
      </c>
      <c r="E17" s="1" t="s">
        <v>21</v>
      </c>
      <c r="F17" s="1">
        <v>0.9</v>
      </c>
      <c r="K17" s="4">
        <v>2</v>
      </c>
      <c r="L17" s="4">
        <f>F16-L11</f>
        <v>1</v>
      </c>
      <c r="M17" s="4">
        <f>$F$16-M11</f>
        <v>0</v>
      </c>
      <c r="N17" s="4">
        <f t="shared" ref="N17:O17" si="5">$F$16-N11</f>
        <v>2</v>
      </c>
      <c r="O17" s="4">
        <f t="shared" si="5"/>
        <v>3</v>
      </c>
      <c r="T17" s="12" t="s">
        <v>9</v>
      </c>
      <c r="U17" s="12" t="s">
        <v>10</v>
      </c>
      <c r="V17" s="12" t="s">
        <v>11</v>
      </c>
      <c r="W17" s="12" t="s">
        <v>12</v>
      </c>
    </row>
    <row r="18" spans="2:24" x14ac:dyDescent="0.3">
      <c r="B18" s="1" t="s">
        <v>19</v>
      </c>
      <c r="C18" s="5">
        <f>C17/F17</f>
        <v>6.1267731309180118E-2</v>
      </c>
      <c r="F18" s="19" t="s">
        <v>61</v>
      </c>
      <c r="K18" s="4">
        <v>3</v>
      </c>
      <c r="L18" s="4">
        <f>F16-L12</f>
        <v>1</v>
      </c>
      <c r="M18" s="4">
        <f>$F$16-M12</f>
        <v>0</v>
      </c>
      <c r="N18" s="4">
        <f t="shared" si="4"/>
        <v>3</v>
      </c>
      <c r="O18" s="4">
        <f t="shared" si="4"/>
        <v>2</v>
      </c>
      <c r="T18" s="5">
        <f>T15/$X$15</f>
        <v>0.24096385542168675</v>
      </c>
      <c r="U18" s="5">
        <f t="shared" ref="U18:V18" si="6">U15/$X$15</f>
        <v>0.12048192771084337</v>
      </c>
      <c r="V18" s="5">
        <f t="shared" si="6"/>
        <v>0.30120481927710846</v>
      </c>
      <c r="W18" s="5">
        <f>W15/$X$15</f>
        <v>0.33734939759036142</v>
      </c>
    </row>
    <row r="19" spans="2:24" x14ac:dyDescent="0.3">
      <c r="B19" s="19" t="s">
        <v>58</v>
      </c>
      <c r="T19" s="21" t="s">
        <v>67</v>
      </c>
    </row>
    <row r="20" spans="2:24" x14ac:dyDescent="0.3">
      <c r="B20" s="19" t="s">
        <v>60</v>
      </c>
      <c r="L20" s="4" t="s">
        <v>4</v>
      </c>
      <c r="M20" s="4" t="s">
        <v>5</v>
      </c>
      <c r="N20" s="4" t="s">
        <v>6</v>
      </c>
      <c r="O20" s="4" t="s">
        <v>7</v>
      </c>
      <c r="P20" s="15" t="s">
        <v>8</v>
      </c>
      <c r="T20" s="12" t="s">
        <v>40</v>
      </c>
      <c r="U20" s="12" t="s">
        <v>41</v>
      </c>
      <c r="V20" s="12" t="s">
        <v>42</v>
      </c>
      <c r="W20" s="12" t="s">
        <v>43</v>
      </c>
    </row>
    <row r="21" spans="2:24" x14ac:dyDescent="0.3">
      <c r="L21" s="4">
        <f>SUM(L16:L18)</f>
        <v>2</v>
      </c>
      <c r="M21" s="4">
        <f t="shared" ref="M21:O21" si="7">SUM(M16:M18)</f>
        <v>1</v>
      </c>
      <c r="N21" s="4">
        <f t="shared" si="7"/>
        <v>8</v>
      </c>
      <c r="O21" s="4">
        <f t="shared" si="7"/>
        <v>7</v>
      </c>
      <c r="P21" s="4">
        <f>SUM(L21:O21)</f>
        <v>18</v>
      </c>
      <c r="T21" s="7">
        <f>T15/$J$29</f>
        <v>6.666666666666667</v>
      </c>
      <c r="U21" s="7">
        <f t="shared" ref="U21:W21" si="8">U15/$J$29</f>
        <v>3.3333333333333335</v>
      </c>
      <c r="V21" s="7">
        <f t="shared" si="8"/>
        <v>8.3333333333333339</v>
      </c>
      <c r="W21" s="7">
        <f t="shared" si="8"/>
        <v>9.3333333333333339</v>
      </c>
    </row>
    <row r="22" spans="2:24" x14ac:dyDescent="0.3">
      <c r="T22" s="22" t="s">
        <v>68</v>
      </c>
    </row>
    <row r="23" spans="2:24" ht="15.6" x14ac:dyDescent="0.35">
      <c r="L23" s="12" t="s">
        <v>9</v>
      </c>
      <c r="M23" s="12" t="s">
        <v>10</v>
      </c>
      <c r="N23" s="12" t="s">
        <v>11</v>
      </c>
      <c r="O23" s="12" t="s">
        <v>12</v>
      </c>
      <c r="T23" s="3" t="s">
        <v>44</v>
      </c>
      <c r="U23" s="12">
        <f>((T10-$T$21)^2+(U10-$U$21)^2+(V10-$V$21)^2+(W10-$W$21)^2)/($J$30-1)</f>
        <v>1.9259259259259258</v>
      </c>
      <c r="V23" s="16" t="s">
        <v>38</v>
      </c>
    </row>
    <row r="24" spans="2:24" ht="15.6" x14ac:dyDescent="0.35">
      <c r="L24" s="5">
        <f>L21/$P$21</f>
        <v>0.1111111111111111</v>
      </c>
      <c r="M24" s="5">
        <f t="shared" ref="M24:O24" si="9">M21/$P$21</f>
        <v>5.5555555555555552E-2</v>
      </c>
      <c r="N24" s="5">
        <f t="shared" si="9"/>
        <v>0.44444444444444442</v>
      </c>
      <c r="O24" s="5">
        <f t="shared" si="9"/>
        <v>0.3888888888888889</v>
      </c>
      <c r="T24" s="3" t="s">
        <v>45</v>
      </c>
      <c r="U24" s="12">
        <f t="shared" ref="U24:U25" si="10">((T11-$T$21)^2+(U11-$U$21)^2+(V11-$V$21)^2+(W11-$W$21)^2)/($J$30-1)</f>
        <v>2.25925925925926</v>
      </c>
    </row>
    <row r="25" spans="2:24" ht="15.6" x14ac:dyDescent="0.35">
      <c r="L25" s="20" t="s">
        <v>64</v>
      </c>
      <c r="T25" s="3" t="s">
        <v>46</v>
      </c>
      <c r="U25" s="12">
        <f t="shared" si="10"/>
        <v>4.7037037037037024</v>
      </c>
    </row>
    <row r="26" spans="2:24" x14ac:dyDescent="0.3">
      <c r="L26" s="2" t="s">
        <v>30</v>
      </c>
      <c r="M26" s="2" t="s">
        <v>31</v>
      </c>
      <c r="N26" s="2" t="s">
        <v>32</v>
      </c>
      <c r="O26" s="2" t="s">
        <v>33</v>
      </c>
    </row>
    <row r="27" spans="2:24" x14ac:dyDescent="0.3">
      <c r="L27" s="10">
        <f>SUM(L10:L12)</f>
        <v>10</v>
      </c>
      <c r="M27" s="10">
        <f t="shared" ref="M27:O27" si="11">SUM(M10:M12)</f>
        <v>11</v>
      </c>
      <c r="N27" s="10">
        <f t="shared" si="11"/>
        <v>4</v>
      </c>
      <c r="O27" s="10">
        <f t="shared" si="11"/>
        <v>5</v>
      </c>
      <c r="T27" s="22" t="s">
        <v>69</v>
      </c>
    </row>
    <row r="28" spans="2:24" ht="15.6" x14ac:dyDescent="0.35">
      <c r="L28" s="20" t="s">
        <v>65</v>
      </c>
      <c r="T28" s="3" t="s">
        <v>47</v>
      </c>
      <c r="U28" s="3" t="s">
        <v>48</v>
      </c>
      <c r="V28" s="3" t="s">
        <v>49</v>
      </c>
      <c r="W28" s="3" t="s">
        <v>50</v>
      </c>
      <c r="X28" s="16" t="s">
        <v>39</v>
      </c>
    </row>
    <row r="29" spans="2:24" x14ac:dyDescent="0.3">
      <c r="I29" s="13" t="s">
        <v>37</v>
      </c>
      <c r="J29" s="13">
        <v>3</v>
      </c>
      <c r="L29" s="13" t="s">
        <v>34</v>
      </c>
      <c r="M29" s="6">
        <f>(J29*(J30+1)/2)</f>
        <v>7.5</v>
      </c>
      <c r="T29" s="12">
        <f>((T10-T$21)^2 + (T11-T$21)^2 + (T12-T$21)^2 )/($J$29-1)</f>
        <v>8.3333333333333321</v>
      </c>
      <c r="U29" s="12">
        <f t="shared" ref="U29:W29" si="12">((U10-U$21)^2 + (U11-U$21)^2 + (U12-U$21)^2 )/($J$29-1)</f>
        <v>2.333333333333333</v>
      </c>
      <c r="V29" s="12">
        <f t="shared" si="12"/>
        <v>2.3333333333333335</v>
      </c>
      <c r="W29" s="12">
        <f t="shared" si="12"/>
        <v>0.33333333333333331</v>
      </c>
    </row>
    <row r="30" spans="2:24" x14ac:dyDescent="0.3">
      <c r="I30" s="13" t="s">
        <v>20</v>
      </c>
      <c r="J30" s="13">
        <v>4</v>
      </c>
      <c r="L30" s="13" t="s">
        <v>35</v>
      </c>
      <c r="M30" s="14">
        <f>(L27-M29)^2+(M27-M29)^2+(N27-M29)^2+(O27-M29)^2</f>
        <v>37</v>
      </c>
    </row>
    <row r="31" spans="2:24" x14ac:dyDescent="0.3">
      <c r="L31" s="13" t="s">
        <v>36</v>
      </c>
      <c r="M31" s="11">
        <f>12*M30/(J29^2*J30*(J30^2-1))</f>
        <v>0.82222222222222219</v>
      </c>
    </row>
    <row r="32" spans="2:24" x14ac:dyDescent="0.3">
      <c r="L32" s="20" t="s">
        <v>66</v>
      </c>
    </row>
  </sheetData>
  <mergeCells count="1">
    <mergeCell ref="H3:N3"/>
  </mergeCells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Вова</dc:creator>
  <cp:lastModifiedBy>Анна</cp:lastModifiedBy>
  <dcterms:created xsi:type="dcterms:W3CDTF">2015-06-05T18:19:34Z</dcterms:created>
  <dcterms:modified xsi:type="dcterms:W3CDTF">2025-02-01T18:11:13Z</dcterms:modified>
</cp:coreProperties>
</file>