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ine.PLUMASSP\Documents\GitHub\Excel\"/>
    </mc:Choice>
  </mc:AlternateContent>
  <xr:revisionPtr revIDLastSave="0" documentId="8_{73DCB19B-314C-414E-B527-2A74DF2CD5B9}" xr6:coauthVersionLast="47" xr6:coauthVersionMax="47" xr10:uidLastSave="{00000000-0000-0000-0000-000000000000}"/>
  <bookViews>
    <workbookView xWindow="-108" yWindow="-108" windowWidth="23256" windowHeight="13896" tabRatio="144" xr2:uid="{2BE36F75-9545-479D-A89B-5D94B1E83F9B}"/>
  </bookViews>
  <sheets>
    <sheet name="APP" sheetId="1" r:id="rId1"/>
    <sheet name="Planilha1" sheetId="2" r:id="rId2"/>
  </sheets>
  <definedNames>
    <definedName name="aporte">APP!$D$18</definedName>
    <definedName name="patrimonio">APP!$D$21</definedName>
    <definedName name="qtd_anos">APP!$D$19</definedName>
    <definedName name="rendimentos_carteira">APP!$D$14</definedName>
    <definedName name="salario">APP!$D$13</definedName>
    <definedName name="sugestao_investimento">APP!$D$15</definedName>
    <definedName name="taxa_me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35" i="1"/>
  <c r="D35" i="1" s="1"/>
  <c r="C36" i="1"/>
  <c r="D36" i="1" s="1"/>
  <c r="C37" i="1"/>
  <c r="D37" i="1" s="1"/>
  <c r="C38" i="1"/>
  <c r="D38" i="1" s="1"/>
  <c r="C39" i="1"/>
  <c r="D39" i="1" s="1"/>
  <c r="C34" i="1"/>
  <c r="D34" i="1" s="1"/>
  <c r="D40" i="1" l="1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D21" i="1"/>
  <c r="D22" i="1" s="1"/>
  <c r="C26" i="1"/>
  <c r="D26" i="1" s="1"/>
  <c r="C27" i="1"/>
  <c r="D27" i="1" s="1"/>
  <c r="C28" i="1"/>
  <c r="D28" i="1" s="1"/>
  <c r="C29" i="1"/>
  <c r="D29" i="1" s="1"/>
  <c r="C25" i="1"/>
  <c r="D25" i="1" s="1"/>
</calcChain>
</file>

<file path=xl/sharedStrings.xml><?xml version="1.0" encoding="utf-8"?>
<sst xmlns="http://schemas.openxmlformats.org/spreadsheetml/2006/main" count="71" uniqueCount="37">
  <si>
    <t>Quanto investir por mes</t>
  </si>
  <si>
    <t>Por quantos anos</t>
  </si>
  <si>
    <t>Taxa de rendimento mensal</t>
  </si>
  <si>
    <t>Patriminio Acumulado</t>
  </si>
  <si>
    <t>Dividendos mensais</t>
  </si>
  <si>
    <t xml:space="preserve">Investimento mensal 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</si>
  <si>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</si>
  <si>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</si>
  <si>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</si>
  <si>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</si>
  <si>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</si>
  <si>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</si>
  <si>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</si>
  <si>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</si>
  <si>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Salário</t>
  </si>
  <si>
    <t>Rendimento Carteira</t>
  </si>
  <si>
    <t xml:space="preserve"> </t>
  </si>
  <si>
    <t>Chave</t>
  </si>
  <si>
    <t>Perfil</t>
  </si>
  <si>
    <t>Tipo de II</t>
  </si>
  <si>
    <t>%</t>
  </si>
  <si>
    <t>Conservador</t>
  </si>
  <si>
    <t>PAPEL</t>
  </si>
  <si>
    <t>TIJOLO</t>
  </si>
  <si>
    <t>HÍBRIDOS</t>
  </si>
  <si>
    <t>FOFs</t>
  </si>
  <si>
    <t>DESENVOLVIMENTO</t>
  </si>
  <si>
    <t>HOTELARIAS</t>
  </si>
  <si>
    <t>Moderado</t>
  </si>
  <si>
    <t>Agressivo</t>
  </si>
  <si>
    <t>PERFIL</t>
  </si>
  <si>
    <t>Valor a ser investido por mês</t>
  </si>
  <si>
    <t>Tipo de FII</t>
  </si>
  <si>
    <t>Percentual Sugerido</t>
  </si>
  <si>
    <t xml:space="preserve">Valores </t>
  </si>
  <si>
    <t>Total</t>
  </si>
  <si>
    <t>Sugestão de Investimento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</si>
</sst>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8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6"/>
      <color theme="0"/>
      <name val="Segoe UI"/>
      <family val="2"/>
    </font>
    <font>
      <b/>
      <sz val="12"/>
      <color rgb="FF9C5700"/>
      <name val="Segoe UI"/>
      <family val="2"/>
    </font>
    <font>
      <b/>
      <sz val="16"/>
      <color rgb="FF9C57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thin">
        <color indexed="64"/>
      </right>
      <top/>
      <bottom style="medium">
        <color theme="0" tint="-0.14996795556505021"/>
      </bottom>
      <diagonal/>
    </border>
    <border>
      <left style="thin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medium">
        <color theme="0" tint="-0.14996795556505021"/>
      </right>
      <top style="medium">
        <color theme="0" tint="-0.14996795556505021"/>
      </top>
      <bottom style="thin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thin">
        <color indexed="64"/>
      </bottom>
      <diagonal/>
    </border>
    <border>
      <left style="medium">
        <color theme="0" tint="-0.14996795556505021"/>
      </left>
      <right style="thin">
        <color indexed="64"/>
      </right>
      <top style="medium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6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164" fontId="2" fillId="0" borderId="9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0" fontId="3" fillId="0" borderId="18" xfId="0" applyNumberFormat="1" applyFont="1" applyBorder="1" applyAlignment="1">
      <alignment horizontal="center" vertical="center"/>
    </xf>
    <xf numFmtId="8" fontId="3" fillId="2" borderId="18" xfId="0" applyNumberFormat="1" applyFont="1" applyFill="1" applyBorder="1" applyAlignment="1">
      <alignment horizontal="center"/>
    </xf>
    <xf numFmtId="8" fontId="3" fillId="2" borderId="21" xfId="0" applyNumberFormat="1" applyFont="1" applyFill="1" applyBorder="1" applyAlignment="1">
      <alignment horizontal="center"/>
    </xf>
    <xf numFmtId="0" fontId="2" fillId="4" borderId="15" xfId="0" applyFont="1" applyFill="1" applyBorder="1"/>
    <xf numFmtId="0" fontId="2" fillId="4" borderId="17" xfId="0" applyFont="1" applyFill="1" applyBorder="1"/>
    <xf numFmtId="0" fontId="2" fillId="4" borderId="19" xfId="0" applyFont="1" applyFill="1" applyBorder="1"/>
    <xf numFmtId="164" fontId="2" fillId="4" borderId="3" xfId="1" applyNumberFormat="1" applyFont="1" applyFill="1" applyBorder="1" applyAlignment="1">
      <alignment horizontal="center"/>
    </xf>
    <xf numFmtId="164" fontId="2" fillId="4" borderId="4" xfId="1" applyNumberFormat="1" applyFont="1" applyFill="1" applyBorder="1" applyAlignment="1">
      <alignment horizontal="center"/>
    </xf>
    <xf numFmtId="164" fontId="2" fillId="4" borderId="20" xfId="1" applyNumberFormat="1" applyFont="1" applyFill="1" applyBorder="1" applyAlignment="1">
      <alignment horizontal="center"/>
    </xf>
    <xf numFmtId="164" fontId="2" fillId="4" borderId="16" xfId="1" applyNumberFormat="1" applyFont="1" applyFill="1" applyBorder="1" applyAlignment="1">
      <alignment horizontal="center"/>
    </xf>
    <xf numFmtId="164" fontId="2" fillId="4" borderId="18" xfId="1" applyNumberFormat="1" applyFont="1" applyFill="1" applyBorder="1" applyAlignment="1">
      <alignment horizontal="center"/>
    </xf>
    <xf numFmtId="164" fontId="2" fillId="4" borderId="21" xfId="1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7" xfId="0" applyFont="1" applyBorder="1"/>
    <xf numFmtId="0" fontId="2" fillId="0" borderId="4" xfId="0" applyFont="1" applyBorder="1"/>
    <xf numFmtId="0" fontId="3" fillId="2" borderId="17" xfId="0" applyFont="1" applyFill="1" applyBorder="1"/>
    <xf numFmtId="0" fontId="3" fillId="2" borderId="4" xfId="0" applyFont="1" applyFill="1" applyBorder="1"/>
    <xf numFmtId="0" fontId="3" fillId="2" borderId="19" xfId="0" applyFont="1" applyFill="1" applyBorder="1"/>
    <xf numFmtId="0" fontId="3" fillId="2" borderId="20" xfId="0" applyFont="1" applyFill="1" applyBorder="1"/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3" fillId="7" borderId="0" xfId="0" applyFont="1" applyFill="1" applyBorder="1"/>
    <xf numFmtId="0" fontId="3" fillId="8" borderId="0" xfId="0" applyFont="1" applyFill="1" applyBorder="1" applyAlignment="1">
      <alignment horizontal="center" vertical="center"/>
    </xf>
    <xf numFmtId="164" fontId="3" fillId="8" borderId="0" xfId="0" applyNumberFormat="1" applyFont="1" applyFill="1" applyBorder="1" applyAlignment="1">
      <alignment horizontal="right" vertical="center"/>
    </xf>
    <xf numFmtId="164" fontId="3" fillId="7" borderId="0" xfId="0" applyNumberFormat="1" applyFont="1" applyFill="1" applyAlignment="1">
      <alignment horizontal="center"/>
    </xf>
    <xf numFmtId="0" fontId="2" fillId="7" borderId="0" xfId="0" applyFont="1" applyFill="1"/>
    <xf numFmtId="0" fontId="2" fillId="0" borderId="0" xfId="0" applyFont="1" applyAlignment="1">
      <alignment horizontal="center"/>
    </xf>
    <xf numFmtId="9" fontId="2" fillId="0" borderId="0" xfId="4" applyFont="1" applyAlignment="1">
      <alignment horizontal="center"/>
    </xf>
    <xf numFmtId="164" fontId="2" fillId="0" borderId="0" xfId="0" applyNumberFormat="1" applyFont="1"/>
    <xf numFmtId="0" fontId="7" fillId="6" borderId="0" xfId="2" applyFont="1"/>
    <xf numFmtId="0" fontId="8" fillId="6" borderId="0" xfId="2" applyFont="1"/>
  </cellXfs>
  <cellStyles count="6">
    <cellStyle name="Moeda" xfId="1" builtinId="4"/>
    <cellStyle name="Moeda 2" xfId="3" xr:uid="{864806C2-4973-40AC-A2CF-37C67BD73031}"/>
    <cellStyle name="Moeda 3" xfId="5" xr:uid="{91E82077-6F7F-461C-BF8E-92D52327E011}"/>
    <cellStyle name="Neutro" xfId="2" builtinId="28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E-49DA-A201-ED51468F4BEF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APP!$D$34:$D$39</c:f>
              <c:numCache>
                <c:formatCode>"R$"\ #,##0.00</c:formatCode>
                <c:ptCount val="6"/>
                <c:pt idx="0">
                  <c:v>375</c:v>
                </c:pt>
                <c:pt idx="1">
                  <c:v>75</c:v>
                </c:pt>
                <c:pt idx="2">
                  <c:v>37.5</c:v>
                </c:pt>
                <c:pt idx="3">
                  <c:v>37.5</c:v>
                </c:pt>
                <c:pt idx="4">
                  <c:v>150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E-49DA-A201-ED51468F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  <a:alpha val="69000"/>
      </a:schemeClr>
    </a:soli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121920</xdr:rowOff>
    </xdr:from>
    <xdr:to>
      <xdr:col>4</xdr:col>
      <xdr:colOff>853440</xdr:colOff>
      <xdr:row>9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60E96E9-044E-8B95-5720-A2C3E365E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21920"/>
          <a:ext cx="7802880" cy="1638300"/>
        </a:xfrm>
        <a:prstGeom prst="rect">
          <a:avLst/>
        </a:prstGeom>
      </xdr:spPr>
    </xdr:pic>
    <xdr:clientData/>
  </xdr:twoCellAnchor>
  <xdr:twoCellAnchor>
    <xdr:from>
      <xdr:col>1</xdr:col>
      <xdr:colOff>441960</xdr:colOff>
      <xdr:row>40</xdr:row>
      <xdr:rowOff>160020</xdr:rowOff>
    </xdr:from>
    <xdr:to>
      <xdr:col>3</xdr:col>
      <xdr:colOff>1424940</xdr:colOff>
      <xdr:row>57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9147F3-F79B-A05D-D717-043A0C835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54B2-9352-49E7-9554-406C72CF89EA}">
  <dimension ref="A1:I66"/>
  <sheetViews>
    <sheetView showGridLines="0" showRowColHeaders="0" tabSelected="1" workbookViewId="0">
      <selection activeCell="D15" sqref="D15"/>
    </sheetView>
  </sheetViews>
  <sheetFormatPr defaultColWidth="0" defaultRowHeight="14.4" zeroHeight="1" x14ac:dyDescent="0.3"/>
  <cols>
    <col min="1" max="1" width="3.88671875" customWidth="1"/>
    <col min="2" max="2" width="53.44140625" customWidth="1"/>
    <col min="3" max="3" width="19.88671875" customWidth="1"/>
    <col min="4" max="4" width="25.6640625" customWidth="1"/>
    <col min="5" max="5" width="13.88671875" customWidth="1"/>
    <col min="6" max="6" width="15.44140625" hidden="1" customWidth="1"/>
    <col min="7" max="7" width="21.5546875" hidden="1" customWidth="1"/>
    <col min="8" max="8" width="14.77734375" hidden="1" customWidth="1"/>
    <col min="9" max="9" width="0" hidden="1" customWidth="1"/>
    <col min="10" max="16384" width="8.886718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x14ac:dyDescent="0.3"/>
    <row r="9" spans="2:4" x14ac:dyDescent="0.3"/>
    <row r="10" spans="2:4" x14ac:dyDescent="0.3"/>
    <row r="11" spans="2:4" x14ac:dyDescent="0.3"/>
    <row r="12" spans="2:4" ht="30" customHeight="1" x14ac:dyDescent="0.3">
      <c r="B12" s="37" t="s">
        <v>13</v>
      </c>
      <c r="C12" s="38"/>
      <c r="D12" s="39"/>
    </row>
    <row r="13" spans="2:4" ht="17.399999999999999" thickBot="1" x14ac:dyDescent="0.35">
      <c r="B13" s="28" t="s">
        <v>14</v>
      </c>
      <c r="C13" s="29"/>
      <c r="D13" s="2">
        <v>2500</v>
      </c>
    </row>
    <row r="14" spans="2:4" ht="17.399999999999999" thickBot="1" x14ac:dyDescent="0.35">
      <c r="B14" s="30" t="s">
        <v>15</v>
      </c>
      <c r="C14" s="31"/>
      <c r="D14" s="3">
        <v>6.0000000000000001E-3</v>
      </c>
    </row>
    <row r="15" spans="2:4" ht="16.8" x14ac:dyDescent="0.3">
      <c r="B15" s="32" t="s">
        <v>36</v>
      </c>
      <c r="C15" s="33"/>
      <c r="D15" s="4">
        <f>salario*30%</f>
        <v>750</v>
      </c>
    </row>
    <row r="16" spans="2:4" ht="13.8" customHeight="1" x14ac:dyDescent="0.3"/>
    <row r="17" spans="1:8" ht="30" customHeight="1" x14ac:dyDescent="0.3">
      <c r="B17" s="34" t="s">
        <v>5</v>
      </c>
      <c r="C17" s="35"/>
      <c r="D17" s="36"/>
    </row>
    <row r="18" spans="1:8" ht="16.8" x14ac:dyDescent="0.4">
      <c r="B18" s="40" t="s">
        <v>0</v>
      </c>
      <c r="C18" s="41"/>
      <c r="D18" s="5">
        <v>750</v>
      </c>
    </row>
    <row r="19" spans="1:8" ht="16.8" x14ac:dyDescent="0.4">
      <c r="B19" s="22" t="s">
        <v>1</v>
      </c>
      <c r="C19" s="23"/>
      <c r="D19" s="6">
        <v>5</v>
      </c>
    </row>
    <row r="20" spans="1:8" ht="16.8" x14ac:dyDescent="0.4">
      <c r="B20" s="22" t="s">
        <v>2</v>
      </c>
      <c r="C20" s="23"/>
      <c r="D20" s="7">
        <v>6.0000000000000001E-3</v>
      </c>
    </row>
    <row r="21" spans="1:8" ht="16.8" x14ac:dyDescent="0.4">
      <c r="B21" s="24" t="s">
        <v>3</v>
      </c>
      <c r="C21" s="25"/>
      <c r="D21" s="8">
        <f>FV(taxa_mesal,qtd_anos*12,aporte*-1)</f>
        <v>53973.551502643852</v>
      </c>
    </row>
    <row r="22" spans="1:8" ht="16.8" x14ac:dyDescent="0.4">
      <c r="B22" s="26" t="s">
        <v>4</v>
      </c>
      <c r="C22" s="27"/>
      <c r="D22" s="9">
        <f>patrimonio*rendimentos_carteira</f>
        <v>323.84130901586309</v>
      </c>
    </row>
    <row r="23" spans="1:8" x14ac:dyDescent="0.3"/>
    <row r="24" spans="1:8" ht="30" customHeight="1" x14ac:dyDescent="0.3">
      <c r="B24" s="42" t="s">
        <v>6</v>
      </c>
      <c r="C24" s="43"/>
      <c r="D24" s="19" t="s">
        <v>12</v>
      </c>
    </row>
    <row r="25" spans="1:8" ht="16.8" x14ac:dyDescent="0.4">
      <c r="A25" s="1">
        <v>2</v>
      </c>
      <c r="B25" s="10" t="s">
        <v>7</v>
      </c>
      <c r="C25" s="13">
        <f>FV(D$20,A25*12,D$18*-1)</f>
        <v>19298.411523118812</v>
      </c>
      <c r="D25" s="16">
        <f>C25*rendimentos_carteira</f>
        <v>115.79046913871287</v>
      </c>
      <c r="H25" t="s">
        <v>16</v>
      </c>
    </row>
    <row r="26" spans="1:8" ht="16.8" x14ac:dyDescent="0.4">
      <c r="A26" s="1">
        <v>5</v>
      </c>
      <c r="B26" s="11" t="s">
        <v>8</v>
      </c>
      <c r="C26" s="14">
        <f>FV(D$20,A26*12,D$18*-1)</f>
        <v>53973.551502643852</v>
      </c>
      <c r="D26" s="17">
        <f>C26*rendimentos_carteira</f>
        <v>323.84130901586309</v>
      </c>
    </row>
    <row r="27" spans="1:8" ht="16.8" x14ac:dyDescent="0.4">
      <c r="A27" s="1">
        <v>10</v>
      </c>
      <c r="B27" s="11" t="s">
        <v>9</v>
      </c>
      <c r="C27" s="14">
        <f>FV(D$20,A27*12,D$18*-1)</f>
        <v>131252.25709975613</v>
      </c>
      <c r="D27" s="17">
        <f>C27*rendimentos_carteira</f>
        <v>787.51354259853679</v>
      </c>
    </row>
    <row r="28" spans="1:8" ht="16.8" x14ac:dyDescent="0.4">
      <c r="A28" s="1">
        <v>20</v>
      </c>
      <c r="B28" s="11" t="s">
        <v>10</v>
      </c>
      <c r="C28" s="14">
        <f>FV(D$20,A28*12,D$18*-1)</f>
        <v>400321.75414975593</v>
      </c>
      <c r="D28" s="17">
        <f>C28*rendimentos_carteira</f>
        <v>2401.9305248985356</v>
      </c>
    </row>
    <row r="29" spans="1:8" ht="16.8" x14ac:dyDescent="0.4">
      <c r="A29" s="1">
        <v>30</v>
      </c>
      <c r="B29" s="12" t="s">
        <v>11</v>
      </c>
      <c r="C29" s="15">
        <f>FV(D$20,A29*12,D$18*-1)</f>
        <v>951919.08163582475</v>
      </c>
      <c r="D29" s="18">
        <f>C29*rendimentos_carteira</f>
        <v>5711.5144898149483</v>
      </c>
    </row>
    <row r="30" spans="1:8" x14ac:dyDescent="0.3"/>
    <row r="31" spans="1:8" ht="24.6" x14ac:dyDescent="0.55000000000000004">
      <c r="B31" s="59" t="s">
        <v>30</v>
      </c>
      <c r="C31" s="58" t="s">
        <v>29</v>
      </c>
      <c r="D31" s="58"/>
    </row>
    <row r="32" spans="1:8" ht="16.8" x14ac:dyDescent="0.4">
      <c r="B32" s="50" t="s">
        <v>31</v>
      </c>
      <c r="C32" s="53">
        <v>750</v>
      </c>
      <c r="D32" s="54"/>
    </row>
    <row r="33" spans="2:4" ht="16.8" x14ac:dyDescent="0.3">
      <c r="B33" s="51" t="s">
        <v>32</v>
      </c>
      <c r="C33" s="51" t="s">
        <v>33</v>
      </c>
      <c r="D33" s="51" t="s">
        <v>34</v>
      </c>
    </row>
    <row r="34" spans="2:4" ht="16.8" x14ac:dyDescent="0.4">
      <c r="B34" s="55" t="s">
        <v>22</v>
      </c>
      <c r="C34" s="56">
        <f>VLOOKUP($C$31&amp;"-"&amp;B34,Planilha1!A3:D21,4,)</f>
        <v>0.5</v>
      </c>
      <c r="D34" s="57">
        <f>C34*$C$32</f>
        <v>375</v>
      </c>
    </row>
    <row r="35" spans="2:4" ht="16.8" x14ac:dyDescent="0.4">
      <c r="B35" s="55" t="s">
        <v>23</v>
      </c>
      <c r="C35" s="56">
        <f>VLOOKUP($C$31&amp;"-"&amp;B35,Planilha1!A4:D22,4,)</f>
        <v>0.1</v>
      </c>
      <c r="D35" s="57">
        <f t="shared" ref="D35:D39" si="0">C35*$C$32</f>
        <v>75</v>
      </c>
    </row>
    <row r="36" spans="2:4" ht="16.8" x14ac:dyDescent="0.4">
      <c r="B36" s="55" t="s">
        <v>24</v>
      </c>
      <c r="C36" s="56">
        <f>VLOOKUP($C$31&amp;"-"&amp;B36,Planilha1!A5:D23,4,)</f>
        <v>0.05</v>
      </c>
      <c r="D36" s="57">
        <f t="shared" si="0"/>
        <v>37.5</v>
      </c>
    </row>
    <row r="37" spans="2:4" ht="16.8" x14ac:dyDescent="0.4">
      <c r="B37" s="55" t="s">
        <v>25</v>
      </c>
      <c r="C37" s="56">
        <f>VLOOKUP($C$31&amp;"-"&amp;B37,Planilha1!A6:D24,4,)</f>
        <v>0.05</v>
      </c>
      <c r="D37" s="57">
        <f t="shared" si="0"/>
        <v>37.5</v>
      </c>
    </row>
    <row r="38" spans="2:4" ht="16.8" x14ac:dyDescent="0.4">
      <c r="B38" s="55" t="s">
        <v>26</v>
      </c>
      <c r="C38" s="56">
        <f>VLOOKUP($C$31&amp;"-"&amp;B38,Planilha1!A7:D25,4,)</f>
        <v>0.2</v>
      </c>
      <c r="D38" s="57">
        <f t="shared" si="0"/>
        <v>150</v>
      </c>
    </row>
    <row r="39" spans="2:4" ht="16.8" x14ac:dyDescent="0.4">
      <c r="B39" s="55" t="s">
        <v>27</v>
      </c>
      <c r="C39" s="56">
        <f>VLOOKUP($C$31&amp;"-"&amp;B39,Planilha1!A8:D26,4,)</f>
        <v>0.1</v>
      </c>
      <c r="D39" s="57">
        <f t="shared" si="0"/>
        <v>75</v>
      </c>
    </row>
    <row r="40" spans="2:4" ht="16.8" x14ac:dyDescent="0.3">
      <c r="B40" s="51" t="s">
        <v>35</v>
      </c>
      <c r="C40" s="51"/>
      <c r="D40" s="52">
        <f>SUM(D34:D39)</f>
        <v>750</v>
      </c>
    </row>
    <row r="41" spans="2:4" x14ac:dyDescent="0.3"/>
    <row r="42" spans="2:4" x14ac:dyDescent="0.3"/>
    <row r="43" spans="2:4" x14ac:dyDescent="0.3"/>
    <row r="44" spans="2:4" x14ac:dyDescent="0.3"/>
    <row r="45" spans="2:4" x14ac:dyDescent="0.3"/>
    <row r="46" spans="2:4" x14ac:dyDescent="0.3"/>
    <row r="47" spans="2:4" x14ac:dyDescent="0.3"/>
    <row r="48" spans="2:4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hidden="1" x14ac:dyDescent="0.3"/>
    <row r="61" customFormat="1" hidden="1" x14ac:dyDescent="0.3"/>
    <row r="62" customFormat="1" hidden="1" x14ac:dyDescent="0.3"/>
    <row r="63" customFormat="1" hidden="1" x14ac:dyDescent="0.3"/>
    <row r="64" customFormat="1" hidden="1" x14ac:dyDescent="0.3"/>
    <row r="65" customFormat="1" hidden="1" x14ac:dyDescent="0.3"/>
    <row r="66" customFormat="1" hidden="1" x14ac:dyDescent="0.3"/>
  </sheetData>
  <mergeCells count="11">
    <mergeCell ref="B12:D12"/>
    <mergeCell ref="B18:C18"/>
    <mergeCell ref="B19:C19"/>
    <mergeCell ref="B24:C24"/>
    <mergeCell ref="B20:C20"/>
    <mergeCell ref="B21:C21"/>
    <mergeCell ref="B22:C22"/>
    <mergeCell ref="B13:C13"/>
    <mergeCell ref="B14:C14"/>
    <mergeCell ref="B15:C15"/>
    <mergeCell ref="B17:D17"/>
  </mergeCells>
  <dataValidations count="1">
    <dataValidation type="list" allowBlank="1" showInputMessage="1" showErrorMessage="1" promptTitle="Escolha seu perfil" sqref="C31" xr:uid="{B72959D5-1B79-49EE-B1EF-FF29B299EA6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33E5-0A47-4033-8813-8C13B148DB7B}">
  <dimension ref="A3:D21"/>
  <sheetViews>
    <sheetView workbookViewId="0">
      <selection activeCell="D11" sqref="D11"/>
    </sheetView>
  </sheetViews>
  <sheetFormatPr defaultRowHeight="14.4" x14ac:dyDescent="0.3"/>
  <cols>
    <col min="1" max="1" width="30.88671875" customWidth="1"/>
    <col min="2" max="2" width="11.21875" bestFit="1" customWidth="1"/>
    <col min="3" max="3" width="17.6640625" bestFit="1" customWidth="1"/>
    <col min="4" max="4" width="11.6640625" customWidth="1"/>
  </cols>
  <sheetData>
    <row r="3" spans="1:4" x14ac:dyDescent="0.3">
      <c r="A3" s="20" t="s">
        <v>17</v>
      </c>
      <c r="B3" s="20" t="s">
        <v>18</v>
      </c>
      <c r="C3" s="20" t="s">
        <v>19</v>
      </c>
      <c r="D3" s="20" t="s">
        <v>20</v>
      </c>
    </row>
    <row r="4" spans="1:4" x14ac:dyDescent="0.3">
      <c r="A4" t="str">
        <f>B4&amp;"-"&amp;C4</f>
        <v>Conservador-PAPEL</v>
      </c>
      <c r="B4" t="s">
        <v>21</v>
      </c>
      <c r="C4" s="20" t="s">
        <v>22</v>
      </c>
      <c r="D4" s="21">
        <v>0.3</v>
      </c>
    </row>
    <row r="5" spans="1:4" x14ac:dyDescent="0.3">
      <c r="A5" t="str">
        <f t="shared" ref="A5:A21" si="0">B5&amp;"-"&amp;C5</f>
        <v>Conservador-TIJOLO</v>
      </c>
      <c r="B5" t="s">
        <v>21</v>
      </c>
      <c r="C5" s="20" t="s">
        <v>23</v>
      </c>
      <c r="D5" s="21">
        <v>0.5</v>
      </c>
    </row>
    <row r="6" spans="1:4" x14ac:dyDescent="0.3">
      <c r="A6" t="str">
        <f t="shared" si="0"/>
        <v>Conservador-HÍBRIDOS</v>
      </c>
      <c r="B6" t="s">
        <v>21</v>
      </c>
      <c r="C6" s="20" t="s">
        <v>24</v>
      </c>
      <c r="D6" s="21">
        <v>0.1</v>
      </c>
    </row>
    <row r="7" spans="1:4" x14ac:dyDescent="0.3">
      <c r="A7" t="str">
        <f t="shared" si="0"/>
        <v>Conservador-FOFs</v>
      </c>
      <c r="B7" t="s">
        <v>21</v>
      </c>
      <c r="C7" s="20" t="s">
        <v>25</v>
      </c>
      <c r="D7" s="21">
        <v>0.1</v>
      </c>
    </row>
    <row r="8" spans="1:4" x14ac:dyDescent="0.3">
      <c r="A8" t="str">
        <f t="shared" si="0"/>
        <v>Conservador-DESENVOLVIMENTO</v>
      </c>
      <c r="B8" t="s">
        <v>21</v>
      </c>
      <c r="C8" s="20" t="s">
        <v>26</v>
      </c>
      <c r="D8" s="21">
        <v>0</v>
      </c>
    </row>
    <row r="9" spans="1:4" x14ac:dyDescent="0.3">
      <c r="A9" s="47" t="str">
        <f t="shared" si="0"/>
        <v>Conservador-HOTELARIAS</v>
      </c>
      <c r="B9" s="47" t="s">
        <v>21</v>
      </c>
      <c r="C9" s="48" t="s">
        <v>27</v>
      </c>
      <c r="D9" s="49">
        <v>0</v>
      </c>
    </row>
    <row r="10" spans="1:4" x14ac:dyDescent="0.3">
      <c r="A10" t="str">
        <f t="shared" si="0"/>
        <v>Moderado-PAPEL</v>
      </c>
      <c r="B10" t="s">
        <v>28</v>
      </c>
      <c r="C10" s="20" t="s">
        <v>22</v>
      </c>
      <c r="D10" s="21">
        <v>0.32</v>
      </c>
    </row>
    <row r="11" spans="1:4" x14ac:dyDescent="0.3">
      <c r="A11" t="str">
        <f t="shared" si="0"/>
        <v>Moderado-TIJOLO</v>
      </c>
      <c r="B11" t="s">
        <v>28</v>
      </c>
      <c r="C11" s="20" t="s">
        <v>23</v>
      </c>
      <c r="D11" s="21">
        <v>0.35</v>
      </c>
    </row>
    <row r="12" spans="1:4" x14ac:dyDescent="0.3">
      <c r="A12" t="str">
        <f t="shared" si="0"/>
        <v>Moderado-HÍBRIDOS</v>
      </c>
      <c r="B12" t="s">
        <v>28</v>
      </c>
      <c r="C12" s="20" t="s">
        <v>24</v>
      </c>
      <c r="D12" s="21">
        <v>0.08</v>
      </c>
    </row>
    <row r="13" spans="1:4" x14ac:dyDescent="0.3">
      <c r="A13" t="str">
        <f t="shared" si="0"/>
        <v>Moderado-FOFs</v>
      </c>
      <c r="B13" t="s">
        <v>28</v>
      </c>
      <c r="C13" s="20" t="s">
        <v>25</v>
      </c>
      <c r="D13" s="21">
        <v>0.05</v>
      </c>
    </row>
    <row r="14" spans="1:4" x14ac:dyDescent="0.3">
      <c r="A14" s="44" t="str">
        <f t="shared" si="0"/>
        <v>Moderado-DESENVOLVIMENTO</v>
      </c>
      <c r="B14" s="44" t="s">
        <v>28</v>
      </c>
      <c r="C14" s="45" t="s">
        <v>26</v>
      </c>
      <c r="D14" s="46">
        <v>0.1</v>
      </c>
    </row>
    <row r="15" spans="1:4" x14ac:dyDescent="0.3">
      <c r="A15" s="47" t="str">
        <f t="shared" si="0"/>
        <v>Moderado-HOTELARIAS</v>
      </c>
      <c r="B15" s="47" t="s">
        <v>28</v>
      </c>
      <c r="C15" s="48" t="s">
        <v>27</v>
      </c>
      <c r="D15" s="49">
        <v>0.1</v>
      </c>
    </row>
    <row r="16" spans="1:4" x14ac:dyDescent="0.3">
      <c r="A16" t="str">
        <f t="shared" si="0"/>
        <v>Agressivo-PAPEL</v>
      </c>
      <c r="B16" t="s">
        <v>29</v>
      </c>
      <c r="C16" s="20" t="s">
        <v>22</v>
      </c>
      <c r="D16" s="21">
        <v>0.5</v>
      </c>
    </row>
    <row r="17" spans="1:4" x14ac:dyDescent="0.3">
      <c r="A17" t="str">
        <f t="shared" si="0"/>
        <v>Agressivo-TIJOLO</v>
      </c>
      <c r="B17" t="s">
        <v>29</v>
      </c>
      <c r="C17" s="20" t="s">
        <v>23</v>
      </c>
      <c r="D17" s="21">
        <v>0.1</v>
      </c>
    </row>
    <row r="18" spans="1:4" x14ac:dyDescent="0.3">
      <c r="A18" t="str">
        <f t="shared" si="0"/>
        <v>Agressivo-HÍBRIDOS</v>
      </c>
      <c r="B18" t="s">
        <v>29</v>
      </c>
      <c r="C18" s="20" t="s">
        <v>24</v>
      </c>
      <c r="D18" s="21">
        <v>0.05</v>
      </c>
    </row>
    <row r="19" spans="1:4" x14ac:dyDescent="0.3">
      <c r="A19" t="str">
        <f t="shared" si="0"/>
        <v>Agressivo-FOFs</v>
      </c>
      <c r="B19" t="s">
        <v>29</v>
      </c>
      <c r="C19" s="20" t="s">
        <v>25</v>
      </c>
      <c r="D19" s="21">
        <v>0.05</v>
      </c>
    </row>
    <row r="20" spans="1:4" x14ac:dyDescent="0.3">
      <c r="A20" t="str">
        <f t="shared" si="0"/>
        <v>Agressivo-DESENVOLVIMENTO</v>
      </c>
      <c r="B20" t="s">
        <v>29</v>
      </c>
      <c r="C20" s="20" t="s">
        <v>26</v>
      </c>
      <c r="D20" s="21">
        <v>0.2</v>
      </c>
    </row>
    <row r="21" spans="1:4" x14ac:dyDescent="0.3">
      <c r="A21" t="str">
        <f t="shared" si="0"/>
        <v>Agressivo-HOTELARIAS</v>
      </c>
      <c r="B21" t="s">
        <v>29</v>
      </c>
      <c r="C21" s="20" t="s">
        <v>27</v>
      </c>
      <c r="D21" s="2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Planilha1</vt:lpstr>
      <vt:lpstr>aporte</vt:lpstr>
      <vt:lpstr>patrimonio</vt:lpstr>
      <vt:lpstr>qtd_anos</vt:lpstr>
      <vt:lpstr>rendimentos_carteira</vt:lpstr>
      <vt:lpstr>salario</vt:lpstr>
      <vt:lpstr>sugestao_investimento</vt:lpstr>
      <vt:lpstr>taxa_mesal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Eleutério</dc:creator>
  <cp:lastModifiedBy>Elaine Eleutério</cp:lastModifiedBy>
  <dcterms:created xsi:type="dcterms:W3CDTF">2025-05-22T18:10:14Z</dcterms:created>
  <dcterms:modified xsi:type="dcterms:W3CDTF">2025-05-28T15:57:55Z</dcterms:modified>
</cp:coreProperties>
</file>