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RPANTAU (68)" sheetId="1" r:id="rId4"/>
    <sheet state="visible" name="Sheet12" sheetId="2" r:id="rId5"/>
    <sheet state="visible" name="MAGMA Point" sheetId="3" r:id="rId6"/>
    <sheet state="visible" name="DATA MINING" sheetId="4" r:id="rId7"/>
    <sheet state="visible" name="Hasil Evaluasi FINAL" sheetId="5" r:id="rId8"/>
    <sheet state="visible" name="Sheet14" sheetId="6" r:id="rId9"/>
    <sheet state="visible" name="Hasil Evaluasi v1" sheetId="7" r:id="rId10"/>
    <sheet state="visible" name="MAGMA Data" sheetId="8" r:id="rId11"/>
    <sheet state="visible" name="KRB center point" sheetId="9" r:id="rId12"/>
    <sheet state="visible" name="Hasil Metode 1" sheetId="10" r:id="rId13"/>
    <sheet state="visible" name="(portal) KRB" sheetId="11" r:id="rId14"/>
    <sheet state="visible" name="Copy of (portal) KRB" sheetId="12" r:id="rId15"/>
    <sheet state="visible" name="(manual map) KRB" sheetId="13" r:id="rId16"/>
    <sheet state="visible" name="SEMUA (127)" sheetId="14" r:id="rId17"/>
    <sheet state="visible" name="PERSEBARAN" sheetId="15" r:id="rId18"/>
  </sheets>
  <definedNames>
    <definedName hidden="1" localSheetId="0" name="_xlnm._FilterDatabase">'TERPANTAU (68)'!$B$1:$X$1000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https://volcano.si.edu/volcanolist_countries.cfm?country=Indonesia</t>
      </text>
    </comment>
    <comment authorId="0" ref="S1">
      <text>
        <t xml:space="preserve">Diambil dari website magma</t>
      </text>
    </comment>
    <comment authorId="0" ref="B13">
      <text>
        <t xml:space="preserve">namanya jadi Tengger Caldera</t>
      </text>
    </comment>
    <comment authorId="0" ref="Q32">
      <text>
        <t xml:space="preserve">bukan letusan, tapi hanya asap https://volcano.si.edu/volcano.cfm?vn=264080&amp;vtab=GeneralInfo
</t>
      </text>
    </comment>
    <comment authorId="0" ref="Q43">
      <text>
        <t xml:space="preserve">https://www.volcanodiscovery.com/lewotobi-eruptions.html</t>
      </text>
    </comment>
    <comment authorId="0" ref="B52">
      <text>
        <t xml:space="preserve">jadi Paluweh</t>
      </text>
    </comment>
    <comment authorId="0" ref="Q57">
      <text>
        <t xml:space="preserve">https://www.volcanodiscovery.com/seulawah-agam-eruptions.html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Diambil dari website magma</t>
      </text>
    </comment>
    <comment authorId="0" ref="B11">
      <text>
        <t xml:space="preserve">namanya jadi Tengger Caldera</t>
      </text>
    </comment>
    <comment authorId="0" ref="B51">
      <text>
        <t xml:space="preserve">jadi Paluweh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
      <text>
        <t xml:space="preserve">namanya jadi Tengger Caldera</t>
      </text>
    </comment>
    <comment authorId="0" ref="B51">
      <text>
        <t xml:space="preserve">jadi Paluweh</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Saat dibandingkan dengan website magma, ada sedikit perbedaan</t>
      </text>
    </comment>
  </commentList>
</comments>
</file>

<file path=xl/sharedStrings.xml><?xml version="1.0" encoding="utf-8"?>
<sst xmlns="http://schemas.openxmlformats.org/spreadsheetml/2006/main" count="3069" uniqueCount="1090">
  <si>
    <t>No</t>
  </si>
  <si>
    <t>Nama</t>
  </si>
  <si>
    <t>DEM</t>
  </si>
  <si>
    <t>Lokasi</t>
  </si>
  <si>
    <t>Landform</t>
  </si>
  <si>
    <t>Type 1</t>
  </si>
  <si>
    <t>Type 2</t>
  </si>
  <si>
    <t>Type 3</t>
  </si>
  <si>
    <t>Type 4</t>
  </si>
  <si>
    <t>Type 5</t>
  </si>
  <si>
    <t>Gabungan</t>
  </si>
  <si>
    <t>Min</t>
  </si>
  <si>
    <t>Best Method</t>
  </si>
  <si>
    <t>Max</t>
  </si>
  <si>
    <t>Worst Method</t>
  </si>
  <si>
    <t>Average</t>
  </si>
  <si>
    <t>Last Eruption</t>
  </si>
  <si>
    <t>Longitude(°BT)</t>
  </si>
  <si>
    <t>Latitude (°LU)</t>
  </si>
  <si>
    <t>Tahun Publish KRB</t>
  </si>
  <si>
    <t xml:space="preserve"> Ketinggian (mdpl)</t>
  </si>
  <si>
    <t>Bentuk (cari sendiri mix)</t>
  </si>
  <si>
    <t>Easy Detection?</t>
  </si>
  <si>
    <t>Note</t>
  </si>
  <si>
    <t>Agung</t>
  </si>
  <si>
    <t>Bali</t>
  </si>
  <si>
    <t>Composite</t>
  </si>
  <si>
    <t>Stratovolcano</t>
  </si>
  <si>
    <t>Lava cone</t>
  </si>
  <si>
    <t>Metode 2</t>
  </si>
  <si>
    <t>Metode 1</t>
  </si>
  <si>
    <t>Yes</t>
  </si>
  <si>
    <t>gunung ini memiliki kawah yang sangat besar dan amat dalam yang kadang-kala mengeluarkan asap dan wap air. Dari Pura Besakih gunung ini nampak dengan kerucut runcing sempurna, padahal puncak gunung ini memanjang dan berakhir pada kawah yang melingkar dan lebar.</t>
  </si>
  <si>
    <t>Ambang</t>
  </si>
  <si>
    <t>Sulawesi Utara</t>
  </si>
  <si>
    <t>Complex</t>
  </si>
  <si>
    <t>Metode 3</t>
  </si>
  <si>
    <t>Complex stratovolcano</t>
  </si>
  <si>
    <t>Anak Ranakah</t>
  </si>
  <si>
    <t>NTT</t>
  </si>
  <si>
    <t>Nusa Tenggara Timur</t>
  </si>
  <si>
    <t>Cluster</t>
  </si>
  <si>
    <t>Lava Dome(s)</t>
  </si>
  <si>
    <t>Unknown</t>
  </si>
  <si>
    <t>Arjuno Welirang</t>
  </si>
  <si>
    <t>Jawa Timur</t>
  </si>
  <si>
    <t>Pyroclastic cone(s)</t>
  </si>
  <si>
    <t>Big Area</t>
  </si>
  <si>
    <t>twin volcano yaitu Arjuno dan Welirang</t>
  </si>
  <si>
    <t>Awu</t>
  </si>
  <si>
    <t>Caldera</t>
  </si>
  <si>
    <t>ada kubah lava, mostly hijau tapi ada sedikit perbedaan warna</t>
  </si>
  <si>
    <t>Batur</t>
  </si>
  <si>
    <t>Maar(s)</t>
  </si>
  <si>
    <t>Batutara</t>
  </si>
  <si>
    <t>Anak Krakatau</t>
  </si>
  <si>
    <t>buffer</t>
  </si>
  <si>
    <t>Lampung</t>
  </si>
  <si>
    <t>Pyroclastic cone</t>
  </si>
  <si>
    <t>Somma-stratovolcano</t>
  </si>
  <si>
    <t>gunung berapi somma yang sebagian terendam (dengan kerucut pusat di dalam kaldera yang berada di dalam kaldera yang lebih besar)</t>
  </si>
  <si>
    <t>Banda Api</t>
  </si>
  <si>
    <t>Maluku</t>
  </si>
  <si>
    <t>Tuff cone</t>
  </si>
  <si>
    <t>Kawah Stratovolcano</t>
  </si>
  <si>
    <t>Wurlali</t>
  </si>
  <si>
    <t>Aktivitas fumarolik dengan endapan belerang dan komplek solfatara ditemukan di puncak kawah kembar bernama Natarweru dan di sisi selatan hingga tenggara.</t>
  </si>
  <si>
    <t>Colo</t>
  </si>
  <si>
    <t>Sulawesi Tengah</t>
  </si>
  <si>
    <t>Forested stratovolcano</t>
  </si>
  <si>
    <t>rendah, 2 meter wide caldera with small volcanic cone inside</t>
  </si>
  <si>
    <t>Bromo</t>
  </si>
  <si>
    <t>Stratovolcano(es)</t>
  </si>
  <si>
    <t>Caldera(s)</t>
  </si>
  <si>
    <t>Lava dome(s)</t>
  </si>
  <si>
    <t>Maar</t>
  </si>
  <si>
    <t>Bur Ni Telong</t>
  </si>
  <si>
    <t>Aceh</t>
  </si>
  <si>
    <t>Ciremai</t>
  </si>
  <si>
    <t>Jawa Barat</t>
  </si>
  <si>
    <t>memiliki kawah ganda</t>
  </si>
  <si>
    <t>Dempo</t>
  </si>
  <si>
    <t>Bengkulu</t>
  </si>
  <si>
    <t>Sumatera Selatan</t>
  </si>
  <si>
    <t>Dieng</t>
  </si>
  <si>
    <t>Jawa Tengah</t>
  </si>
  <si>
    <t>ga tau ini apa</t>
  </si>
  <si>
    <t>Dukono</t>
  </si>
  <si>
    <t>Maluku Utara</t>
  </si>
  <si>
    <t>terdiri dari beberapa kawah kubah yang sangat luas. Nama-nama kubah kawah tersebut, yakni Malupang-Warirang, Dilekene, Malupang Magiwe, Telori, dan Heneowara.</t>
  </si>
  <si>
    <t>Ebulobo</t>
  </si>
  <si>
    <t>Lava dome</t>
  </si>
  <si>
    <t>datar dan disertai dengan kubah lava.</t>
  </si>
  <si>
    <t>Egon</t>
  </si>
  <si>
    <t>Galunggung</t>
  </si>
  <si>
    <t>Gunung ini memiliki 2 puncak yaitu Puncak Dinding Ari dan Puncak Beuticanar</t>
  </si>
  <si>
    <t>Gamalama</t>
  </si>
  <si>
    <t>near conical</t>
  </si>
  <si>
    <t>Gamkonora</t>
  </si>
  <si>
    <t xml:space="preserve"> kawah yang memanjang dari utara sampai ke selatan</t>
  </si>
  <si>
    <t>Gede</t>
  </si>
  <si>
    <t>ada sebuah lahan kosong di sebelah puncaknya yang warnaya mirip</t>
  </si>
  <si>
    <t>Guntur</t>
  </si>
  <si>
    <t>kerucut layaknya piramida, yakni berbentuk curam di bagian atas serta lebih landai pada bagian bawah. Di kawasan puncak Gunung Guntur terdapat kaldera yang sangat besar dan dalam yang berasal dari bekas letusan. Punya 4 puncak berbeda (Puncak Parayupan, Puncak Masigit, Puncak Guntur, dan Puncak Kabuyutan)</t>
  </si>
  <si>
    <t>Ibu</t>
  </si>
  <si>
    <t>Ijen</t>
  </si>
  <si>
    <t>Ile Werung</t>
  </si>
  <si>
    <t>Ili Boleng</t>
  </si>
  <si>
    <t>puncaknya terbuat dari beberapa kawah</t>
  </si>
  <si>
    <t>Ili Lewotolok</t>
  </si>
  <si>
    <t>Inielika</t>
  </si>
  <si>
    <t>Inierie</t>
  </si>
  <si>
    <t xml:space="preserve">Terdapat Kampung Bena, Bajawa terletak di puncak bukit Gunung Irienie. </t>
  </si>
  <si>
    <t>Iya</t>
  </si>
  <si>
    <t>Ada jurang besar, puncaknya tidak ada karakteristik</t>
  </si>
  <si>
    <t>Kaba</t>
  </si>
  <si>
    <t>mempunyai delapan kawah gunung berapi namun lima di antaranya tertutup oleh vegetasi hijau</t>
  </si>
  <si>
    <t>Karangetang</t>
  </si>
  <si>
    <t>Kelimutu</t>
  </si>
  <si>
    <t>ada 3 kawah danau dengan warna berbeda"</t>
  </si>
  <si>
    <t>Kelud</t>
  </si>
  <si>
    <t>Kerinci</t>
  </si>
  <si>
    <t>Sumatera Barat</t>
  </si>
  <si>
    <t>Jambi, Sumatera Barat</t>
  </si>
  <si>
    <t>Kie Besi</t>
  </si>
  <si>
    <t>Lamongan</t>
  </si>
  <si>
    <t>didapatkan dari web https://vsi.esdm.go.id/portalmbg/</t>
  </si>
  <si>
    <t>di google earth ga ada</t>
  </si>
  <si>
    <t>Lereboleng</t>
  </si>
  <si>
    <t>Lewotobi Laki-laki</t>
  </si>
  <si>
    <t>kembaran dengan lewotobi perempuan</t>
  </si>
  <si>
    <t>Lewotobi Perempuan</t>
  </si>
  <si>
    <t>kembaran dengan lewotobi laki laki</t>
  </si>
  <si>
    <t>Lokon</t>
  </si>
  <si>
    <t>twin volcano dengan gunung empung. Flat and craterless top, tapi ada kawahnya</t>
  </si>
  <si>
    <t>Mahawu</t>
  </si>
  <si>
    <t>Marapi</t>
  </si>
  <si>
    <t>memiliki puncak dengan kawah yang saling tumpang tindih</t>
  </si>
  <si>
    <t>Merapi</t>
  </si>
  <si>
    <t>Daerah Istimewa Yogyakarta dan Jawa Tengah</t>
  </si>
  <si>
    <t>Papandayan</t>
  </si>
  <si>
    <t>4 kawah besar di puncak</t>
  </si>
  <si>
    <t>Peut Sague</t>
  </si>
  <si>
    <t>Jumlah puncak di Gunung Peuet Sague ada empat</t>
  </si>
  <si>
    <t>Raung</t>
  </si>
  <si>
    <t>mempunyai kaldera di puncaknya berbentuk lingkaran</t>
  </si>
  <si>
    <t>Rinjani</t>
  </si>
  <si>
    <t>NTB</t>
  </si>
  <si>
    <t>Nusa Tenggara Barat</t>
  </si>
  <si>
    <t>Rokatenda</t>
  </si>
  <si>
    <t>Ruang</t>
  </si>
  <si>
    <t>warna puncaknya ga terlalu keliatan</t>
  </si>
  <si>
    <t>Salak</t>
  </si>
  <si>
    <t>Sangeangapi</t>
  </si>
  <si>
    <t>terdiri dari dua kerucut vulkanik</t>
  </si>
  <si>
    <t>Semeru</t>
  </si>
  <si>
    <t>Fissure vent(s)</t>
  </si>
  <si>
    <t>1996 &amp; 2021 (sektor tenggara)</t>
  </si>
  <si>
    <t>warnaya mostly abu untuk keseluruhan gunung</t>
  </si>
  <si>
    <t>Seulawah Agam</t>
  </si>
  <si>
    <t>Sinabung</t>
  </si>
  <si>
    <t>Sumatera Utara</t>
  </si>
  <si>
    <t>Sirung</t>
  </si>
  <si>
    <t>merupakan Kompleks Gunung Api, yang setidaknya memiliki tiga kawah utama, yaitu Kawah A, Kawah B, dan Kawah D</t>
  </si>
  <si>
    <t>Slamet</t>
  </si>
  <si>
    <t>has a clustedr of around three dozen cinder condes? composed of two overlapping eficies</t>
  </si>
  <si>
    <t>Soputan</t>
  </si>
  <si>
    <t>Sorikmarapi</t>
  </si>
  <si>
    <t>Di puncaknya terdapat sebuah danau vulkanik</t>
  </si>
  <si>
    <t>Sumbing</t>
  </si>
  <si>
    <t>Sundoro</t>
  </si>
  <si>
    <t>di puncak ada lava dome kecil</t>
  </si>
  <si>
    <t>Talang</t>
  </si>
  <si>
    <t>Tambora</t>
  </si>
  <si>
    <t>Tandikat</t>
  </si>
  <si>
    <t>Tangkoko</t>
  </si>
  <si>
    <t>Tangkuban Parahu</t>
  </si>
  <si>
    <t>Gunung Api</t>
  </si>
  <si>
    <t>Latitude (LU)</t>
  </si>
  <si>
    <t>Longitude (BT)</t>
  </si>
  <si>
    <r>
      <rPr>
        <rFont val="Roboto, &quot;Helvetica Neue&quot;, Arial, sans-serif"/>
        <color rgb="FF1155CC"/>
        <sz val="11.0"/>
        <u/>
      </rPr>
      <t>Agung</t>
    </r>
  </si>
  <si>
    <r>
      <rPr>
        <rFont val="Roboto, &quot;Helvetica Neue&quot;, Arial, sans-serif"/>
        <color rgb="FF1155CC"/>
        <sz val="11.0"/>
        <u/>
      </rPr>
      <t>Ambang</t>
    </r>
  </si>
  <si>
    <r>
      <rPr>
        <rFont val="Roboto, &quot;Helvetica Neue&quot;, Arial, sans-serif"/>
        <color rgb="FF1155CC"/>
        <sz val="11.0"/>
        <u/>
      </rPr>
      <t>Anak Krakatau</t>
    </r>
  </si>
  <si>
    <r>
      <rPr>
        <rFont val="Roboto, &quot;Helvetica Neue&quot;, Arial, sans-serif"/>
        <color rgb="FF1155CC"/>
        <sz val="11.0"/>
        <u/>
      </rPr>
      <t>Anak Ranakah</t>
    </r>
  </si>
  <si>
    <r>
      <rPr>
        <rFont val="Roboto, &quot;Helvetica Neue&quot;, Arial, sans-serif"/>
        <color rgb="FF1155CC"/>
        <sz val="11.0"/>
        <u/>
      </rPr>
      <t>Arjuno Welirang</t>
    </r>
  </si>
  <si>
    <r>
      <rPr>
        <rFont val="Roboto, &quot;Helvetica Neue&quot;, Arial, sans-serif"/>
        <color rgb="FF1155CC"/>
        <sz val="11.0"/>
        <u/>
      </rPr>
      <t>Awu</t>
    </r>
  </si>
  <si>
    <r>
      <rPr>
        <rFont val="Roboto, &quot;Helvetica Neue&quot;, Arial, sans-serif"/>
        <color rgb="FF1155CC"/>
        <sz val="11.0"/>
        <u/>
      </rPr>
      <t>Banda Api</t>
    </r>
  </si>
  <si>
    <r>
      <rPr>
        <rFont val="Roboto, &quot;Helvetica Neue&quot;, Arial, sans-serif"/>
        <color rgb="FF1155CC"/>
        <sz val="11.0"/>
        <u/>
      </rPr>
      <t>Batur</t>
    </r>
  </si>
  <si>
    <r>
      <rPr>
        <rFont val="Roboto, &quot;Helvetica Neue&quot;, Arial, sans-serif"/>
        <color rgb="FF1155CC"/>
        <sz val="11.0"/>
        <u/>
      </rPr>
      <t>Batutara</t>
    </r>
  </si>
  <si>
    <r>
      <rPr>
        <rFont val="Roboto, &quot;Helvetica Neue&quot;, Arial, sans-serif"/>
        <color rgb="FF1155CC"/>
        <sz val="11.0"/>
        <u/>
      </rPr>
      <t>Bromo</t>
    </r>
  </si>
  <si>
    <r>
      <rPr>
        <rFont val="Roboto, &quot;Helvetica Neue&quot;, Arial, sans-serif"/>
        <color rgb="FF1155CC"/>
        <sz val="11.0"/>
        <u/>
      </rPr>
      <t>Bur Ni Telong</t>
    </r>
  </si>
  <si>
    <r>
      <rPr>
        <rFont val="Roboto, &quot;Helvetica Neue&quot;, Arial, sans-serif"/>
        <color rgb="FF1155CC"/>
        <sz val="11.0"/>
        <u/>
      </rPr>
      <t>Ciremai</t>
    </r>
  </si>
  <si>
    <r>
      <rPr>
        <rFont val="Roboto, &quot;Helvetica Neue&quot;, Arial, sans-serif"/>
        <color rgb="FF1155CC"/>
        <sz val="11.0"/>
        <u/>
      </rPr>
      <t>Colo</t>
    </r>
  </si>
  <si>
    <r>
      <rPr>
        <rFont val="Roboto, &quot;Helvetica Neue&quot;, Arial, sans-serif"/>
        <color rgb="FF1155CC"/>
        <sz val="11.0"/>
        <u/>
      </rPr>
      <t>Dempo</t>
    </r>
  </si>
  <si>
    <r>
      <rPr>
        <rFont val="Roboto, &quot;Helvetica Neue&quot;, Arial, sans-serif"/>
        <color rgb="FF1155CC"/>
        <sz val="11.0"/>
        <u/>
      </rPr>
      <t>Dieng</t>
    </r>
  </si>
  <si>
    <r>
      <rPr>
        <rFont val="Roboto, &quot;Helvetica Neue&quot;, Arial, sans-serif"/>
        <color rgb="FF1155CC"/>
        <sz val="11.0"/>
        <u/>
      </rPr>
      <t>Dukono</t>
    </r>
  </si>
  <si>
    <r>
      <rPr>
        <rFont val="Roboto, &quot;Helvetica Neue&quot;, Arial, sans-serif"/>
        <color rgb="FF1155CC"/>
        <sz val="11.0"/>
        <u/>
      </rPr>
      <t>Ebulobo</t>
    </r>
  </si>
  <si>
    <r>
      <rPr>
        <rFont val="Roboto, &quot;Helvetica Neue&quot;, Arial, sans-serif"/>
        <color rgb="FF1155CC"/>
        <sz val="11.0"/>
        <u/>
      </rPr>
      <t>Egon</t>
    </r>
  </si>
  <si>
    <r>
      <rPr>
        <rFont val="Roboto, &quot;Helvetica Neue&quot;, Arial, sans-serif"/>
        <color rgb="FF1155CC"/>
        <sz val="11.0"/>
        <u/>
      </rPr>
      <t>Galunggung</t>
    </r>
  </si>
  <si>
    <r>
      <rPr>
        <rFont val="Roboto, &quot;Helvetica Neue&quot;, Arial, sans-serif"/>
        <color rgb="FF1155CC"/>
        <sz val="11.0"/>
        <u/>
      </rPr>
      <t>Gamalama</t>
    </r>
  </si>
  <si>
    <r>
      <rPr>
        <rFont val="Roboto, &quot;Helvetica Neue&quot;, Arial, sans-serif"/>
        <color rgb="FF1155CC"/>
        <sz val="11.0"/>
        <u/>
      </rPr>
      <t>Gamkonora</t>
    </r>
  </si>
  <si>
    <r>
      <rPr>
        <rFont val="Roboto, &quot;Helvetica Neue&quot;, Arial, sans-serif"/>
        <color rgb="FF1155CC"/>
        <sz val="11.0"/>
        <u/>
      </rPr>
      <t>Gede</t>
    </r>
  </si>
  <si>
    <r>
      <rPr>
        <rFont val="Roboto, &quot;Helvetica Neue&quot;, Arial, sans-serif"/>
        <color rgb="FF1155CC"/>
        <sz val="11.0"/>
        <u/>
      </rPr>
      <t>Guntur</t>
    </r>
  </si>
  <si>
    <r>
      <rPr>
        <rFont val="Roboto, &quot;Helvetica Neue&quot;, Arial, sans-serif"/>
        <color rgb="FF1155CC"/>
        <sz val="11.0"/>
        <u/>
      </rPr>
      <t>Ibu</t>
    </r>
  </si>
  <si>
    <r>
      <rPr>
        <rFont val="Roboto, &quot;Helvetica Neue&quot;, Arial, sans-serif"/>
        <color rgb="FF1155CC"/>
        <sz val="11.0"/>
        <u/>
      </rPr>
      <t>Ijen</t>
    </r>
  </si>
  <si>
    <r>
      <rPr>
        <rFont val="Roboto, &quot;Helvetica Neue&quot;, Arial, sans-serif"/>
        <color rgb="FF1155CC"/>
        <sz val="11.0"/>
        <u/>
      </rPr>
      <t>Ile Werung</t>
    </r>
  </si>
  <si>
    <r>
      <rPr>
        <rFont val="Roboto, &quot;Helvetica Neue&quot;, Arial, sans-serif"/>
        <color rgb="FF1155CC"/>
        <sz val="11.0"/>
        <u/>
      </rPr>
      <t>Ili Boleng</t>
    </r>
  </si>
  <si>
    <r>
      <rPr>
        <rFont val="Roboto, &quot;Helvetica Neue&quot;, Arial, sans-serif"/>
        <color rgb="FF1155CC"/>
        <sz val="11.0"/>
        <u/>
      </rPr>
      <t>Ili Lewotolok</t>
    </r>
  </si>
  <si>
    <r>
      <rPr>
        <rFont val="Roboto, &quot;Helvetica Neue&quot;, Arial, sans-serif"/>
        <color rgb="FF1155CC"/>
        <sz val="11.0"/>
        <u/>
      </rPr>
      <t>Inielika</t>
    </r>
  </si>
  <si>
    <r>
      <rPr>
        <rFont val="Roboto, &quot;Helvetica Neue&quot;, Arial, sans-serif"/>
        <color rgb="FF1155CC"/>
        <sz val="11.0"/>
        <u/>
      </rPr>
      <t>Inierie</t>
    </r>
  </si>
  <si>
    <r>
      <rPr>
        <rFont val="Roboto, &quot;Helvetica Neue&quot;, Arial, sans-serif"/>
        <color rgb="FF1155CC"/>
        <sz val="11.0"/>
        <u/>
      </rPr>
      <t>Iya</t>
    </r>
  </si>
  <si>
    <r>
      <rPr>
        <rFont val="Roboto, &quot;Helvetica Neue&quot;, Arial, sans-serif"/>
        <color rgb="FF1155CC"/>
        <sz val="11.0"/>
        <u/>
      </rPr>
      <t>Kaba</t>
    </r>
  </si>
  <si>
    <r>
      <rPr>
        <rFont val="Roboto, &quot;Helvetica Neue&quot;, Arial, sans-serif"/>
        <color rgb="FF1155CC"/>
        <sz val="11.0"/>
        <u/>
      </rPr>
      <t>Karangetang</t>
    </r>
  </si>
  <si>
    <r>
      <rPr>
        <rFont val="Roboto, &quot;Helvetica Neue&quot;, Arial, sans-serif"/>
        <color rgb="FF1155CC"/>
        <sz val="11.0"/>
        <u/>
      </rPr>
      <t>Kelimutu</t>
    </r>
  </si>
  <si>
    <r>
      <rPr>
        <rFont val="Roboto, &quot;Helvetica Neue&quot;, Arial, sans-serif"/>
        <color rgb="FF1155CC"/>
        <sz val="11.0"/>
        <u/>
      </rPr>
      <t>Kelud</t>
    </r>
  </si>
  <si>
    <r>
      <rPr>
        <rFont val="Roboto, &quot;Helvetica Neue&quot;, Arial, sans-serif"/>
        <color rgb="FF1155CC"/>
        <sz val="11.0"/>
        <u/>
      </rPr>
      <t>Kerinci</t>
    </r>
  </si>
  <si>
    <r>
      <rPr>
        <rFont val="Roboto, &quot;Helvetica Neue&quot;, Arial, sans-serif"/>
        <color rgb="FF1155CC"/>
        <sz val="11.0"/>
        <u/>
      </rPr>
      <t>Kie Besi</t>
    </r>
  </si>
  <si>
    <r>
      <rPr>
        <rFont val="Roboto, &quot;Helvetica Neue&quot;, Arial, sans-serif"/>
        <color rgb="FF1155CC"/>
        <sz val="11.0"/>
        <u/>
      </rPr>
      <t>Lamongan</t>
    </r>
  </si>
  <si>
    <r>
      <rPr>
        <rFont val="Roboto, &quot;Helvetica Neue&quot;, Arial, sans-serif"/>
        <color rgb="FF1155CC"/>
        <sz val="11.0"/>
        <u/>
      </rPr>
      <t>Lereboleng</t>
    </r>
  </si>
  <si>
    <r>
      <rPr>
        <rFont val="Roboto, &quot;Helvetica Neue&quot;, Arial, sans-serif"/>
        <color rgb="FF1155CC"/>
        <sz val="11.0"/>
        <u/>
      </rPr>
      <t>Lewotobi Laki-laki</t>
    </r>
  </si>
  <si>
    <r>
      <rPr>
        <rFont val="Roboto, &quot;Helvetica Neue&quot;, Arial, sans-serif"/>
        <color rgb="FF1155CC"/>
        <sz val="11.0"/>
        <u/>
      </rPr>
      <t>Lewotobi Perempuan</t>
    </r>
  </si>
  <si>
    <r>
      <rPr>
        <rFont val="Roboto, &quot;Helvetica Neue&quot;, Arial, sans-serif"/>
        <color rgb="FF1155CC"/>
        <sz val="11.0"/>
        <u/>
      </rPr>
      <t>Lokon</t>
    </r>
  </si>
  <si>
    <r>
      <rPr>
        <rFont val="Roboto, &quot;Helvetica Neue&quot;, Arial, sans-serif"/>
        <color rgb="FF1155CC"/>
        <sz val="11.0"/>
        <u/>
      </rPr>
      <t>Mahawu</t>
    </r>
  </si>
  <si>
    <r>
      <rPr>
        <rFont val="Roboto, &quot;Helvetica Neue&quot;, Arial, sans-serif"/>
        <color rgb="FF1155CC"/>
        <sz val="11.0"/>
        <u/>
      </rPr>
      <t>Marapi</t>
    </r>
  </si>
  <si>
    <r>
      <rPr>
        <rFont val="Roboto, &quot;Helvetica Neue&quot;, Arial, sans-serif"/>
        <color rgb="FF1155CC"/>
        <sz val="11.0"/>
        <u/>
      </rPr>
      <t>Merapi</t>
    </r>
  </si>
  <si>
    <r>
      <rPr>
        <rFont val="Roboto, &quot;Helvetica Neue&quot;, Arial, sans-serif"/>
        <color rgb="FF1155CC"/>
        <sz val="11.0"/>
        <u/>
      </rPr>
      <t>Papandayan</t>
    </r>
  </si>
  <si>
    <r>
      <rPr>
        <rFont val="Roboto, &quot;Helvetica Neue&quot;, Arial, sans-serif"/>
        <color rgb="FF1155CC"/>
        <sz val="11.0"/>
        <u/>
      </rPr>
      <t>Peut Sague</t>
    </r>
  </si>
  <si>
    <r>
      <rPr>
        <rFont val="Roboto, &quot;Helvetica Neue&quot;, Arial, sans-serif"/>
        <color rgb="FF1155CC"/>
        <sz val="11.0"/>
        <u/>
      </rPr>
      <t>Raung</t>
    </r>
  </si>
  <si>
    <r>
      <rPr>
        <rFont val="Roboto, &quot;Helvetica Neue&quot;, Arial, sans-serif"/>
        <color rgb="FF1155CC"/>
        <sz val="11.0"/>
        <u/>
      </rPr>
      <t>Rinjani</t>
    </r>
  </si>
  <si>
    <r>
      <rPr>
        <rFont val="Roboto, &quot;Helvetica Neue&quot;, Arial, sans-serif"/>
        <color rgb="FF1155CC"/>
        <sz val="11.0"/>
        <u/>
      </rPr>
      <t>Rokatenda</t>
    </r>
  </si>
  <si>
    <r>
      <rPr>
        <rFont val="Roboto, &quot;Helvetica Neue&quot;, Arial, sans-serif"/>
        <color rgb="FF1155CC"/>
        <sz val="11.0"/>
        <u/>
      </rPr>
      <t>Ruang</t>
    </r>
  </si>
  <si>
    <r>
      <rPr>
        <rFont val="Roboto, &quot;Helvetica Neue&quot;, Arial, sans-serif"/>
        <color rgb="FF1155CC"/>
        <sz val="11.0"/>
        <u/>
      </rPr>
      <t>Salak</t>
    </r>
  </si>
  <si>
    <r>
      <rPr>
        <rFont val="Roboto, &quot;Helvetica Neue&quot;, Arial, sans-serif"/>
        <color rgb="FF1155CC"/>
        <sz val="11.0"/>
        <u/>
      </rPr>
      <t>Sangeangapi</t>
    </r>
  </si>
  <si>
    <r>
      <rPr>
        <rFont val="Roboto, &quot;Helvetica Neue&quot;, Arial, sans-serif"/>
        <color rgb="FF1155CC"/>
        <sz val="11.0"/>
        <u/>
      </rPr>
      <t>Semeru</t>
    </r>
  </si>
  <si>
    <r>
      <rPr>
        <rFont val="Roboto, &quot;Helvetica Neue&quot;, Arial, sans-serif"/>
        <color rgb="FF1155CC"/>
        <sz val="11.0"/>
        <u/>
      </rPr>
      <t>Seulawah Agam</t>
    </r>
  </si>
  <si>
    <r>
      <rPr>
        <rFont val="Roboto, &quot;Helvetica Neue&quot;, Arial, sans-serif"/>
        <color rgb="FF1155CC"/>
        <sz val="11.0"/>
        <u/>
      </rPr>
      <t>Sinabung</t>
    </r>
  </si>
  <si>
    <r>
      <rPr>
        <rFont val="Roboto, &quot;Helvetica Neue&quot;, Arial, sans-serif"/>
        <color rgb="FF1155CC"/>
        <sz val="11.0"/>
        <u/>
      </rPr>
      <t>Sirung</t>
    </r>
  </si>
  <si>
    <r>
      <rPr>
        <rFont val="Roboto, &quot;Helvetica Neue&quot;, Arial, sans-serif"/>
        <color rgb="FF1155CC"/>
        <sz val="11.0"/>
        <u/>
      </rPr>
      <t>Slamet</t>
    </r>
  </si>
  <si>
    <r>
      <rPr>
        <rFont val="Roboto, &quot;Helvetica Neue&quot;, Arial, sans-serif"/>
        <color rgb="FF1155CC"/>
        <sz val="11.0"/>
        <u/>
      </rPr>
      <t>Soputan</t>
    </r>
  </si>
  <si>
    <r>
      <rPr>
        <rFont val="Roboto, &quot;Helvetica Neue&quot;, Arial, sans-serif"/>
        <color rgb="FF1155CC"/>
        <sz val="11.0"/>
        <u/>
      </rPr>
      <t>Sorikmarapi</t>
    </r>
  </si>
  <si>
    <r>
      <rPr>
        <rFont val="Roboto, &quot;Helvetica Neue&quot;, Arial, sans-serif"/>
        <color rgb="FF1155CC"/>
        <sz val="11.0"/>
        <u/>
      </rPr>
      <t>Sumbing</t>
    </r>
  </si>
  <si>
    <r>
      <rPr>
        <rFont val="Roboto, &quot;Helvetica Neue&quot;, Arial, sans-serif"/>
        <color rgb="FF1155CC"/>
        <sz val="11.0"/>
        <u/>
      </rPr>
      <t>Sundoro</t>
    </r>
  </si>
  <si>
    <r>
      <rPr>
        <rFont val="Roboto, &quot;Helvetica Neue&quot;, Arial, sans-serif"/>
        <color rgb="FF1155CC"/>
        <sz val="11.0"/>
        <u/>
      </rPr>
      <t>Talang</t>
    </r>
  </si>
  <si>
    <r>
      <rPr>
        <rFont val="Roboto, &quot;Helvetica Neue&quot;, Arial, sans-serif"/>
        <color rgb="FF1155CC"/>
        <sz val="11.0"/>
        <u/>
      </rPr>
      <t>Tambora</t>
    </r>
  </si>
  <si>
    <r>
      <rPr>
        <rFont val="Roboto, &quot;Helvetica Neue&quot;, Arial, sans-serif"/>
        <color rgb="FF1155CC"/>
        <sz val="11.0"/>
        <u/>
      </rPr>
      <t>Tandikat</t>
    </r>
  </si>
  <si>
    <r>
      <rPr>
        <rFont val="Roboto, &quot;Helvetica Neue&quot;, Arial, sans-serif"/>
        <color rgb="FF1155CC"/>
        <sz val="11.0"/>
        <u/>
      </rPr>
      <t>Tangkoko</t>
    </r>
  </si>
  <si>
    <r>
      <rPr>
        <rFont val="Roboto, &quot;Helvetica Neue&quot;, Arial, sans-serif"/>
        <color rgb="FF1155CC"/>
        <sz val="11.0"/>
        <u/>
      </rPr>
      <t>Tangkuban Parahu</t>
    </r>
  </si>
  <si>
    <r>
      <rPr>
        <rFont val="Roboto, &quot;Helvetica Neue&quot;, Arial, sans-serif"/>
        <color rgb="FF1155CC"/>
        <sz val="11.0"/>
        <u/>
      </rPr>
      <t>Teon</t>
    </r>
  </si>
  <si>
    <r>
      <rPr>
        <rFont val="Roboto, &quot;Helvetica Neue&quot;, Arial, sans-serif"/>
        <color rgb="FF1155CC"/>
        <sz val="11.0"/>
        <u/>
      </rPr>
      <t>Wurlali</t>
    </r>
  </si>
  <si>
    <r>
      <rPr>
        <rFont val="Roboto, &quot;Helvetica Neue&quot;, Arial, sans-serif"/>
        <color rgb="FF1155CC"/>
        <sz val="11.0"/>
        <u/>
      </rPr>
      <t>Agung</t>
    </r>
  </si>
  <si>
    <r>
      <rPr>
        <rFont val="Roboto, &quot;Helvetica Neue&quot;, Arial, sans-serif"/>
        <color rgb="FF1155CC"/>
        <sz val="11.0"/>
        <u/>
      </rPr>
      <t>Ambang</t>
    </r>
  </si>
  <si>
    <r>
      <rPr>
        <rFont val="Roboto, &quot;Helvetica Neue&quot;, Arial, sans-serif"/>
        <color rgb="FF1155CC"/>
        <sz val="11.0"/>
        <u/>
      </rPr>
      <t>Anak Krakatau</t>
    </r>
  </si>
  <si>
    <r>
      <rPr>
        <rFont val="Roboto, &quot;Helvetica Neue&quot;, Arial, sans-serif"/>
        <color rgb="FF1155CC"/>
        <sz val="11.0"/>
        <u/>
      </rPr>
      <t>Anak Ranakah</t>
    </r>
  </si>
  <si>
    <r>
      <rPr>
        <rFont val="Roboto, &quot;Helvetica Neue&quot;, Arial, sans-serif"/>
        <color rgb="FF1155CC"/>
        <sz val="11.0"/>
        <u/>
      </rPr>
      <t>Arjuno Welirang</t>
    </r>
  </si>
  <si>
    <r>
      <rPr>
        <rFont val="Roboto, &quot;Helvetica Neue&quot;, Arial, sans-serif"/>
        <color rgb="FF1155CC"/>
        <sz val="11.0"/>
        <u/>
      </rPr>
      <t>Awu</t>
    </r>
  </si>
  <si>
    <r>
      <rPr>
        <rFont val="Roboto, &quot;Helvetica Neue&quot;, Arial, sans-serif"/>
        <color rgb="FF1155CC"/>
        <sz val="11.0"/>
        <u/>
      </rPr>
      <t>Banda Api</t>
    </r>
  </si>
  <si>
    <r>
      <rPr>
        <rFont val="Roboto, &quot;Helvetica Neue&quot;, Arial, sans-serif"/>
        <color rgb="FF1155CC"/>
        <sz val="11.0"/>
        <u/>
      </rPr>
      <t>Batur</t>
    </r>
  </si>
  <si>
    <r>
      <rPr>
        <rFont val="Roboto, &quot;Helvetica Neue&quot;, Arial, sans-serif"/>
        <color rgb="FF1155CC"/>
        <sz val="11.0"/>
        <u/>
      </rPr>
      <t>Batutara</t>
    </r>
  </si>
  <si>
    <r>
      <rPr>
        <rFont val="Roboto, &quot;Helvetica Neue&quot;, Arial, sans-serif"/>
        <color rgb="FF1155CC"/>
        <sz val="11.0"/>
        <u/>
      </rPr>
      <t>Bromo</t>
    </r>
  </si>
  <si>
    <r>
      <rPr>
        <rFont val="Roboto, &quot;Helvetica Neue&quot;, Arial, sans-serif"/>
        <color rgb="FF1155CC"/>
        <sz val="11.0"/>
        <u/>
      </rPr>
      <t>Bur Ni Telong</t>
    </r>
  </si>
  <si>
    <r>
      <rPr>
        <rFont val="Roboto, &quot;Helvetica Neue&quot;, Arial, sans-serif"/>
        <color rgb="FF1155CC"/>
        <sz val="11.0"/>
        <u/>
      </rPr>
      <t>Ciremai</t>
    </r>
  </si>
  <si>
    <r>
      <rPr>
        <rFont val="Roboto, &quot;Helvetica Neue&quot;, Arial, sans-serif"/>
        <color rgb="FF1155CC"/>
        <sz val="11.0"/>
        <u/>
      </rPr>
      <t>Colo</t>
    </r>
  </si>
  <si>
    <r>
      <rPr>
        <rFont val="Roboto, &quot;Helvetica Neue&quot;, Arial, sans-serif"/>
        <color rgb="FF1155CC"/>
        <sz val="11.0"/>
        <u/>
      </rPr>
      <t>Dempo</t>
    </r>
  </si>
  <si>
    <r>
      <rPr>
        <rFont val="Roboto, &quot;Helvetica Neue&quot;, Arial, sans-serif"/>
        <color rgb="FF1155CC"/>
        <sz val="11.0"/>
        <u/>
      </rPr>
      <t>Dieng</t>
    </r>
  </si>
  <si>
    <r>
      <rPr>
        <rFont val="Roboto, &quot;Helvetica Neue&quot;, Arial, sans-serif"/>
        <color rgb="FF1155CC"/>
        <sz val="11.0"/>
        <u/>
      </rPr>
      <t>Dukono</t>
    </r>
  </si>
  <si>
    <r>
      <rPr>
        <rFont val="Roboto, &quot;Helvetica Neue&quot;, Arial, sans-serif"/>
        <color rgb="FF1155CC"/>
        <sz val="11.0"/>
        <u/>
      </rPr>
      <t>Ebulobo</t>
    </r>
  </si>
  <si>
    <r>
      <rPr>
        <rFont val="Roboto, &quot;Helvetica Neue&quot;, Arial, sans-serif"/>
        <color rgb="FF1155CC"/>
        <sz val="11.0"/>
        <u/>
      </rPr>
      <t>Egon</t>
    </r>
  </si>
  <si>
    <r>
      <rPr>
        <rFont val="Roboto, &quot;Helvetica Neue&quot;, Arial, sans-serif"/>
        <color rgb="FF1155CC"/>
        <sz val="11.0"/>
        <u/>
      </rPr>
      <t>Galunggung</t>
    </r>
  </si>
  <si>
    <r>
      <rPr>
        <rFont val="Roboto, &quot;Helvetica Neue&quot;, Arial, sans-serif"/>
        <color rgb="FF1155CC"/>
        <sz val="11.0"/>
        <u/>
      </rPr>
      <t>Gamalama</t>
    </r>
  </si>
  <si>
    <r>
      <rPr>
        <rFont val="Roboto, &quot;Helvetica Neue&quot;, Arial, sans-serif"/>
        <color rgb="FF1155CC"/>
        <sz val="11.0"/>
        <u/>
      </rPr>
      <t>Gamkonora</t>
    </r>
  </si>
  <si>
    <r>
      <rPr>
        <rFont val="Roboto, &quot;Helvetica Neue&quot;, Arial, sans-serif"/>
        <color rgb="FF1155CC"/>
        <sz val="11.0"/>
        <u/>
      </rPr>
      <t>Gede</t>
    </r>
  </si>
  <si>
    <r>
      <rPr>
        <rFont val="Roboto, &quot;Helvetica Neue&quot;, Arial, sans-serif"/>
        <color rgb="FF1155CC"/>
        <sz val="11.0"/>
        <u/>
      </rPr>
      <t>Guntur</t>
    </r>
  </si>
  <si>
    <r>
      <rPr>
        <rFont val="Roboto, &quot;Helvetica Neue&quot;, Arial, sans-serif"/>
        <color rgb="FF1155CC"/>
        <sz val="11.0"/>
        <u/>
      </rPr>
      <t>Ibu</t>
    </r>
  </si>
  <si>
    <r>
      <rPr>
        <rFont val="Roboto, &quot;Helvetica Neue&quot;, Arial, sans-serif"/>
        <color rgb="FF1155CC"/>
        <sz val="11.0"/>
        <u/>
      </rPr>
      <t>Ijen</t>
    </r>
  </si>
  <si>
    <r>
      <rPr>
        <rFont val="Roboto, &quot;Helvetica Neue&quot;, Arial, sans-serif"/>
        <color rgb="FF1155CC"/>
        <sz val="11.0"/>
        <u/>
      </rPr>
      <t>Ile Werung</t>
    </r>
  </si>
  <si>
    <r>
      <rPr>
        <rFont val="Roboto, &quot;Helvetica Neue&quot;, Arial, sans-serif"/>
        <color rgb="FF1155CC"/>
        <sz val="11.0"/>
        <u/>
      </rPr>
      <t>Ili Boleng</t>
    </r>
  </si>
  <si>
    <r>
      <rPr>
        <rFont val="Roboto, &quot;Helvetica Neue&quot;, Arial, sans-serif"/>
        <color rgb="FF1155CC"/>
        <sz val="11.0"/>
        <u/>
      </rPr>
      <t>Ili Lewotolok</t>
    </r>
  </si>
  <si>
    <r>
      <rPr>
        <rFont val="Roboto, &quot;Helvetica Neue&quot;, Arial, sans-serif"/>
        <color rgb="FF1155CC"/>
        <sz val="11.0"/>
        <u/>
      </rPr>
      <t>Inielika</t>
    </r>
  </si>
  <si>
    <r>
      <rPr>
        <rFont val="Roboto, &quot;Helvetica Neue&quot;, Arial, sans-serif"/>
        <color rgb="FF1155CC"/>
        <sz val="11.0"/>
        <u/>
      </rPr>
      <t>Inierie</t>
    </r>
  </si>
  <si>
    <r>
      <rPr>
        <rFont val="Roboto, &quot;Helvetica Neue&quot;, Arial, sans-serif"/>
        <color rgb="FF1155CC"/>
        <sz val="11.0"/>
        <u/>
      </rPr>
      <t>Iya</t>
    </r>
  </si>
  <si>
    <r>
      <rPr>
        <rFont val="Roboto, &quot;Helvetica Neue&quot;, Arial, sans-serif"/>
        <color rgb="FF1155CC"/>
        <sz val="11.0"/>
        <u/>
      </rPr>
      <t>Kaba</t>
    </r>
  </si>
  <si>
    <r>
      <rPr>
        <rFont val="Roboto, &quot;Helvetica Neue&quot;, Arial, sans-serif"/>
        <color rgb="FF1155CC"/>
        <sz val="11.0"/>
        <u/>
      </rPr>
      <t>Karangetang</t>
    </r>
  </si>
  <si>
    <r>
      <rPr>
        <rFont val="Roboto, &quot;Helvetica Neue&quot;, Arial, sans-serif"/>
        <color rgb="FF1155CC"/>
        <sz val="11.0"/>
        <u/>
      </rPr>
      <t>Kelimutu</t>
    </r>
  </si>
  <si>
    <r>
      <rPr>
        <rFont val="Roboto, &quot;Helvetica Neue&quot;, Arial, sans-serif"/>
        <color rgb="FF1155CC"/>
        <sz val="11.0"/>
        <u/>
      </rPr>
      <t>Kelud</t>
    </r>
  </si>
  <si>
    <r>
      <rPr>
        <rFont val="Roboto, &quot;Helvetica Neue&quot;, Arial, sans-serif"/>
        <color rgb="FF1155CC"/>
        <sz val="11.0"/>
        <u/>
      </rPr>
      <t>Kerinci</t>
    </r>
  </si>
  <si>
    <r>
      <rPr>
        <rFont val="Roboto, &quot;Helvetica Neue&quot;, Arial, sans-serif"/>
        <color rgb="FF1155CC"/>
        <sz val="11.0"/>
        <u/>
      </rPr>
      <t>Kie Besi</t>
    </r>
  </si>
  <si>
    <r>
      <rPr>
        <rFont val="Roboto, &quot;Helvetica Neue&quot;, Arial, sans-serif"/>
        <color rgb="FF1155CC"/>
        <sz val="11.0"/>
        <u/>
      </rPr>
      <t>Lamongan</t>
    </r>
  </si>
  <si>
    <r>
      <rPr>
        <rFont val="Roboto, &quot;Helvetica Neue&quot;, Arial, sans-serif"/>
        <color rgb="FF1155CC"/>
        <sz val="11.0"/>
        <u/>
      </rPr>
      <t>Lereboleng</t>
    </r>
  </si>
  <si>
    <r>
      <rPr>
        <rFont val="Roboto, &quot;Helvetica Neue&quot;, Arial, sans-serif"/>
        <color rgb="FF1155CC"/>
        <sz val="11.0"/>
        <u/>
      </rPr>
      <t>Lewotobi Laki-laki</t>
    </r>
  </si>
  <si>
    <r>
      <rPr>
        <rFont val="Roboto, &quot;Helvetica Neue&quot;, Arial, sans-serif"/>
        <color rgb="FF1155CC"/>
        <sz val="11.0"/>
        <u/>
      </rPr>
      <t>Lewotobi Perempuan</t>
    </r>
  </si>
  <si>
    <r>
      <rPr>
        <rFont val="Roboto, &quot;Helvetica Neue&quot;, Arial, sans-serif"/>
        <color rgb="FF1155CC"/>
        <sz val="11.0"/>
        <u/>
      </rPr>
      <t>Lokon</t>
    </r>
  </si>
  <si>
    <r>
      <rPr>
        <rFont val="Roboto, &quot;Helvetica Neue&quot;, Arial, sans-serif"/>
        <color rgb="FF1155CC"/>
        <sz val="11.0"/>
        <u/>
      </rPr>
      <t>Mahawu</t>
    </r>
  </si>
  <si>
    <r>
      <rPr>
        <rFont val="Roboto, &quot;Helvetica Neue&quot;, Arial, sans-serif"/>
        <color rgb="FF1155CC"/>
        <sz val="11.0"/>
        <u/>
      </rPr>
      <t>Marapi</t>
    </r>
  </si>
  <si>
    <r>
      <rPr>
        <rFont val="Roboto, &quot;Helvetica Neue&quot;, Arial, sans-serif"/>
        <color rgb="FF1155CC"/>
        <sz val="11.0"/>
        <u/>
      </rPr>
      <t>Merapi</t>
    </r>
  </si>
  <si>
    <r>
      <rPr>
        <rFont val="Roboto, &quot;Helvetica Neue&quot;, Arial, sans-serif"/>
        <color rgb="FF1155CC"/>
        <sz val="11.0"/>
        <u/>
      </rPr>
      <t>Papandayan</t>
    </r>
  </si>
  <si>
    <r>
      <rPr>
        <rFont val="Roboto, &quot;Helvetica Neue&quot;, Arial, sans-serif"/>
        <color rgb="FF1155CC"/>
        <sz val="11.0"/>
        <u/>
      </rPr>
      <t>Peut Sague</t>
    </r>
  </si>
  <si>
    <r>
      <rPr>
        <rFont val="Roboto, &quot;Helvetica Neue&quot;, Arial, sans-serif"/>
        <color rgb="FF1155CC"/>
        <sz val="11.0"/>
        <u/>
      </rPr>
      <t>Raung</t>
    </r>
  </si>
  <si>
    <r>
      <rPr>
        <rFont val="Roboto, &quot;Helvetica Neue&quot;, Arial, sans-serif"/>
        <color rgb="FF1155CC"/>
        <sz val="11.0"/>
        <u/>
      </rPr>
      <t>Rinjani</t>
    </r>
  </si>
  <si>
    <r>
      <rPr>
        <rFont val="Roboto, &quot;Helvetica Neue&quot;, Arial, sans-serif"/>
        <color rgb="FF1155CC"/>
        <sz val="11.0"/>
        <u/>
      </rPr>
      <t>Rokatenda</t>
    </r>
  </si>
  <si>
    <r>
      <rPr>
        <rFont val="Roboto, &quot;Helvetica Neue&quot;, Arial, sans-serif"/>
        <color rgb="FF1155CC"/>
        <sz val="11.0"/>
        <u/>
      </rPr>
      <t>Ruang</t>
    </r>
  </si>
  <si>
    <r>
      <rPr>
        <rFont val="Roboto, &quot;Helvetica Neue&quot;, Arial, sans-serif"/>
        <color rgb="FF1155CC"/>
        <sz val="11.0"/>
        <u/>
      </rPr>
      <t>Salak</t>
    </r>
  </si>
  <si>
    <r>
      <rPr>
        <rFont val="Roboto, &quot;Helvetica Neue&quot;, Arial, sans-serif"/>
        <color rgb="FF1155CC"/>
        <sz val="11.0"/>
        <u/>
      </rPr>
      <t>Sangeangapi</t>
    </r>
  </si>
  <si>
    <r>
      <rPr>
        <rFont val="Roboto, &quot;Helvetica Neue&quot;, Arial, sans-serif"/>
        <color rgb="FF1155CC"/>
        <sz val="11.0"/>
        <u/>
      </rPr>
      <t>Semeru</t>
    </r>
  </si>
  <si>
    <r>
      <rPr>
        <rFont val="Roboto, &quot;Helvetica Neue&quot;, Arial, sans-serif"/>
        <color rgb="FF1155CC"/>
        <sz val="11.0"/>
        <u/>
      </rPr>
      <t>Seulawah Agam</t>
    </r>
  </si>
  <si>
    <r>
      <rPr>
        <rFont val="Roboto, &quot;Helvetica Neue&quot;, Arial, sans-serif"/>
        <color rgb="FF1155CC"/>
        <sz val="11.0"/>
        <u/>
      </rPr>
      <t>Sinabung</t>
    </r>
  </si>
  <si>
    <r>
      <rPr>
        <rFont val="Roboto, &quot;Helvetica Neue&quot;, Arial, sans-serif"/>
        <color rgb="FF1155CC"/>
        <sz val="11.0"/>
        <u/>
      </rPr>
      <t>Sirung</t>
    </r>
  </si>
  <si>
    <r>
      <rPr>
        <rFont val="Roboto, &quot;Helvetica Neue&quot;, Arial, sans-serif"/>
        <color rgb="FF1155CC"/>
        <sz val="11.0"/>
        <u/>
      </rPr>
      <t>Slamet</t>
    </r>
  </si>
  <si>
    <r>
      <rPr>
        <rFont val="Roboto, &quot;Helvetica Neue&quot;, Arial, sans-serif"/>
        <color rgb="FF1155CC"/>
        <sz val="11.0"/>
        <u/>
      </rPr>
      <t>Soputan</t>
    </r>
  </si>
  <si>
    <r>
      <rPr>
        <rFont val="Roboto, &quot;Helvetica Neue&quot;, Arial, sans-serif"/>
        <color rgb="FF1155CC"/>
        <sz val="11.0"/>
        <u/>
      </rPr>
      <t>Sorikmarapi</t>
    </r>
  </si>
  <si>
    <r>
      <rPr>
        <rFont val="Roboto, &quot;Helvetica Neue&quot;, Arial, sans-serif"/>
        <color rgb="FF1155CC"/>
        <sz val="11.0"/>
        <u/>
      </rPr>
      <t>Sumbing</t>
    </r>
  </si>
  <si>
    <r>
      <rPr>
        <rFont val="Roboto, &quot;Helvetica Neue&quot;, Arial, sans-serif"/>
        <color rgb="FF1155CC"/>
        <sz val="11.0"/>
        <u/>
      </rPr>
      <t>Sundoro</t>
    </r>
  </si>
  <si>
    <r>
      <rPr>
        <rFont val="Roboto, &quot;Helvetica Neue&quot;, Arial, sans-serif"/>
        <color rgb="FF1155CC"/>
        <sz val="11.0"/>
        <u/>
      </rPr>
      <t>Talang</t>
    </r>
  </si>
  <si>
    <r>
      <rPr>
        <rFont val="Roboto, &quot;Helvetica Neue&quot;, Arial, sans-serif"/>
        <color rgb="FF1155CC"/>
        <sz val="11.0"/>
        <u/>
      </rPr>
      <t>Tambora</t>
    </r>
  </si>
  <si>
    <r>
      <rPr>
        <rFont val="Roboto, &quot;Helvetica Neue&quot;, Arial, sans-serif"/>
        <color rgb="FF1155CC"/>
        <sz val="11.0"/>
        <u/>
      </rPr>
      <t>Tandikat</t>
    </r>
  </si>
  <si>
    <r>
      <rPr>
        <rFont val="Roboto, &quot;Helvetica Neue&quot;, Arial, sans-serif"/>
        <color rgb="FF1155CC"/>
        <sz val="11.0"/>
        <u/>
      </rPr>
      <t>Tangkoko</t>
    </r>
  </si>
  <si>
    <r>
      <rPr>
        <rFont val="Roboto, &quot;Helvetica Neue&quot;, Arial, sans-serif"/>
        <color rgb="FF1155CC"/>
        <sz val="11.0"/>
        <u/>
      </rPr>
      <t>Tangkuban Parahu</t>
    </r>
  </si>
  <si>
    <r>
      <rPr>
        <rFont val="Roboto, &quot;Helvetica Neue&quot;, Arial, sans-serif"/>
        <color rgb="FF1155CC"/>
        <sz val="11.0"/>
        <u/>
      </rPr>
      <t>Teon</t>
    </r>
  </si>
  <si>
    <r>
      <rPr>
        <rFont val="Roboto, &quot;Helvetica Neue&quot;, Arial, sans-serif"/>
        <color rgb="FF1155CC"/>
        <sz val="11.0"/>
        <u/>
      </rPr>
      <t>Wurlali</t>
    </r>
  </si>
  <si>
    <t>Nama Gunung</t>
  </si>
  <si>
    <t>M1 (km)</t>
  </si>
  <si>
    <t>M2 (km)</t>
  </si>
  <si>
    <t>M3 (km)</t>
  </si>
  <si>
    <t>Jarak Minimum (km)</t>
  </si>
  <si>
    <t>Metode Terbaik</t>
  </si>
  <si>
    <t>Jarak Maksimum (km)</t>
  </si>
  <si>
    <t>Metode Terburuk</t>
  </si>
  <si>
    <t>Tipe Gunung</t>
  </si>
  <si>
    <t>Stratovolcano, Pyroclastic cone(s)</t>
  </si>
  <si>
    <t>Stratovolcano, Lava dome</t>
  </si>
  <si>
    <t>Caldera, Stratovolcano, Tuff cone</t>
  </si>
  <si>
    <t>Stratovolcano, Pyroclastic cone(s), Maar(s)</t>
  </si>
  <si>
    <t>Stratovolcano, Lava dome(s)</t>
  </si>
  <si>
    <t>Stratovolcano, Caldera(s)</t>
  </si>
  <si>
    <t>Caldera, Stratovolcano, Pyroclastic cone</t>
  </si>
  <si>
    <t>Stratovolcano(es), Caldera(s), Pyroclastic cone(s), Lava dome(s), Maar</t>
  </si>
  <si>
    <t>Stratovolcano(es), Maar(s)</t>
  </si>
  <si>
    <t>Stratovolcano(es), Caldera</t>
  </si>
  <si>
    <t>Stratovolcano, Pyroclastic cone(s), Lava dome</t>
  </si>
  <si>
    <t>Stratovolcano, Caldera</t>
  </si>
  <si>
    <t>Stratovolcano, Lava cone</t>
  </si>
  <si>
    <t>Stratovolcano, Pyroclastic cone(s), Fissure vent(s)</t>
  </si>
  <si>
    <t>Complex, Lava dome(s)</t>
  </si>
  <si>
    <t>Stratovolcano, Pyroclastic cone</t>
  </si>
  <si>
    <t>Complex, Caldera, Lava dome</t>
  </si>
  <si>
    <t>Stratovolcano, Caldera, Pyroclastic cone</t>
  </si>
  <si>
    <t>Stratovolcano, Maar(s), Pyroclastic cone(s)</t>
  </si>
  <si>
    <t>Stratovolcano, Lava dome(s), Pyroclastic cone(s)</t>
  </si>
  <si>
    <t>Caldera, Stratovolcano, Pyroclastic cone(s), Maar(s)</t>
  </si>
  <si>
    <t>Complex, Stratovolcano</t>
  </si>
  <si>
    <t>Stratovolcano(es), Caldera, Pyroclastic cone(s)</t>
  </si>
  <si>
    <t>Stratovolcano, Caldera, Pyroclastic cone(s)</t>
  </si>
  <si>
    <t>Stratovolcano(es), Caldera(s)</t>
  </si>
  <si>
    <t>Nama Gunung Lintang Bujur</t>
  </si>
  <si>
    <t>Agung -8.341953075466813 115.50750732421875</t>
  </si>
  <si>
    <t>Ambang 0.7535717180105911 124.42119598388675</t>
  </si>
  <si>
    <t>Anak Krakatau -6.1016391293547425 105.4241180419922</t>
  </si>
  <si>
    <t>Anak Ranakah -8.633806608897267 120.53272247314456</t>
  </si>
  <si>
    <t>Arjuno Welirang -7.733445463620818 112.57484436035155</t>
  </si>
  <si>
    <t>Awu 3.682345501935164 125.4521942138672</t>
  </si>
  <si>
    <t>Banda Api -4.52269310446871 129.88105773925784</t>
  </si>
  <si>
    <t>Batur -8.24563904165236 115.36931991577148</t>
  </si>
  <si>
    <t>Batutara -7.789914903590686 123.58777999877933</t>
  </si>
  <si>
    <t>Bromo -7.941596147894652 112.95181274414064</t>
  </si>
  <si>
    <t>Bur Ni Telong 4.768730969283216 96.82113647460939</t>
  </si>
  <si>
    <t>Ciremai -6.895752309876321 108.4079360961914</t>
  </si>
  <si>
    <t>Colo -0.16891455023785007 121.60766601562503</t>
  </si>
  <si>
    <t>Dempo -4.01564458761465 103.11973571777345</t>
  </si>
  <si>
    <t>Dieng -7.199681955820926 109.84199523925783</t>
  </si>
  <si>
    <t>Dukono 1.700571185447282 127.87742614746094</t>
  </si>
  <si>
    <t>Ebulobo -8.815698116551511 121.19104385375978</t>
  </si>
  <si>
    <t>Egon -8.677421123289987 122.45412826538086</t>
  </si>
  <si>
    <t>Galunggung -7.256561216674466 108.07594299316408</t>
  </si>
  <si>
    <t>Gamalama 0.8084982528736103 127.32982635498048</t>
  </si>
  <si>
    <t>Gamkonora 1.3740176052088195 127.53324508666995</t>
  </si>
  <si>
    <t>Gede -6.787694012959388 106.98177337646486</t>
  </si>
  <si>
    <t>Guntur -7.155059096882949 107.85140991210938</t>
  </si>
  <si>
    <t>Ibu 1.496716953308559 127.63229370117189</t>
  </si>
  <si>
    <t>Ijen -8.058209829960761 114.24150466918947</t>
  </si>
  <si>
    <t>Ile Werung -8.530944686436083 123.57233047485353</t>
  </si>
  <si>
    <t>Ili Boleng -8.342972145153515 123.25252532958984</t>
  </si>
  <si>
    <t>Ili Lewotolok -8.272310367719044 123.50967407226562</t>
  </si>
  <si>
    <t>Inielika -8.741391217483116 120.97629547119143</t>
  </si>
  <si>
    <t>Inierie -8.877269913077871 120.95466613769533</t>
  </si>
  <si>
    <t>Iya -8.896265189138516 121.63547515869142</t>
  </si>
  <si>
    <t>Kaba -3.5149630929754334 102.62517929077148</t>
  </si>
  <si>
    <t>Karangetang 2.778794334154057 125.40653228759767</t>
  </si>
  <si>
    <t>Kelimutu -8.766331492695036 121.8146896362305</t>
  </si>
  <si>
    <t>Kelud -7.934115417828395 112.30087280273438</t>
  </si>
  <si>
    <t>Kerinci -1.698168983156666 101.26785278320314</t>
  </si>
  <si>
    <t>Kie Besi 0.3244382686246617 127.39952087402345</t>
  </si>
  <si>
    <t>Lamongan -7.981037741199017 113.34045410156251</t>
  </si>
  <si>
    <t>Lereboleng -8.364711664748562 122.8319549560547</t>
  </si>
  <si>
    <t>Lewotobi Laki-laki -8.537693545914456 122.76761119667694</t>
  </si>
  <si>
    <t>Lewotobi Perempuan -8.55149087843017 122.77991342294409</t>
  </si>
  <si>
    <t>Lokon 1.365608601529216 124.79713439941409</t>
  </si>
  <si>
    <t>Mahawu 1.3535956881386386 124.86236572265628</t>
  </si>
  <si>
    <t>Marapi -0.38966832172590976 100.46585083007812</t>
  </si>
  <si>
    <t>Merapi -7.539487167568595 110.44418334960939</t>
  </si>
  <si>
    <t>Papandayan -7.315135933737784 107.73056030273438</t>
  </si>
  <si>
    <t>Peut Sague 4.905912990573857 96.30495071411134</t>
  </si>
  <si>
    <t>Raung -8.114974623769035 114.05731201171875</t>
  </si>
  <si>
    <t>Rinjani -8.412602260297847 116.42349243164064</t>
  </si>
  <si>
    <t>Rokatenda -8.331762232475162 121.70791625976564</t>
  </si>
  <si>
    <t>Ruang 2.306848728392508 125.36567687988284</t>
  </si>
  <si>
    <t>Salak -6.710640768983543 106.72840118408203</t>
  </si>
  <si>
    <t>Sangeangapi -8.19755816127681 119.06845092773439</t>
  </si>
  <si>
    <t>Semeru -8.11361508149333 112.92366027832033</t>
  </si>
  <si>
    <t>Seulawah Agam 5.447174237637142 95.65521240234376</t>
  </si>
  <si>
    <t>Sinabung 3.1727394767107056 98.39012145996095</t>
  </si>
  <si>
    <t>Sirung -8.496736094265119 124.13057327270508</t>
  </si>
  <si>
    <t>Slamet -7.2398728349881925 109.21577453613283</t>
  </si>
  <si>
    <t>Soputan 1.1146986557556793 124.73705291748048</t>
  </si>
  <si>
    <t>Sorikmarapi 0.6828527916088669 99.54025268554688</t>
  </si>
  <si>
    <t>Sumbing -7.381193538994669 110.0764846801758</t>
  </si>
  <si>
    <t>Sundoro -7.2991308123982765 109.99443054199219</t>
  </si>
  <si>
    <t>Talang -0.984257922417017 100.68077087402345</t>
  </si>
  <si>
    <t>Tambora -8.24309073152939 117.99316406250001</t>
  </si>
  <si>
    <t>Tandikat -0.4293803274252469 100.3161570834601</t>
  </si>
  <si>
    <t>Tangkoko 1.5076162060301508 125.21930428134557</t>
  </si>
  <si>
    <t>Tangkuban Parahu -6.759267840593143 107.61675420979454</t>
  </si>
  <si>
    <t>Wurlali -7.121638054363377 128.6806054612384</t>
  </si>
  <si>
    <t>Keterangan</t>
  </si>
  <si>
    <t>Alasan</t>
  </si>
  <si>
    <t>krb out of bound</t>
  </si>
  <si>
    <r>
      <rPr/>
      <t xml:space="preserve">1. Point dari web magma terletak jauh dari pusat KRB.
Penjelasan: Dataran Tinggi Dieng membentang sekitar 6 × 14 km dan terdiri dari beberapa stratovolcano besar ditambah lebih dari 20 kawah dan kerucut parasit Pleistosen–Holosen yang saling tumpang-tindih, sehingga sangat sulit menggambar batas “gunung” secara tunggal pada citra satelit maupun peta topografi 
Sumber: https://volcano.si.edu/volcano.cfm?vn=263200&amp;vtab=GeneralInfo (diakses 2 Mei 2025)
2. Pada titik pusat KRB hasil hough transform, menunjuk ke lahan kosong. Apabila dilihat dari Peta KRB asli, bisa dilihat bahwa pusatnya adalah Kawah Timbang, dan jaraknya hanya 0,26km dari titik krb dari deteksi. Jadi, diganti saja pusat KRB untuk acuan ke Kawah Timbang ini. Kenapa Kawah Timbang?
Penjelasan: Dari delapan kawah aktif di Dieng, tiga kawah (Sinila, Sikendang, dan Timbang) diketahui secara berkala mengeluarkan gas beracun (CO₂), sehingga model centroid zona KRB cenderung jatuh di sekitar Kawah Timbang meski di citra tampak sebagai lahan terbuka atau pemukiman
Sumber: </t>
    </r>
    <r>
      <rPr>
        <color rgb="FF1155CC"/>
        <u/>
      </rPr>
      <t>https://regional.kompas.com/read/2023/08/27/184953978/8-kawah-aktif-di-dieng-ada-yang-mengeluarkan-gas-beracun?page=all</t>
    </r>
  </si>
  <si>
    <t>Point pada web magma menunjuk ke Gunung Singgalang. 
Penjelasan: Tandikat and its twin volcano to the NNE, Singgalang, lie across the Bukittinggi plain from Marapi volcano. Volcanic activity has migrated to the SSW from the higher Singgalang, and only Tandikat has had historical activity.
Sumber: https://volcano.si.edu/volcano.cfm?vn=261150&amp;vtab=GeneralInfo (diakses 1 Mei 2025)</t>
  </si>
  <si>
    <t>Pusat KRB terletak di Gunung Batuangus.
Penjelasan: Gunung Tangkoko merupakan bagian dari kompleks gunung berapi yang di dalamnya terdapat tiga kerucut utama, yaitu Tangkoko, Dua Saudara, dan Batuangus—di mana Batuangus, sebagai kerucut parasit termuda dan paling aktif, dipilih sebagai titik pusat penentuan Zona Rawan Bencana (KRB) untuk memetakan jangkauan awan panas, aliran piroklastik, dan lahar sesuai dengan letusan terkini.
Sumber: https://kumparan.com/roni-marudut-s/mungkinkah-kerucut-parasit-muncul-kembali-di-kompleks-gunung-api-ini-1vrWsIuhkbn/full</t>
  </si>
  <si>
    <t>REVISION</t>
  </si>
  <si>
    <t>Perhitungan Jarak ke Metode (?) (km)</t>
  </si>
  <si>
    <t>Minimum</t>
  </si>
  <si>
    <t>Maksimum</t>
  </si>
  <si>
    <t>Jarak (km)</t>
  </si>
  <si>
    <t>Metode</t>
  </si>
  <si>
    <t>ga_code</t>
  </si>
  <si>
    <t>ga_nama_gapi</t>
  </si>
  <si>
    <t>ga_kab_gapi</t>
  </si>
  <si>
    <t>ga_prov_gapi</t>
  </si>
  <si>
    <t>ga_koter_gapi</t>
  </si>
  <si>
    <t>ga_elev_gapi</t>
  </si>
  <si>
    <t>ga_lon_gapi</t>
  </si>
  <si>
    <t>ga_lat_gapi</t>
  </si>
  <si>
    <t>ga_status</t>
  </si>
  <si>
    <t>has_vona</t>
  </si>
  <si>
    <t>AGU</t>
  </si>
  <si>
    <t>Karangasem</t>
  </si>
  <si>
    <t>115.508</t>
  </si>
  <si>
    <t>-8.342</t>
  </si>
  <si>
    <t>AMB</t>
  </si>
  <si>
    <t>Bolaang Mongondow</t>
  </si>
  <si>
    <t>Kotamobagu</t>
  </si>
  <si>
    <t>124.42</t>
  </si>
  <si>
    <t>0.75</t>
  </si>
  <si>
    <t>KRA</t>
  </si>
  <si>
    <t>Lampung Selatan</t>
  </si>
  <si>
    <t>Kalianda (Lampung), Merak, Anyer, Labuan (Banten)</t>
  </si>
  <si>
    <t>105.423</t>
  </si>
  <si>
    <t>-6.102</t>
  </si>
  <si>
    <t>RAN</t>
  </si>
  <si>
    <t>Manggarai</t>
  </si>
  <si>
    <t>Ruteng</t>
  </si>
  <si>
    <t>120.52</t>
  </si>
  <si>
    <t>-8.62</t>
  </si>
  <si>
    <t>WEL</t>
  </si>
  <si>
    <t>Malang, Mojokerto, Pasuruan</t>
  </si>
  <si>
    <t>Tretes</t>
  </si>
  <si>
    <t>112.58</t>
  </si>
  <si>
    <t>-7.725</t>
  </si>
  <si>
    <t>AWU</t>
  </si>
  <si>
    <t>Kepulauan Sangihe</t>
  </si>
  <si>
    <t>Tahuna</t>
  </si>
  <si>
    <t>125.456</t>
  </si>
  <si>
    <t>3.682846</t>
  </si>
  <si>
    <t>BAN</t>
  </si>
  <si>
    <t>Maluku Tengah</t>
  </si>
  <si>
    <t>Ambon</t>
  </si>
  <si>
    <t>129.881</t>
  </si>
  <si>
    <t>-4.523</t>
  </si>
  <si>
    <t>BAT</t>
  </si>
  <si>
    <t>Bangli</t>
  </si>
  <si>
    <t>Denpasar</t>
  </si>
  <si>
    <t>115.375</t>
  </si>
  <si>
    <t>-8.242</t>
  </si>
  <si>
    <t>TAR</t>
  </si>
  <si>
    <t>Lembata</t>
  </si>
  <si>
    <t>Patar - Lembata</t>
  </si>
  <si>
    <t>123.579</t>
  </si>
  <si>
    <t>-7.792</t>
  </si>
  <si>
    <t>BRO</t>
  </si>
  <si>
    <t>Probolinggo</t>
  </si>
  <si>
    <t>112.95</t>
  </si>
  <si>
    <t>-7.942</t>
  </si>
  <si>
    <t>TEL</t>
  </si>
  <si>
    <t>Aceh Tengah</t>
  </si>
  <si>
    <t>Takengon</t>
  </si>
  <si>
    <t>96.821</t>
  </si>
  <si>
    <t>4.769</t>
  </si>
  <si>
    <t>CER</t>
  </si>
  <si>
    <t>Cirebon, Kuningan, Majalengka</t>
  </si>
  <si>
    <t>Kuningan</t>
  </si>
  <si>
    <t>108.4</t>
  </si>
  <si>
    <t>-6.892</t>
  </si>
  <si>
    <t>COL</t>
  </si>
  <si>
    <t>Tojo Una-una</t>
  </si>
  <si>
    <t>Kampung Awo</t>
  </si>
  <si>
    <t>121.601</t>
  </si>
  <si>
    <t>-0.162</t>
  </si>
  <si>
    <t>Lahat, Empat Lawang, Kota Pagar Alam</t>
  </si>
  <si>
    <t>Pagar Alam</t>
  </si>
  <si>
    <t>103.13</t>
  </si>
  <si>
    <t>-4.03</t>
  </si>
  <si>
    <t>DIE</t>
  </si>
  <si>
    <t>Banjarnegara, Wonosobo, Batang</t>
  </si>
  <si>
    <t>109.92</t>
  </si>
  <si>
    <t>-7.2</t>
  </si>
  <si>
    <t>DUK</t>
  </si>
  <si>
    <t>Halmahera Utara</t>
  </si>
  <si>
    <t>Galela</t>
  </si>
  <si>
    <t>127.894</t>
  </si>
  <si>
    <t>1.693</t>
  </si>
  <si>
    <t>EBU</t>
  </si>
  <si>
    <t>Nagekeo</t>
  </si>
  <si>
    <t>Boa Wae</t>
  </si>
  <si>
    <t>121.18</t>
  </si>
  <si>
    <t>-8.82</t>
  </si>
  <si>
    <t>EGO</t>
  </si>
  <si>
    <t>Sikka</t>
  </si>
  <si>
    <t>Maumere</t>
  </si>
  <si>
    <t>122.455</t>
  </si>
  <si>
    <t>-8.676</t>
  </si>
  <si>
    <t>GAL</t>
  </si>
  <si>
    <t>Tasikmalaya, Garut</t>
  </si>
  <si>
    <t>Tasikmalaya</t>
  </si>
  <si>
    <t>108.058</t>
  </si>
  <si>
    <t>-7.25</t>
  </si>
  <si>
    <t>GML</t>
  </si>
  <si>
    <t>Ternate</t>
  </si>
  <si>
    <t>127.33</t>
  </si>
  <si>
    <t>0.8</t>
  </si>
  <si>
    <t>GMK</t>
  </si>
  <si>
    <t>Halmahera Barat</t>
  </si>
  <si>
    <t>127.53</t>
  </si>
  <si>
    <t>1.38</t>
  </si>
  <si>
    <t>GED</t>
  </si>
  <si>
    <t>Cianjur, Bogor, Sukabumi</t>
  </si>
  <si>
    <t>Ciloto, Cipanas</t>
  </si>
  <si>
    <t>106.965</t>
  </si>
  <si>
    <t>-6.77</t>
  </si>
  <si>
    <t>GUN</t>
  </si>
  <si>
    <t>Garut</t>
  </si>
  <si>
    <t>Tarogong, Cipanas</t>
  </si>
  <si>
    <t>107.84</t>
  </si>
  <si>
    <t>-7.143</t>
  </si>
  <si>
    <t>IBU</t>
  </si>
  <si>
    <t>Jailolo</t>
  </si>
  <si>
    <t>127.63</t>
  </si>
  <si>
    <t>1.488</t>
  </si>
  <si>
    <t>IJE</t>
  </si>
  <si>
    <t>Banyuwangi, Bondowoso</t>
  </si>
  <si>
    <t>Banyuwangi</t>
  </si>
  <si>
    <t>114.242</t>
  </si>
  <si>
    <t>-8.058</t>
  </si>
  <si>
    <t>WER</t>
  </si>
  <si>
    <t>123.57</t>
  </si>
  <si>
    <t>-8.53</t>
  </si>
  <si>
    <t>BOL</t>
  </si>
  <si>
    <t>Flores Timur</t>
  </si>
  <si>
    <t>Wai Werang</t>
  </si>
  <si>
    <t>123.258</t>
  </si>
  <si>
    <t>LEW</t>
  </si>
  <si>
    <t>Larantuka</t>
  </si>
  <si>
    <t>123.505</t>
  </si>
  <si>
    <t>-8.272</t>
  </si>
  <si>
    <t>LIK</t>
  </si>
  <si>
    <t>Ngada</t>
  </si>
  <si>
    <t>Bajawa</t>
  </si>
  <si>
    <t>120.98</t>
  </si>
  <si>
    <t>-8.73</t>
  </si>
  <si>
    <t>RIE</t>
  </si>
  <si>
    <t>120.95</t>
  </si>
  <si>
    <t>-8.875</t>
  </si>
  <si>
    <t>IYA</t>
  </si>
  <si>
    <t>Ende</t>
  </si>
  <si>
    <t>121.645</t>
  </si>
  <si>
    <t>-8.897</t>
  </si>
  <si>
    <t>KAB</t>
  </si>
  <si>
    <t>Rejang Lebong</t>
  </si>
  <si>
    <t>102.62</t>
  </si>
  <si>
    <t>-3.52</t>
  </si>
  <si>
    <t>KAR</t>
  </si>
  <si>
    <t>Siau Tagulandang Biaro (Sitaro)</t>
  </si>
  <si>
    <t>Manado</t>
  </si>
  <si>
    <t>125.406</t>
  </si>
  <si>
    <t>2.78</t>
  </si>
  <si>
    <t>KLM</t>
  </si>
  <si>
    <t>121.82</t>
  </si>
  <si>
    <t>-8.77</t>
  </si>
  <si>
    <t>KLD</t>
  </si>
  <si>
    <t>Kediri, Blitar, Malang</t>
  </si>
  <si>
    <t>Kediri</t>
  </si>
  <si>
    <t>112.308</t>
  </si>
  <si>
    <t>-7.93</t>
  </si>
  <si>
    <t>KER</t>
  </si>
  <si>
    <t>Kerinci, Solok Selatan</t>
  </si>
  <si>
    <t>Sungai Penuh, Solok</t>
  </si>
  <si>
    <t>101.264</t>
  </si>
  <si>
    <t>-1.697</t>
  </si>
  <si>
    <t>KIE</t>
  </si>
  <si>
    <t>Halmahera Selatan</t>
  </si>
  <si>
    <t>127.4</t>
  </si>
  <si>
    <t>0.32</t>
  </si>
  <si>
    <t>LAM</t>
  </si>
  <si>
    <t>Lumajang</t>
  </si>
  <si>
    <t>113.342</t>
  </si>
  <si>
    <t>-7.979</t>
  </si>
  <si>
    <t>LER</t>
  </si>
  <si>
    <t>122.833</t>
  </si>
  <si>
    <t>-8.365</t>
  </si>
  <si>
    <t>LWK</t>
  </si>
  <si>
    <t>122.7682</t>
  </si>
  <si>
    <t>-8.5389</t>
  </si>
  <si>
    <t>LWP</t>
  </si>
  <si>
    <t>122.7805</t>
  </si>
  <si>
    <t>-8.5539</t>
  </si>
  <si>
    <t>LOK</t>
  </si>
  <si>
    <t>Tomohon</t>
  </si>
  <si>
    <t>Tomohon, Tondano, Manado</t>
  </si>
  <si>
    <t>124.792</t>
  </si>
  <si>
    <t>1.358</t>
  </si>
  <si>
    <t>MAH</t>
  </si>
  <si>
    <t>124.865</t>
  </si>
  <si>
    <t>1.352</t>
  </si>
  <si>
    <t>MAR</t>
  </si>
  <si>
    <t>Agam, Tanah Datar</t>
  </si>
  <si>
    <t>Bukittinggi, Padang Panjang</t>
  </si>
  <si>
    <t>100.473</t>
  </si>
  <si>
    <t>-0.381</t>
  </si>
  <si>
    <t>MER</t>
  </si>
  <si>
    <t>Sleman, Magelang, Boyolali, Klaten</t>
  </si>
  <si>
    <t>Boyolali</t>
  </si>
  <si>
    <t>110.442</t>
  </si>
  <si>
    <t>-7.542</t>
  </si>
  <si>
    <t>PAP</t>
  </si>
  <si>
    <t>107.73</t>
  </si>
  <si>
    <t>-7.32</t>
  </si>
  <si>
    <t>PEU</t>
  </si>
  <si>
    <t>Pidie Meriah</t>
  </si>
  <si>
    <t>Daerah Istimewa Aceh</t>
  </si>
  <si>
    <t>Pidie</t>
  </si>
  <si>
    <t>96.329</t>
  </si>
  <si>
    <t>4.914</t>
  </si>
  <si>
    <t>RAU</t>
  </si>
  <si>
    <t>Banyuwangi, Bondowoso, Jember</t>
  </si>
  <si>
    <t>114.042</t>
  </si>
  <si>
    <t>-8.125</t>
  </si>
  <si>
    <t>RIN</t>
  </si>
  <si>
    <t>Lombok Timur</t>
  </si>
  <si>
    <t>116.47</t>
  </si>
  <si>
    <t>-8.42</t>
  </si>
  <si>
    <t>ROK</t>
  </si>
  <si>
    <t>Desa Awa, Kampung Roka</t>
  </si>
  <si>
    <t>121.708</t>
  </si>
  <si>
    <t>-8.32</t>
  </si>
  <si>
    <t>RUA</t>
  </si>
  <si>
    <t>Tagulandang</t>
  </si>
  <si>
    <t>125.3667</t>
  </si>
  <si>
    <t>2.3031</t>
  </si>
  <si>
    <t>SAL</t>
  </si>
  <si>
    <t>Sukabumi, Bogor</t>
  </si>
  <si>
    <t>Bogor</t>
  </si>
  <si>
    <t>106.73</t>
  </si>
  <si>
    <t>-6.72</t>
  </si>
  <si>
    <t>SAN</t>
  </si>
  <si>
    <t>Bima</t>
  </si>
  <si>
    <t>119.07</t>
  </si>
  <si>
    <t>-8.2</t>
  </si>
  <si>
    <t>SMR</t>
  </si>
  <si>
    <t>Lumajang, Malang</t>
  </si>
  <si>
    <t>Malang, Lumajang, Probolinggo, Pasuruan</t>
  </si>
  <si>
    <t>112.92</t>
  </si>
  <si>
    <t>-8.108</t>
  </si>
  <si>
    <t>SEU</t>
  </si>
  <si>
    <t>Aceh Besar</t>
  </si>
  <si>
    <t>Banda Aceh, Sigli</t>
  </si>
  <si>
    <t>95.658</t>
  </si>
  <si>
    <t>5.448</t>
  </si>
  <si>
    <t>SIN</t>
  </si>
  <si>
    <t>Karo</t>
  </si>
  <si>
    <t>Kabanjahe, Berastagi</t>
  </si>
  <si>
    <t>98.392</t>
  </si>
  <si>
    <t>3.17</t>
  </si>
  <si>
    <t>SIR</t>
  </si>
  <si>
    <t>Alor</t>
  </si>
  <si>
    <t>Kakamauta</t>
  </si>
  <si>
    <t>124.13</t>
  </si>
  <si>
    <t>-8.508</t>
  </si>
  <si>
    <t>SLA</t>
  </si>
  <si>
    <t>Pemalang, Banyumas, Brebes, Tegal, Purbalingga</t>
  </si>
  <si>
    <t>Bumiayu, Purwokerto, Purbalingga</t>
  </si>
  <si>
    <t>109.208</t>
  </si>
  <si>
    <t>-7.242</t>
  </si>
  <si>
    <t>SOP</t>
  </si>
  <si>
    <t>Minahasa Tenggara</t>
  </si>
  <si>
    <t>Amurang</t>
  </si>
  <si>
    <t>124.737</t>
  </si>
  <si>
    <t>1.1145</t>
  </si>
  <si>
    <t>SOR</t>
  </si>
  <si>
    <t>Mandailing Natal</t>
  </si>
  <si>
    <t>99.537</t>
  </si>
  <si>
    <t>0.686</t>
  </si>
  <si>
    <t>SBG</t>
  </si>
  <si>
    <t>Magelang, Temanggung, Wonosobo</t>
  </si>
  <si>
    <t>Temanggung</t>
  </si>
  <si>
    <t>110.07</t>
  </si>
  <si>
    <t>-7.384</t>
  </si>
  <si>
    <t>SUN</t>
  </si>
  <si>
    <t>Temanggung, Wonosobo</t>
  </si>
  <si>
    <t>109.992</t>
  </si>
  <si>
    <t>-7.3</t>
  </si>
  <si>
    <t>TAL</t>
  </si>
  <si>
    <t>Solok</t>
  </si>
  <si>
    <t>100.679</t>
  </si>
  <si>
    <t>-0.978</t>
  </si>
  <si>
    <t>TAM</t>
  </si>
  <si>
    <t>Dompu, Bima</t>
  </si>
  <si>
    <t>118</t>
  </si>
  <si>
    <t>-8.25</t>
  </si>
  <si>
    <t>TAN</t>
  </si>
  <si>
    <t>Padang Pariaman, Agam</t>
  </si>
  <si>
    <t>Padang, Bukittinggi, Padang Panjang</t>
  </si>
  <si>
    <t>100.331</t>
  </si>
  <si>
    <t>-0.39</t>
  </si>
  <si>
    <t>TGK</t>
  </si>
  <si>
    <t>Bitung</t>
  </si>
  <si>
    <t>125.185</t>
  </si>
  <si>
    <t>1.518</t>
  </si>
  <si>
    <t>TPR</t>
  </si>
  <si>
    <t>Subang, Bandung</t>
  </si>
  <si>
    <t>Parongpong, Lembang</t>
  </si>
  <si>
    <t>107.6</t>
  </si>
  <si>
    <t>WUR</t>
  </si>
  <si>
    <t>Maluku Barat Daya</t>
  </si>
  <si>
    <t>-</t>
  </si>
  <si>
    <t>128.675</t>
  </si>
  <si>
    <t>-7.125</t>
  </si>
  <si>
    <t>Titik Koordinat Pusat</t>
  </si>
  <si>
    <t>-8.341953075466813, 115.50750732421875</t>
  </si>
  <si>
    <t>0.7535717180105911, 124.42119598388675</t>
  </si>
  <si>
    <t>-6.1016391293547425, 105.4241180419922</t>
  </si>
  <si>
    <t>-8.633806608897267, 120.53272247314456</t>
  </si>
  <si>
    <t>-7.733445463620818, 112.57484436035155</t>
  </si>
  <si>
    <t>3.682345501935164, 125.4521942138672</t>
  </si>
  <si>
    <t>-4.52269310446871, 129.88105773925784</t>
  </si>
  <si>
    <t>-8.24563904165236, 115.36931991577148</t>
  </si>
  <si>
    <t>-7.789914903590686, 123.58777999877933</t>
  </si>
  <si>
    <t>-7.941596147894652, 112.95181274414064</t>
  </si>
  <si>
    <t>4.768730969283216, 96.82113647460939</t>
  </si>
  <si>
    <t>-6.895752309876321, 108.4079360961914</t>
  </si>
  <si>
    <t>-0.16891455023785007, 121.60766601562503</t>
  </si>
  <si>
    <t>-4.01564458761465, 103.11973571777345</t>
  </si>
  <si>
    <t>-7.199681955820926, 109.84199523925783</t>
  </si>
  <si>
    <t>1.700571185447282, 127.87742614746094</t>
  </si>
  <si>
    <t>-8.815698116551511, 121.19104385375978</t>
  </si>
  <si>
    <t>-8.677421123289987, 122.45412826538086</t>
  </si>
  <si>
    <t>-7.256561216674466, 108.07594299316408</t>
  </si>
  <si>
    <t>0.8084982528736103, 127.32982635498048</t>
  </si>
  <si>
    <t>1.3740176052088195, 127.53324508666995</t>
  </si>
  <si>
    <t>-6.787694012959388, 106.98177337646486</t>
  </si>
  <si>
    <t>-7.155059096882949, 107.85140991210938</t>
  </si>
  <si>
    <t>1.496716953308559, 127.63229370117189</t>
  </si>
  <si>
    <t>-8.058209829960761, 114.24150466918947</t>
  </si>
  <si>
    <t>-8.530944686436083, 123.57233047485353</t>
  </si>
  <si>
    <t>-8.342972145153515, 123.25252532958984</t>
  </si>
  <si>
    <t>-8.272310367719044, 123.50967407226562</t>
  </si>
  <si>
    <t>-8.741391217483116, 120.97629547119143</t>
  </si>
  <si>
    <t>-8.877269913077871, 120.95466613769533</t>
  </si>
  <si>
    <t>-8.896265189138516, 121.63547515869142</t>
  </si>
  <si>
    <t>-3.5149630929754334, 102.62517929077148</t>
  </si>
  <si>
    <t>2.778794334154057, 125.40653228759767</t>
  </si>
  <si>
    <t>-8.766331492695036, 121.8146896362305</t>
  </si>
  <si>
    <t>-7.934115417828395, 112.30087280273438</t>
  </si>
  <si>
    <t>-1.698168983156666, 101.26785278320314</t>
  </si>
  <si>
    <t>0.3244382686246617, 127.39952087402345</t>
  </si>
  <si>
    <t>-7.981037741199017, 113.34045410156251</t>
  </si>
  <si>
    <t>-8.364711664748562, 122.8319549560547</t>
  </si>
  <si>
    <t>-8.537693545914456, 122.76761119667694</t>
  </si>
  <si>
    <t>-8.55149087843017, 122.77991342294409</t>
  </si>
  <si>
    <t>1.365608601529216, 124.79713439941409</t>
  </si>
  <si>
    <t>1.3535956881386386, 124.86236572265628</t>
  </si>
  <si>
    <t>-0.38966832172590976, 100.46585083007812</t>
  </si>
  <si>
    <t>-7.539487167568595, 110.44418334960939</t>
  </si>
  <si>
    <t>-7.315135933737784, 107.73056030273438</t>
  </si>
  <si>
    <t>4.905912990573857, 96.30495071411134</t>
  </si>
  <si>
    <t>-8.114974623769035, 114.05731201171875</t>
  </si>
  <si>
    <t>-8.412602260297847, 116.42349243164064</t>
  </si>
  <si>
    <t>-8.331762232475162, 121.70791625976564</t>
  </si>
  <si>
    <t>2.306848728392508, 125.36567687988284</t>
  </si>
  <si>
    <t>-6.710640768983543, 106.72840118408203</t>
  </si>
  <si>
    <t>-8.19755816127681, 119.06845092773439</t>
  </si>
  <si>
    <t>-8.11361508149333, 112.92366027832033</t>
  </si>
  <si>
    <t>5.447174237637142, 95.65521240234376</t>
  </si>
  <si>
    <t>3.1727394767107056, 98.39012145996095</t>
  </si>
  <si>
    <t>-8.496736094265119, 124.13057327270508</t>
  </si>
  <si>
    <t>-7.2398728349881925, 109.21577453613283</t>
  </si>
  <si>
    <t>1.1146986557556793, 124.73705291748048</t>
  </si>
  <si>
    <t>0.6828527916088669, 99.54025268554688</t>
  </si>
  <si>
    <t>-7.381193538994669, 110.0764846801758</t>
  </si>
  <si>
    <t>-7.2991308123982765, 109.99443054199219</t>
  </si>
  <si>
    <t>-0.984257922417017, 100.68077087402345</t>
  </si>
  <si>
    <t>-8.24309073152939, 117.99316406250001</t>
  </si>
  <si>
    <t>-0.4293803274252469, 100.3161570834601</t>
  </si>
  <si>
    <t>1.5076162060301508, 125.21930428134557</t>
  </si>
  <si>
    <t>-6.759267840593143, 107.61675420979454</t>
  </si>
  <si>
    <t>-7.121638054363377, 128.6806054612384</t>
  </si>
  <si>
    <t>nama_gunung</t>
  </si>
  <si>
    <t>koordinat_hasil_deteksi (lat, lon)</t>
  </si>
  <si>
    <t>-8.337937888376368, 115.50847841981827</t>
  </si>
  <si>
    <t>0.7559772273507833, 124.42641357138642</t>
  </si>
  <si>
    <t>Anak_Krakatau</t>
  </si>
  <si>
    <t>-6.100953167861936, 105.42551817627553</t>
  </si>
  <si>
    <t>Anak_Ranakah</t>
  </si>
  <si>
    <t>-8.624141137896848, 120.5307795102737</t>
  </si>
  <si>
    <t>Arjuno_Welirang</t>
  </si>
  <si>
    <t>-7.753314301471384, 112.58311469708306</t>
  </si>
  <si>
    <t>3.6844850535804237, 125.45094215292474</t>
  </si>
  <si>
    <t>Banda_Api</t>
  </si>
  <si>
    <t>-4.52414034964694, 129.87801953612257</t>
  </si>
  <si>
    <t>-8.24136899533352, 115.37642607305271</t>
  </si>
  <si>
    <t>-7.791582532574876, 123.58873456894497</t>
  </si>
  <si>
    <t>-7.94088253279554, 112.95349008872553</t>
  </si>
  <si>
    <t>Bur_Ni_Telong</t>
  </si>
  <si>
    <t>4.768392275399038, 96.81992724899575</t>
  </si>
  <si>
    <t>-6.9096165866263295, 108.38897046705743</t>
  </si>
  <si>
    <t>-0.17000616751961944, 121.60561374772271</t>
  </si>
  <si>
    <t>-4.021982105824128, 103.12735818491258</t>
  </si>
  <si>
    <t>-7.216301424624733, 109.91233352586733</t>
  </si>
  <si>
    <t>1.7004659170740481, 127.87711207227474</t>
  </si>
  <si>
    <t>-8.814494146601774, 121.19122090715838</t>
  </si>
  <si>
    <t>-8.67624342437578, 122.45281489217584</t>
  </si>
  <si>
    <t>-7.242262736335788, 108.06773292145628</t>
  </si>
  <si>
    <t>0.8101456389831905, 127.33228385245626</t>
  </si>
  <si>
    <t>1.3787792138308474, 127.53153018247396</t>
  </si>
  <si>
    <t>-6.756094504570303, 106.99128171649586</t>
  </si>
  <si>
    <t>-7.155036322247783, 107.84216595361387</t>
  </si>
  <si>
    <t>1.496278852993681, 127.63312964110789</t>
  </si>
  <si>
    <t>-8.051734638855889, 114.25757438668184</t>
  </si>
  <si>
    <t>Ile_Werung</t>
  </si>
  <si>
    <t>-8.534399441013308, 123.57732596483666</t>
  </si>
  <si>
    <t>Ili_Boleng</t>
  </si>
  <si>
    <t>-8.34305828549585, 123.2620173001107</t>
  </si>
  <si>
    <t>Ili_Lewotolok</t>
  </si>
  <si>
    <t>-8.276313459885769, 123.51363541119258</t>
  </si>
  <si>
    <t>-8.73184914046278, 120.97517608132765</t>
  </si>
  <si>
    <t>-8.873872786882075, 120.95631146036112</t>
  </si>
  <si>
    <t>-8.901451066104546, 121.63822259253625</t>
  </si>
  <si>
    <t>-3.5030253661882798, 102.63400343087413</t>
  </si>
  <si>
    <t>2.774850996880996, 125.40440942120735</t>
  </si>
  <si>
    <t>-8.764278322219493, 121.82650947608771</t>
  </si>
  <si>
    <t>-7.933246852880524, 112.30571493734696</t>
  </si>
  <si>
    <t>-1.6959743406534507, 101.26757605219993</t>
  </si>
  <si>
    <t>Kie_Besi</t>
  </si>
  <si>
    <t>0.32227060817787834, 127.3987591834811</t>
  </si>
  <si>
    <t>-7.9704371056430725, 113.33949616631169</t>
  </si>
  <si>
    <t>-8.365695830655662, 122.83244293124474</t>
  </si>
  <si>
    <t>Lewotobi_Laki_Laki</t>
  </si>
  <si>
    <t>-8.536016408524723, 122.76722524161767</t>
  </si>
  <si>
    <t>Lewotobi_Perempuan</t>
  </si>
  <si>
    <t>-8.549401306258105, 122.78393390590229</t>
  </si>
  <si>
    <t>1.3644061692849354, 124.79939407735284</t>
  </si>
  <si>
    <t>1.347787336528724, 124.86470159850833</t>
  </si>
  <si>
    <t>-0.38946459143001855, 100.46582966112325</t>
  </si>
  <si>
    <t>-7.54328818804424, 110.44171072279894</t>
  </si>
  <si>
    <t>-7.322751785792897, 107.73248165742288</t>
  </si>
  <si>
    <t>Peut_Sague</t>
  </si>
  <si>
    <t>4.899366643823663, 96.30492309661004</t>
  </si>
  <si>
    <t>-8.119826937392148, 114.0535669856583</t>
  </si>
  <si>
    <t>-8.403694567173918, 116.44542126115495</t>
  </si>
  <si>
    <t>-8.32509197981346, 121.71404040251593</t>
  </si>
  <si>
    <t>2.30521176634331, 125.36847680984256</t>
  </si>
  <si>
    <t>-6.70444137573343, 106.72861432741932</t>
  </si>
  <si>
    <t>-8.202831269644792, 119.07326296178978</t>
  </si>
  <si>
    <t>-8.11668283389773, 112.92519315727577</t>
  </si>
  <si>
    <t>Seulawah_Agam</t>
  </si>
  <si>
    <t>5.442937222244387, 95.6635259837487</t>
  </si>
  <si>
    <t>3.1627435365638052, 98.40644187227925</t>
  </si>
  <si>
    <t>-8.50223975384183, 124.1300593591554</t>
  </si>
  <si>
    <t>-7.236333855460599, 109.22099008320893</t>
  </si>
  <si>
    <t>1.1142253626576484, 124.73345773549848</t>
  </si>
  <si>
    <t>0.6837526785075737, 99.5424513805768</t>
  </si>
  <si>
    <t>-7.38500503498238, 110.0724133094974</t>
  </si>
  <si>
    <t>-7.291310750848714, 109.99506836353473</t>
  </si>
  <si>
    <t>-0.9824425104773147, 100.67935920415846</t>
  </si>
  <si>
    <t>-8.254214903896429, 118.01262210582986</t>
  </si>
  <si>
    <t>-0.3985375757996257, 100.33844855383511</t>
  </si>
  <si>
    <t>1.5154129685454267, 125.18872392149025</t>
  </si>
  <si>
    <t>Tangkuban_Parahu</t>
  </si>
  <si>
    <t>-6.788344023270194, 107.57312052602008</t>
  </si>
  <si>
    <t>-7.121618993678537, 128.6817330722606</t>
  </si>
  <si>
    <t>kBlur</t>
  </si>
  <si>
    <t>maxRadius</t>
  </si>
  <si>
    <t>acc_res</t>
  </si>
  <si>
    <t>min_dist</t>
  </si>
  <si>
    <t>canny</t>
  </si>
  <si>
    <t>min_vote</t>
  </si>
  <si>
    <t>minRadius</t>
  </si>
  <si>
    <t>Code</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</si>
  <si>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12856096.661340365,-939258.2035682461,12875664.540581372,-919690.3243272403" class="leaflet-tile leaflet-tile-loaded" style="width: 256px; height: 256px; transform: translate3d(4464px, 1154px,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</si>
  <si>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13844274.563011125,78271.51696402067,13854058.502631627,88055.45658452324" class="leaflet-tile leaflet-tile-loaded" style="width: 256px; height: 256px; transform: translate3d(7759px, -46px,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</si>
  <si>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11721159.665362068,-684875.7734351786,11740727.544603074,-665307.8941941739" class="leaflet-tile leaflet-tile-loaded" style="width: 256px; height: 256px; transform: translate3d(1325px, 324px,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</si>
  <si>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13413781.219709013,-968610.0224297526,13418673.189519264,-963718.0526195014" class="leaflet-tile leaflet-tile-loaded" style="width: 256px; height: 256px; transform: translate3d(18001px, 3762px,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</si>
  <si>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12523442.714243278,-880554.565845231,12543010.593484282,-860986.686604225" class="leaflet-tile leaflet-tile-loaded" style="width: 256px; height: 256px; transform: translate3d(11180px, 2263px,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</si>
  <si>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13961681.838457156,401141.52444060636,13971465.778077658,410925.4640611083" class="leaflet-tile leaflet-tile-loaded" style="width: 256px; height: 256px; transform: translate3d(11259px, -3048px,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</si>
  <si>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14450878.819482286,-508764.8602661327,14460662.759102788,-498980.9206456306" class="leaflet-tile leaflet-tile-loaded" style="width: 256px; height: 256px; transform: translate3d(2906px, -105px,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</si>
  <si>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12841420.751909612,-924582.2941374914,12846312.721719863,-919690.3243272403" class="leaflet-tile leaflet-tile-loaded" style="width: 256px; height: 256px; transform: translate3d(12283px, 3049px,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</si>
  <si>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13756219.106426602,-870770.6262247281,13761111.076236853,-865878.6564144759" class="leaflet-tile leaflet-tile-loaded" style="width: 256px; height: 256px; transform: translate3d(18954px, 3254px,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</si>
  <si>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12562578.472725289,-900122.4450862356,12582146.351966294,-880554.565845231" class="leaflet-tile leaflet-tile-loaded" style="width: 256px; height: 256px; transform: translate3d(13294px, 2876px,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</si>
  <si>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10762333.582552817,528332.7395071386,10781901.461793823,547900.6187481434" class="leaflet-tile leaflet-tile-loaded" style="width: 256px; height: 256px; transform: translate3d(2032px, -938px,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</si>
  <si>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12063597.552079657,-772931.2300197015,12073381.491700161,-763147.290399199" class="leaflet-tile leaflet-tile-loaded" style="width: 256px; height: 256px; transform: translate3d(6867px, 675px,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</si>
  <si>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13501836.676293535,-39135.75848200973,13540972.434775544,0" class="leaflet-tile leaflet-tile-loaded" style="width: 256px; height: 256px; transform: translate3d(4705px, -413px,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</si>
  <si>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11466777.235229002,-450061.2225431168,11486345.114470007,-430493.3433021118" class="leaflet-tile leaflet-tile-loaded" style="width: 256px; height: 256px; transform: translate3d(1297px, 411px,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</si>
  <si>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12220140.5860077,-812066.9885017129,12229924.525628202,-802283.0488812102" class="leaflet-tile leaflet-tile-loaded" style="width: 256px; height: 256px; transform: translate3d(2901px, 342px,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</si>
  <si>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14225848.208210723,176110.91316904646,14245416.08745173,195678.79241005238" class="leaflet-tile leaflet-tile-loaded" style="width: 256px; height: 256px; transform: translate3d(7336px, -1529px,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</si>
  <si>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13487160.766862782,-988177.9016707591,13492052.736673033,-983285.9318605072" class="leaflet-tile leaflet-tile-loaded" style="width: 256px; height: 256px; transform: translate3d(17483px, 3577px,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</si>
  <si>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13629027.891360069,-973501.9922400047,13633919.861170318,-968610.0224297526" class="leaflet-tile leaflet-tile-loaded" style="width: 256px; height: 256px; transform: translate3d(19112px, 4148px,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</si>
  <si>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12024461.793597648,-812066.9885017129,12034245.73321815,-802283.0488812102" class="leaflet-tile leaflet-tile-loaded" style="width: 256px; height: 256px; transform: translate3d(6748px, 819px,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</si>
  <si>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14167144.57048771,88055.45658452324,14176928.510108212,97839.39620502722" class="leaflet-tile leaflet-tile-loaded" style="width: 256px; height: 256px; transform: translate3d(17644px, -3258px,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</si>
  <si>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14196496.389349217,151651.06411779005,14201388.359159468,156543.03392804106" class="leaflet-tile leaflet-tile-loaded" style="width: 256px; height: 256px; transform: translate3d(9440px, -1699px,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</si>
  <si>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11907054.518151617,-763147.290399199,11916838.45777212,-753363.3507786967" class="leaflet-tile leaflet-tile-loaded" style="width: 256px; height: 256px; transform: translate3d(4755px, 1059px,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</si>
  <si>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12004893.914356643,-802283.0488812102,12014677.853977146,-792499.1092607067" class="leaflet-tile leaflet-tile-loaded" style="width: 256px; height: 256px; transform: translate3d(6718px, 884px,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</si>
  <si>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14206280.328969719,156543.03392804106,14225848.208210723,176110.91316904646" class="leaflet-tile leaflet-tile-loaded" style="width: 256px; height: 256px; transform: translate3d(8494px, -1754px,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</si>
  <si>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12714229.536843078,-900122.4450862356,12719121.50665333,-895230.4752759838" class="leaflet-tile leaflet-tile-loaded" style="width: 256px; height: 256px; transform: translate3d(14498px, 2948px,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</si>
  <si>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13751327.13661635,-953934.1129989986,13756219.106426602,-949042.1431887486" class="leaflet-tile leaflet-tile-loaded" style="width: 256px; height: 256px; transform: translate3d(21522px, 4409px,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</si>
  <si>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13717083.347944591,-939258.2035682461,13726867.287565093,-929474.263947743" class="leaflet-tile leaflet-tile-loaded" style="width: 256px; height: 256px; transform: translate3d(21134px, 3417px,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</si>
  <si>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13746435.166806098,-929474.263947743,13756219.106426602,-919690.3243272403" class="leaflet-tile leaflet-tile-loaded" style="width: 256px; height: 256px; transform: translate3d(25702px, 4016px,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</si>
  <si>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13465146.90271665,-978393.9620502566,13467592.887621775,-975947.9771451296" class="leaflet-tile leaflet-tile-loaded" style="width: 256px; height: 256px; transform: translate3d(23826px, 4554px,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</si>
  <si>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13462700.917811524,-997961.8412912613,13472484.857432026,-988177.9016707591" class="leaflet-tile leaflet-tile-loaded" style="width: 256px; height: 256px; transform: translate3d(7097px, 1511px,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</si>
  <si>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13531188.495155042,-997961.8412912613,13540972.434775544,-988177.9016707591" class="leaflet-tile leaflet-tile-loaded" style="width: 256px; height: 256px; transform: translate3d(7440px, 1628px,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</si>
  <si>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11422749.50693674,-396249.55463035376,11427641.476746991,-391357.58482010197" class="leaflet-tile leaflet-tile-loaded" style="width: 256px; height: 256px; transform: translate3d(3407px, 1800px,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</si>
  <si>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13951897.898836652,303302.12823558,13961681.838457156,313086.0678560832" class="leaflet-tile leaflet-tile-loaded" style="width: 256px; height: 256px; transform: translate3d(9483px, -2848px,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</si>
  <si>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13550756.374396048,-988177.9016707591,13560540.31401655,-978393.9620502566" class="leaflet-tile leaflet-tile-loaded" style="width: 256px; height: 256px; transform: translate3d(7381px, 1719px,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</si>
  <si>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12484306.955761269,-900122.4450862356,12523442.714243278,-860986.686604225" class="leaflet-tile leaflet-tile-loaded" style="width: 256px; height: 256px; transform: translate3d(11166px, 2053px,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</si>
  <si>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11271098.44281895,-195678.7924100508,11280882.382439453,-185894.85278954805" class="leaflet-tile leaflet-tile-loaded" style="width: 256px; height: 256px; transform: translate3d(2239px, 521px,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</si>
  <si>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14176928.510108212,29351.818861507,14186712.449728714,39135.75848200963" class="leaflet-tile leaflet-tile-loaded" style="width: 256px; height: 256px; transform: translate3d(12119px, -1860px,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</si>
  <si>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12601714.2312073,-900122.4450862356,12621282.110448305,-880554.565845231" class="leaflet-tile leaflet-tile-loaded" style="width: 256px; height: 256px; transform: translate3d(11607px, 2463px,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</si>
  <si>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13668163.649842078,-939258.2035682461,13677947.58946258,-929474.263947743" class="leaflet-tile leaflet-tile-loaded" style="width: 256px; height: 256px; transform: translate3d(7066px, 1033px,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</si>
  <si>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13873626.381872632,136975.1546870371,13893194.261113638,156543.03392804106" class="leaflet-tile leaflet-tile-loaded" style="width: 256px; height: 256px; transform: translate3d(5954px, -413px,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</si>
  <si>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13898086.23092389,146759.09430753946,13902978.20073414,151651.06411779005" class="leaflet-tile leaflet-tile-loaded" style="width: 256px; height: 256px; transform: translate3d(10280px, -599px,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</si>
  <si>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11183042.986234426,-48919.69810251226,11192826.92585493,-39135.75848200973" class="leaflet-tile leaflet-tile-loaded" style="width: 256px; height: 256px; transform: translate3d(2804px, 258px,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</si>
  <si>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12288628.163351217,-860986.686604225,12327763.921833228,-821850.9281222144" class="leaflet-tile leaflet-tile-loaded" style="width: 256px; height: 256px; transform: translate3d(3079px, 242px,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</si>
  <si>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11985326.035115639,-821850.9281222144,11995109.97473614,-812066.9885017129" class="leaflet-tile leaflet-tile-loaded" style="width: 256px; height: 256px; transform: translate3d(5353px, 941px,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</si>
  <si>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10718305.854260556,543008.6489378922,10723197.824070808,547900.6187481434" class="leaflet-tile leaflet-tile-loaded" style="width: 256px; height: 256px; transform: translate3d(1754px, -571px,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</si>
  <si>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12679985.748171318,-939258.2035682461,12719121.50665333,-900122.4450862356" class="leaflet-tile leaflet-tile-loaded" style="width: 256px; height: 256px; transform: translate3d(3466px, 716px,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</si>
  <si>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12958828.027355643,-944150.173378497,12963719.997165894,-939258.2035682461" class="leaflet-tile leaflet-tile-loaded" style="width: 256px; height: 256px; transform: translate3d(11484px, 3053px,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</si>
  <si>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13540972.434775544,-939258.2035682461,13550756.374396048,-929474.263947743" class="leaflet-tile leaflet-tile-loaded" style="width: 256px; height: 256px; transform: translate3d(6224px, 1421px,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</si>
  <si>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13951897.898836652,254382.43013306684,13961681.838457156,264166.36975356966" class="leaflet-tile leaflet-tile-loaded" style="width: 256px; height: 256px; transform: translate3d(9483px, -1568px,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</si>
  <si>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11877702.69929011,-753363.3507786967,11887486.638910612,-743579.411158194" class="leaflet-tile leaflet-tile-loaded" style="width: 256px; height: 256px; transform: translate3d(3062px, 631px,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</si>
  <si>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13247454.246160468,-919690.3243272403,13257238.18578097,-909906.3847067383" class="leaflet-tile leaflet-tile-loaded" style="width: 256px; height: 256px; transform: translate3d(20060px, 4552px,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</si>
  <si>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12562578.472725289,-919690.3243272403,12582146.351966294,-900122.4450862356" class="leaflet-tile leaflet-tile-loaded" style="width: 256px; height: 256px; transform: translate3d(13294px, 3132px,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</si>
  <si>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10644926.307106787,606604.2564711595,10664494.186347792,626172.1357121649" class="leaflet-tile leaflet-tile-loaded" style="width: 256px; height: 256px; transform: translate3d(-1051px, -848px,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</si>
  <si>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10948228.435342366,352221.82633809204,10958012.37496287,362005.76595859416" class="leaflet-tile leaflet-tile-loaded" style="width: 256px; height: 256px; transform: translate3d(1215px, -399px,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</si>
  <si>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13817368.729054742,-951488.1280938733,13819814.713959867,-949042.1431887486" class="leaflet-tile leaflet-tile-loaded" style="width: 256px; height: 256px; transform: translate3d(31902px, 6404px,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</si>
  <si>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12151653.008664181,-821850.9281222144,12171220.887905186,-802283.0488812102" class="leaflet-tile leaflet-tile-loaded" style="width: 256px; height: 256px; transform: translate3d(7062px, 924px,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</si>
  <si>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13883410.321493134,117407.27544603069,13893194.261113638,127191.21506653393" class="leaflet-tile leaflet-tile-loaded" style="width: 256px; height: 256px; transform: translate3d(13910px, -516px,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</si>
  <si>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11075419.6504089,68487.5773435182,11085203.590029402,78271.51696402067" class="leaflet-tile leaflet-tile-loaded" style="width: 256px; height: 256px; transform: translate3d(2075px, -195px,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</si>
  <si>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12249492.404869206,-831634.867742718,12259276.34448971,-821850.9281222144" class="leaflet-tile leaflet-tile-loaded" style="width: 256px; height: 256px; transform: translate3d(3504px, 326px,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</si>
  <si>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12229924.525628202,-821850.9281222144,12249492.404869206,-802283.0488812102" class="leaflet-tile leaflet-tile-loaded" style="width: 256px; height: 256px; transform: translate3d(7550px, 797px,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</si>
  <si>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11202610.865475433,-117407.27544602954,11212394.805095935,-107623.33582552838" class="leaflet-tile leaflet-tile-loaded" style="width: 256px; height: 256px; transform: translate3d(3214px, 276px, 0px); opacity: 1;"&gt;</t>
  </si>
  <si>
    <t>&lt;img alt="" role="presentation" src="https://vsi.esdm.go.id/portalmbg/map-proxy?service=WMS&amp;amp;request=GetMap&amp;amp;layers=pmbgi%3AKRB_GA_2023_KSP&amp;amp;styles=&amp;amp;format=image%2Fpng&amp;amp;transparent=true&amp;amp;version=1.1.1&amp;amp;tiled=true&amp;amp;width=256&amp;amp;height=256&amp;amp;srs=EPSG%3A3857&amp;amp;bbox=13130046.970714437,-929474.263947743,13139830.91033494,-919690.3243272403" class="leaflet-tile leaflet-tile-loaded" style="width: 256px; height: 256px; transform: translate3d(18262px, 4558px, 0px); opacity: 1;"&gt;</t>
  </si>
  <si>
    <t>left (BT)</t>
  </si>
  <si>
    <t>right (BT)</t>
  </si>
  <si>
    <t>up (LS)</t>
  </si>
  <si>
    <t>down (LS)</t>
  </si>
  <si>
    <t>Column 11</t>
  </si>
  <si>
    <t>RGB</t>
  </si>
  <si>
    <t>(122, 42, 30, 'BT')</t>
  </si>
  <si>
    <t>122, 50, 45</t>
  </si>
  <si>
    <t>8, 30, 0</t>
  </si>
  <si>
    <t>8, 37, 30</t>
  </si>
  <si>
    <t>LS</t>
  </si>
  <si>
    <t>220,33,117</t>
  </si>
  <si>
    <t>122, 42, 30</t>
  </si>
  <si>
    <t>100, 10, 0</t>
  </si>
  <si>
    <t>100, 25, 0</t>
  </si>
  <si>
    <t>0, 18, 0</t>
  </si>
  <si>
    <t>0, 35, 0</t>
  </si>
  <si>
    <t>125, 2, 30</t>
  </si>
  <si>
    <t>125, 17, 30</t>
  </si>
  <si>
    <t>1, 35, 0</t>
  </si>
  <si>
    <t>1, 24, 0</t>
  </si>
  <si>
    <t>LN</t>
  </si>
  <si>
    <t>107, 30, 0</t>
  </si>
  <si>
    <t>107, 45, 0</t>
  </si>
  <si>
    <t>6, 37, 30</t>
  </si>
  <si>
    <t>6, 52, 30</t>
  </si>
  <si>
    <t>128, 37, 0</t>
  </si>
  <si>
    <t>128, 44, 0</t>
  </si>
  <si>
    <t>7, 3, 30</t>
  </si>
  <si>
    <t>7, 11, 0</t>
  </si>
  <si>
    <t># Threshold merah pekat</t>
  </si>
  <si>
    <t>lower_red1 = np.array([0, 100, 100])</t>
  </si>
  <si>
    <t>upper_red1 = np.array([10, 255, 255])</t>
  </si>
  <si>
    <t>lower_red2 = np.array([160, 100, 100])</t>
  </si>
  <si>
    <t>upper_red2 = np.array([180, 255, 255])</t>
  </si>
  <si>
    <t>Tipe</t>
  </si>
  <si>
    <t>Bentuk</t>
  </si>
  <si>
    <t>Latitude</t>
  </si>
  <si>
    <t>Longitude</t>
  </si>
  <si>
    <t>A</t>
  </si>
  <si>
    <t>Sumatera</t>
  </si>
  <si>
    <t>Burni Telong</t>
  </si>
  <si>
    <t>Sorik Marapi</t>
  </si>
  <si>
    <t>Jawa</t>
  </si>
  <si>
    <t>Bali - Nusa Tenggara</t>
  </si>
  <si>
    <t>Rinjani/Barujari</t>
  </si>
  <si>
    <t>Ili Werung</t>
  </si>
  <si>
    <t>Hobal (bawah laut)</t>
  </si>
  <si>
    <t>Wetar</t>
  </si>
  <si>
    <t>Nieuwerkerk</t>
  </si>
  <si>
    <t>Teon</t>
  </si>
  <si>
    <t>Nila</t>
  </si>
  <si>
    <t>Serua</t>
  </si>
  <si>
    <t>Banda api</t>
  </si>
  <si>
    <t>Sulawesi</t>
  </si>
  <si>
    <t>Banua Wuhu (BL)</t>
  </si>
  <si>
    <t>Sangir (BL)</t>
  </si>
  <si>
    <t>B</t>
  </si>
  <si>
    <t>Burni Geureudong</t>
  </si>
  <si>
    <t>Sibayak</t>
  </si>
  <si>
    <t>Pusuk Bukit</t>
  </si>
  <si>
    <t>Talamau</t>
  </si>
  <si>
    <t>Sibual-buali</t>
  </si>
  <si>
    <t>Kunyit</t>
  </si>
  <si>
    <t>Belirang Beriti</t>
  </si>
  <si>
    <t>Bukit Daun</t>
  </si>
  <si>
    <t>Lumut Balai</t>
  </si>
  <si>
    <t>Sekincau Belirang</t>
  </si>
  <si>
    <t>Rajabasa</t>
  </si>
  <si>
    <t>Pulosari</t>
  </si>
  <si>
    <t>Karang</t>
  </si>
  <si>
    <t>Patuha</t>
  </si>
  <si>
    <t>Wayang Windu</t>
  </si>
  <si>
    <t>Talaga Bodas</t>
  </si>
  <si>
    <t>Ungaran</t>
  </si>
  <si>
    <t>Merbabu</t>
  </si>
  <si>
    <t>Lawu</t>
  </si>
  <si>
    <t>Wilis</t>
  </si>
  <si>
    <t>Iyang Argopuro</t>
  </si>
  <si>
    <t>Ilimuda</t>
  </si>
  <si>
    <t>Ili labalekan</t>
  </si>
  <si>
    <t>Yersey (BL)</t>
  </si>
  <si>
    <t>Emperor of China (BL)</t>
  </si>
  <si>
    <t>Manuk</t>
  </si>
  <si>
    <t>Todoko</t>
  </si>
  <si>
    <t>Sempu</t>
  </si>
  <si>
    <t>Klabat</t>
  </si>
  <si>
    <t>C</t>
  </si>
  <si>
    <t>Jaboi</t>
  </si>
  <si>
    <t>Gayo Lesten/Kembar</t>
  </si>
  <si>
    <t>Helatoba</t>
  </si>
  <si>
    <t>Marga Bayur/Besar</t>
  </si>
  <si>
    <t>Pematang Bata/Suwoh</t>
  </si>
  <si>
    <t>Ulubelu</t>
  </si>
  <si>
    <t>Kiaraberes Gagak</t>
  </si>
  <si>
    <t>Perbakti</t>
  </si>
  <si>
    <t>Kawah Kamojang</t>
  </si>
  <si>
    <t>Kawah Manuk</t>
  </si>
  <si>
    <t>Kawah Karaha</t>
  </si>
  <si>
    <t>Waesano</t>
  </si>
  <si>
    <t>Poco Leok</t>
  </si>
  <si>
    <t>Kaldera Sokoria</t>
  </si>
  <si>
    <t>Ndetu Napi</t>
  </si>
  <si>
    <t>Riang Kotang</t>
  </si>
  <si>
    <t>Batu kolok</t>
  </si>
  <si>
    <t>Tempang</t>
  </si>
  <si>
    <t>Tampusu</t>
  </si>
  <si>
    <t>Lahendong</t>
  </si>
  <si>
    <t>Sarongsong</t>
  </si>
  <si>
    <r>
      <rPr/>
      <t xml:space="preserve">Sumber: </t>
    </r>
    <r>
      <rPr>
        <color rgb="FF1155CC"/>
        <u/>
      </rPr>
      <t>https://katadata.co.id/lifestyle/edukasi/61fa533de8dba/127-gunung-aktif-di-indonesia-berdasarkan-tipenya</t>
    </r>
  </si>
  <si>
    <t>Daerah</t>
  </si>
  <si>
    <t>Tipe A</t>
  </si>
  <si>
    <t>Tipe B</t>
  </si>
  <si>
    <t>Tipe C</t>
  </si>
  <si>
    <t>Jumlah</t>
  </si>
  <si>
    <t>Lombok</t>
  </si>
  <si>
    <t>Sumbawa</t>
  </si>
  <si>
    <t>Flores</t>
  </si>
  <si>
    <t>Laut Banda</t>
  </si>
  <si>
    <t>Kep. Sangihe</t>
  </si>
  <si>
    <t>Halmahera</t>
  </si>
  <si>
    <t>Total</t>
  </si>
  <si>
    <t>masih salah</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</si>
</sst>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sz val="11.0"/>
      <color theme="1"/>
      <name val="Calibri"/>
    </font>
    <font>
      <b/>
      <u/>
      <color rgb="FF0000FF"/>
    </font>
    <font>
      <color theme="1"/>
      <name val="Arial"/>
      <scheme val="minor"/>
    </font>
    <font>
      <sz val="11.0"/>
      <color rgb="FF000000"/>
      <name val="Calibri"/>
    </font>
    <font>
      <u/>
      <color rgb="FF0000FF"/>
    </font>
    <font>
      <b/>
      <sz val="9.0"/>
      <color rgb="FF343A40"/>
      <name val="Roboto"/>
    </font>
    <font>
      <u/>
      <sz val="11.0"/>
      <color rgb="FF0000FF"/>
      <name val="Roboto"/>
    </font>
    <font>
      <color rgb="FF5B636A"/>
      <name val="Roboto"/>
    </font>
    <font>
      <u/>
      <color rgb="FF0000FF"/>
      <name val="Roboto"/>
    </font>
    <font>
      <color rgb="FF000000"/>
      <name val="Arial"/>
    </font>
    <font>
      <color rgb="FF000000"/>
      <name val="Arial"/>
      <scheme val="minor"/>
    </font>
    <font/>
  </fonts>
  <fills count="12">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F8F9FA"/>
        <bgColor rgb="FFF8F9FA"/>
      </patternFill>
    </fill>
    <fill>
      <patternFill patternType="solid">
        <fgColor rgb="FFCCD9D4"/>
        <bgColor rgb="FFCCD9D4"/>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s>
  <borders count="38">
    <border/>
    <border>
      <top style="thin">
        <color rgb="FFDEE2E6"/>
      </top>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00"/>
      </right>
      <top style="thin">
        <color rgb="FFFFFF00"/>
      </top>
      <bottom style="thin">
        <color rgb="FFFFFF00"/>
      </bottom>
    </border>
    <border>
      <left style="thin">
        <color rgb="FFFFFF00"/>
      </left>
      <right style="thin">
        <color rgb="FFFFFF00"/>
      </right>
      <top style="thin">
        <color rgb="FFFFFF00"/>
      </top>
      <bottom style="thin">
        <color rgb="FFFFFF00"/>
      </bottom>
    </border>
    <border>
      <left style="thin">
        <color rgb="FF284E3F"/>
      </left>
      <right style="thin">
        <color rgb="FFCCD9D4"/>
      </right>
      <top>
        <color rgb="FF284E3F"/>
      </top>
      <bottom style="thin">
        <color rgb="FF284E3F"/>
      </bottom>
    </border>
    <border>
      <left style="thin">
        <color rgb="FFCCD9D4"/>
      </left>
      <right style="thin">
        <color rgb="FFCCD9D4"/>
      </right>
      <top>
        <color rgb="FF284E3F"/>
      </top>
      <bottom style="thin">
        <color rgb="FF284E3F"/>
      </bottom>
    </border>
    <border>
      <left style="thin">
        <color rgb="FFCCD9D4"/>
      </left>
      <right style="thin">
        <color rgb="FF284E3F"/>
      </right>
      <top>
        <color rgb="FF284E3F"/>
      </top>
      <bottom style="thin">
        <color rgb="FF284E3F"/>
      </bottom>
    </border>
    <border>
      <left style="thin">
        <color rgb="FF284E3F"/>
      </left>
      <right style="thin">
        <color rgb="FFFF0000"/>
      </right>
      <top style="thin">
        <color rgb="FFFF0000"/>
      </top>
      <bottom style="thin">
        <color rgb="FFFF0000"/>
      </bottom>
    </border>
    <border>
      <left style="thin">
        <color rgb="FFFF0000"/>
      </left>
      <right style="thin">
        <color rgb="FFFF0000"/>
      </right>
      <top style="thin">
        <color rgb="FFFF0000"/>
      </top>
      <bottom style="thin">
        <color rgb="FFFF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FFFF00"/>
      </left>
      <right style="thin">
        <color rgb="FF284E3F"/>
      </right>
      <top style="thin">
        <color rgb="FFFFFF00"/>
      </top>
      <bottom style="thin">
        <color rgb="FFFFFF0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284E3F"/>
      </right>
      <top style="thin">
        <color rgb="FF284E3F"/>
      </top>
      <bottom style="thin">
        <color rgb="FF284E3F"/>
      </bottom>
    </border>
    <border>
      <left style="thin">
        <color rgb="FF284E3F"/>
      </left>
      <right style="thin">
        <color rgb="FF284E3F"/>
      </right>
      <top style="thin">
        <color rgb="FFFFFFFF"/>
      </top>
      <bottom style="thin">
        <color rgb="FFFFFFFF"/>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284E3F"/>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xf>
    <xf borderId="0" fillId="0" fontId="2" numFmtId="0" xfId="0" applyAlignment="1" applyFont="1">
      <alignment readingOrder="0" shrinkToFit="0" vertical="bottom" wrapText="0"/>
    </xf>
    <xf borderId="0" fillId="2" fontId="1" numFmtId="0" xfId="0" applyAlignment="1" applyFont="1">
      <alignment horizontal="center" readingOrder="0"/>
    </xf>
    <xf borderId="0" fillId="2" fontId="3" numFmtId="0" xfId="0" applyAlignment="1" applyFont="1">
      <alignment horizontal="center" readingOrder="0"/>
    </xf>
    <xf borderId="0" fillId="0" fontId="4" numFmtId="0" xfId="0" applyAlignment="1" applyFont="1">
      <alignment readingOrder="0"/>
    </xf>
    <xf borderId="0" fillId="0" fontId="4" numFmtId="0" xfId="0" applyFont="1"/>
    <xf borderId="0" fillId="3" fontId="5" numFmtId="0" xfId="0" applyAlignment="1" applyFill="1" applyFont="1">
      <alignment horizontal="right" readingOrder="0" shrinkToFit="0" vertical="bottom" wrapText="0"/>
    </xf>
    <xf borderId="0" fillId="3" fontId="5" numFmtId="0" xfId="0" applyAlignment="1" applyFont="1">
      <alignment readingOrder="0" shrinkToFit="0" vertical="bottom" wrapText="0"/>
    </xf>
    <xf borderId="0" fillId="3" fontId="5" numFmtId="2" xfId="0" applyAlignment="1" applyFont="1" applyNumberFormat="1">
      <alignment horizontal="right" shrinkToFit="0" vertical="bottom" wrapText="0"/>
    </xf>
    <xf borderId="0" fillId="3" fontId="5" numFmtId="0" xfId="0" applyAlignment="1" applyFont="1">
      <alignment horizontal="right" readingOrder="0" shrinkToFit="0" vertical="bottom" wrapText="0"/>
    </xf>
    <xf borderId="0" fillId="4" fontId="5" numFmtId="0" xfId="0" applyAlignment="1" applyFill="1" applyFont="1">
      <alignment horizontal="right" readingOrder="0" shrinkToFit="0" vertical="bottom" wrapText="0"/>
    </xf>
    <xf borderId="0" fillId="4" fontId="5" numFmtId="0" xfId="0" applyAlignment="1" applyFont="1">
      <alignment readingOrder="0" shrinkToFit="0" vertical="bottom" wrapText="0"/>
    </xf>
    <xf borderId="0" fillId="4" fontId="5" numFmtId="2" xfId="0" applyAlignment="1" applyFont="1" applyNumberFormat="1">
      <alignment horizontal="right" shrinkToFit="0" vertical="bottom" wrapText="0"/>
    </xf>
    <xf borderId="0" fillId="4" fontId="5" numFmtId="0" xfId="0" applyAlignment="1" applyFont="1">
      <alignment horizontal="right" readingOrder="0" shrinkToFit="0" vertical="bottom" wrapText="0"/>
    </xf>
    <xf borderId="0" fillId="5" fontId="5" numFmtId="0" xfId="0" applyAlignment="1" applyFill="1" applyFont="1">
      <alignment horizontal="right" readingOrder="0" shrinkToFit="0" vertical="bottom" wrapText="0"/>
    </xf>
    <xf borderId="0" fillId="5" fontId="5" numFmtId="0" xfId="0" applyAlignment="1" applyFont="1">
      <alignment readingOrder="0" shrinkToFit="0" vertical="bottom" wrapText="0"/>
    </xf>
    <xf borderId="0" fillId="5" fontId="5" numFmtId="2" xfId="0" applyAlignment="1" applyFont="1" applyNumberFormat="1">
      <alignment horizontal="right" shrinkToFit="0" vertical="bottom" wrapText="0"/>
    </xf>
    <xf borderId="0" fillId="5" fontId="5" numFmtId="0" xfId="0" applyAlignment="1" applyFont="1">
      <alignment horizontal="right" readingOrder="0" shrinkToFit="0" vertical="bottom" wrapText="0"/>
    </xf>
    <xf borderId="0" fillId="0" fontId="6" numFmtId="0" xfId="0" applyAlignment="1" applyFont="1">
      <alignment readingOrder="0"/>
    </xf>
    <xf borderId="0" fillId="6" fontId="7" numFmtId="0" xfId="0" applyAlignment="1" applyFill="1" applyFont="1">
      <alignment readingOrder="0" vertical="bottom"/>
    </xf>
    <xf borderId="1" fillId="0" fontId="8" numFmtId="0" xfId="0" applyAlignment="1" applyBorder="1" applyFont="1">
      <alignment horizontal="left" readingOrder="0" vertical="top"/>
    </xf>
    <xf borderId="1" fillId="3" fontId="9" numFmtId="0" xfId="0" applyAlignment="1" applyBorder="1" applyFont="1">
      <alignment horizontal="left" readingOrder="0" vertical="top"/>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shrinkToFit="0" vertical="bottom" wrapText="0"/>
    </xf>
    <xf borderId="3" fillId="0" fontId="4" numFmtId="0" xfId="0" applyAlignment="1" applyBorder="1" applyFont="1">
      <alignment horizontal="left" readingOrder="0" shrinkToFit="0" vertical="center" wrapText="0"/>
    </xf>
    <xf borderId="4" fillId="0" fontId="4" numFmtId="0" xfId="0" applyAlignment="1" applyBorder="1" applyFont="1">
      <alignment horizontal="left" readingOrder="0" shrinkToFit="0" vertical="center" wrapText="0"/>
    </xf>
    <xf borderId="5" fillId="0" fontId="5" numFmtId="0" xfId="0" applyAlignment="1" applyBorder="1" applyFont="1">
      <alignment readingOrder="0" shrinkToFit="0" vertical="bottom" wrapText="0"/>
    </xf>
    <xf borderId="6" fillId="0" fontId="5" numFmtId="0" xfId="0" applyAlignment="1" applyBorder="1" applyFont="1">
      <alignment horizontal="right" readingOrder="0" shrinkToFit="0" vertical="bottom" wrapText="0"/>
    </xf>
    <xf borderId="6" fillId="0" fontId="5" numFmtId="0" xfId="0" applyAlignment="1" applyBorder="1" applyFont="1">
      <alignment readingOrder="0" shrinkToFit="0" vertical="bottom" wrapText="0"/>
    </xf>
    <xf borderId="6" fillId="0" fontId="4" numFmtId="2" xfId="0" applyAlignment="1" applyBorder="1" applyFont="1" applyNumberFormat="1">
      <alignment shrinkToFit="0" vertical="center" wrapText="0"/>
    </xf>
    <xf borderId="7" fillId="0" fontId="4" numFmtId="0" xfId="0" applyAlignment="1" applyBorder="1" applyFont="1">
      <alignment readingOrder="0" shrinkToFit="0" vertical="center" wrapText="0"/>
    </xf>
    <xf borderId="8" fillId="0" fontId="5" numFmtId="0" xfId="0" applyAlignment="1" applyBorder="1" applyFont="1">
      <alignment readingOrder="0" shrinkToFit="0" vertical="bottom" wrapText="0"/>
    </xf>
    <xf borderId="9" fillId="0" fontId="5" numFmtId="0" xfId="0" applyAlignment="1" applyBorder="1" applyFont="1">
      <alignment horizontal="right" readingOrder="0" shrinkToFit="0" vertical="bottom" wrapText="0"/>
    </xf>
    <xf borderId="9" fillId="0" fontId="5" numFmtId="0" xfId="0" applyAlignment="1" applyBorder="1" applyFont="1">
      <alignment readingOrder="0" shrinkToFit="0" vertical="bottom" wrapText="0"/>
    </xf>
    <xf borderId="9" fillId="0" fontId="4" numFmtId="2" xfId="0" applyAlignment="1" applyBorder="1" applyFont="1" applyNumberFormat="1">
      <alignment shrinkToFit="0" vertical="center" wrapText="0"/>
    </xf>
    <xf borderId="10" fillId="0" fontId="4" numFmtId="0" xfId="0" applyAlignment="1" applyBorder="1" applyFont="1">
      <alignment readingOrder="0" shrinkToFit="0" vertical="center" wrapText="0"/>
    </xf>
    <xf borderId="11" fillId="5" fontId="5" numFmtId="0" xfId="0" applyAlignment="1" applyBorder="1" applyFont="1">
      <alignment readingOrder="0" shrinkToFit="0" vertical="bottom" wrapText="0"/>
    </xf>
    <xf borderId="12" fillId="5" fontId="5" numFmtId="0" xfId="0" applyAlignment="1" applyBorder="1" applyFont="1">
      <alignment horizontal="right" readingOrder="0" shrinkToFit="0" vertical="bottom" wrapText="0"/>
    </xf>
    <xf borderId="12" fillId="5" fontId="5" numFmtId="0" xfId="0" applyAlignment="1" applyBorder="1" applyFont="1">
      <alignment readingOrder="0" shrinkToFit="0" vertical="bottom" wrapText="0"/>
    </xf>
    <xf borderId="13" fillId="5" fontId="5" numFmtId="0" xfId="0" applyAlignment="1" applyBorder="1" applyFont="1">
      <alignment readingOrder="0" shrinkToFit="0" vertical="bottom" wrapText="0"/>
    </xf>
    <xf borderId="14" fillId="5" fontId="5" numFmtId="0" xfId="0" applyAlignment="1" applyBorder="1" applyFont="1">
      <alignment horizontal="right" readingOrder="0" shrinkToFit="0" vertical="bottom" wrapText="0"/>
    </xf>
    <xf borderId="14" fillId="5" fontId="5" numFmtId="0" xfId="0" applyAlignment="1" applyBorder="1" applyFont="1">
      <alignment horizontal="right" readingOrder="0" shrinkToFit="0" vertical="bottom" wrapText="0"/>
    </xf>
    <xf borderId="14" fillId="5" fontId="5" numFmtId="0" xfId="0" applyAlignment="1" applyBorder="1" applyFont="1">
      <alignment readingOrder="0" shrinkToFit="0" vertical="bottom" wrapText="0"/>
    </xf>
    <xf borderId="14" fillId="7" fontId="4" numFmtId="2" xfId="0" applyAlignment="1" applyBorder="1" applyFill="1" applyFont="1" applyNumberFormat="1">
      <alignment shrinkToFit="0" vertical="center" wrapText="0"/>
    </xf>
    <xf borderId="15" fillId="7" fontId="4" numFmtId="0" xfId="0" applyAlignment="1" applyBorder="1" applyFont="1">
      <alignment readingOrder="0" shrinkToFit="0" vertical="center" wrapText="0"/>
    </xf>
    <xf borderId="0" fillId="0" fontId="4" numFmtId="2" xfId="0" applyFont="1" applyNumberFormat="1"/>
    <xf borderId="3" fillId="0" fontId="2" numFmtId="49" xfId="0" applyAlignment="1" applyBorder="1" applyFont="1" applyNumberFormat="1">
      <alignment horizontal="left" readingOrder="0" shrinkToFit="0" vertical="bottom" wrapText="0"/>
    </xf>
    <xf borderId="4" fillId="0" fontId="2" numFmtId="0" xfId="0" applyAlignment="1" applyBorder="1" applyFont="1">
      <alignment horizontal="left" readingOrder="0" shrinkToFit="0" vertical="bottom" wrapText="0"/>
    </xf>
    <xf borderId="16" fillId="8" fontId="5" numFmtId="0" xfId="0" applyAlignment="1" applyBorder="1" applyFill="1" applyFont="1">
      <alignment readingOrder="0" shrinkToFit="0" vertical="bottom" wrapText="0"/>
    </xf>
    <xf borderId="17" fillId="8" fontId="5" numFmtId="0" xfId="0" applyAlignment="1" applyBorder="1" applyFont="1">
      <alignment horizontal="right" readingOrder="0" shrinkToFit="0" vertical="bottom" wrapText="0"/>
    </xf>
    <xf borderId="17" fillId="8" fontId="5" numFmtId="0" xfId="0" applyAlignment="1" applyBorder="1" applyFont="1">
      <alignment readingOrder="0" shrinkToFit="0" vertical="bottom" wrapText="0"/>
    </xf>
    <xf borderId="6" fillId="5" fontId="5" numFmtId="0" xfId="0" applyAlignment="1" applyBorder="1" applyFont="1">
      <alignment readingOrder="0" shrinkToFit="0" vertical="bottom" wrapText="0"/>
    </xf>
    <xf borderId="7" fillId="0" fontId="10" numFmtId="0" xfId="0" applyAlignment="1" applyBorder="1" applyFont="1">
      <alignment readingOrder="0" shrinkToFit="0" vertical="center" wrapText="1"/>
    </xf>
    <xf borderId="9" fillId="5" fontId="5" numFmtId="0" xfId="0" applyAlignment="1" applyBorder="1" applyFont="1">
      <alignment readingOrder="0" shrinkToFit="0" vertical="bottom" wrapText="0"/>
    </xf>
    <xf borderId="7" fillId="3" fontId="11" numFmtId="0" xfId="0" applyAlignment="1" applyBorder="1" applyFont="1">
      <alignment horizontal="left" readingOrder="0" shrinkToFit="0" vertical="center" wrapText="1"/>
    </xf>
    <xf borderId="7" fillId="0" fontId="12" numFmtId="0" xfId="0" applyAlignment="1" applyBorder="1" applyFont="1">
      <alignment readingOrder="0" shrinkToFit="0" vertical="center" wrapText="1"/>
    </xf>
    <xf borderId="12" fillId="5" fontId="5" numFmtId="0" xfId="0" applyAlignment="1" applyBorder="1" applyFont="1">
      <alignment horizontal="right" readingOrder="0" shrinkToFit="0" vertical="bottom" wrapText="0"/>
    </xf>
    <xf borderId="9" fillId="5" fontId="5" numFmtId="0" xfId="0" applyAlignment="1" applyBorder="1" applyFont="1">
      <alignment readingOrder="0" shrinkToFit="0" vertical="bottom" wrapText="0"/>
    </xf>
    <xf borderId="10" fillId="5" fontId="5" numFmtId="0" xfId="0" applyAlignment="1" applyBorder="1" applyFont="1">
      <alignment readingOrder="0" shrinkToFit="0" vertical="bottom" wrapText="0"/>
    </xf>
    <xf borderId="6" fillId="5" fontId="5" numFmtId="0" xfId="0" applyAlignment="1" applyBorder="1" applyFont="1">
      <alignment readingOrder="0" shrinkToFit="0" vertical="bottom" wrapText="0"/>
    </xf>
    <xf borderId="7" fillId="5" fontId="5" numFmtId="0" xfId="0" applyAlignment="1" applyBorder="1" applyFont="1">
      <alignment readingOrder="0" shrinkToFit="0" vertical="bottom" wrapText="0"/>
    </xf>
    <xf borderId="9" fillId="0" fontId="5" numFmtId="0" xfId="0" applyAlignment="1" applyBorder="1" applyFont="1">
      <alignment horizontal="right" readingOrder="0" shrinkToFit="0" vertical="bottom" wrapText="0"/>
    </xf>
    <xf borderId="9" fillId="0" fontId="5" numFmtId="0" xfId="0" applyAlignment="1" applyBorder="1" applyFont="1">
      <alignment readingOrder="0" shrinkToFit="0" vertical="bottom" wrapText="0"/>
    </xf>
    <xf borderId="10" fillId="0" fontId="5" numFmtId="0" xfId="0" applyAlignment="1" applyBorder="1" applyFont="1">
      <alignment readingOrder="0" shrinkToFit="0" vertical="bottom" wrapText="0"/>
    </xf>
    <xf borderId="6" fillId="0" fontId="5" numFmtId="0" xfId="0" applyAlignment="1" applyBorder="1" applyFont="1">
      <alignment horizontal="right" readingOrder="0" shrinkToFit="0" vertical="bottom" wrapText="0"/>
    </xf>
    <xf borderId="6" fillId="0" fontId="5" numFmtId="0" xfId="0" applyAlignment="1" applyBorder="1" applyFont="1">
      <alignment readingOrder="0" shrinkToFit="0" vertical="bottom" wrapText="0"/>
    </xf>
    <xf borderId="7" fillId="0" fontId="5" numFmtId="0" xfId="0" applyAlignment="1" applyBorder="1" applyFont="1">
      <alignment readingOrder="0" shrinkToFit="0" vertical="bottom" wrapText="0"/>
    </xf>
    <xf borderId="13" fillId="7" fontId="5" numFmtId="0" xfId="0" applyAlignment="1" applyBorder="1" applyFont="1">
      <alignment readingOrder="0" shrinkToFit="0" vertical="bottom" wrapText="0"/>
    </xf>
    <xf borderId="14" fillId="7" fontId="5" numFmtId="0" xfId="0" applyAlignment="1" applyBorder="1" applyFont="1">
      <alignment horizontal="right" readingOrder="0" shrinkToFit="0" vertical="bottom" wrapText="0"/>
    </xf>
    <xf borderId="14" fillId="7" fontId="5" numFmtId="0" xfId="0" applyAlignment="1" applyBorder="1" applyFont="1">
      <alignment readingOrder="0" shrinkToFit="0" vertical="bottom" wrapText="0"/>
    </xf>
    <xf borderId="15" fillId="7" fontId="5" numFmtId="0" xfId="0" applyAlignment="1" applyBorder="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18" fillId="0" fontId="4" numFmtId="0" xfId="0" applyAlignment="1" applyBorder="1" applyFont="1">
      <alignment horizontal="center" readingOrder="0" vertical="center"/>
    </xf>
    <xf borderId="19" fillId="0" fontId="4" numFmtId="0" xfId="0" applyAlignment="1" applyBorder="1" applyFont="1">
      <alignment horizontal="center" readingOrder="0" vertical="center"/>
    </xf>
    <xf borderId="20" fillId="0" fontId="13" numFmtId="0" xfId="0" applyBorder="1" applyFont="1"/>
    <xf borderId="21" fillId="0" fontId="13" numFmtId="0" xfId="0" applyBorder="1" applyFont="1"/>
    <xf borderId="22" fillId="0" fontId="13" numFmtId="0" xfId="0" applyBorder="1" applyFont="1"/>
    <xf borderId="23" fillId="0" fontId="4" numFmtId="0" xfId="0" applyAlignment="1" applyBorder="1" applyFont="1">
      <alignment horizontal="center" readingOrder="0" vertical="center"/>
    </xf>
    <xf borderId="4" fillId="0" fontId="2" numFmtId="0" xfId="0" applyAlignment="1" applyBorder="1" applyFont="1">
      <alignment horizontal="left" readingOrder="0" shrinkToFit="0" vertical="bottom" wrapText="0"/>
    </xf>
    <xf borderId="6" fillId="0" fontId="5" numFmtId="0" xfId="0" applyAlignment="1" applyBorder="1" applyFont="1">
      <alignment readingOrder="0" shrinkToFit="0" vertical="bottom" wrapText="0"/>
    </xf>
    <xf borderId="6" fillId="0" fontId="5" numFmtId="49" xfId="0" applyAlignment="1" applyBorder="1" applyFont="1" applyNumberFormat="1">
      <alignment horizontal="right" readingOrder="0" shrinkToFit="0" vertical="bottom" wrapText="0"/>
    </xf>
    <xf borderId="7" fillId="0" fontId="5" numFmtId="0" xfId="0" applyAlignment="1" applyBorder="1" applyFont="1">
      <alignment horizontal="center" readingOrder="0" shrinkToFit="0" vertical="bottom" wrapText="0"/>
    </xf>
    <xf borderId="24" fillId="0" fontId="5" numFmtId="0" xfId="0" applyAlignment="1" applyBorder="1" applyFont="1">
      <alignment readingOrder="0" shrinkToFit="0" vertical="bottom" wrapText="0"/>
    </xf>
    <xf borderId="25" fillId="0" fontId="5" numFmtId="0" xfId="0" applyAlignment="1" applyBorder="1" applyFont="1">
      <alignment readingOrder="0" shrinkToFit="0" vertical="bottom" wrapText="0"/>
    </xf>
    <xf borderId="25" fillId="0" fontId="5" numFmtId="0" xfId="0" applyAlignment="1" applyBorder="1" applyFont="1">
      <alignment horizontal="right" readingOrder="0" shrinkToFit="0" vertical="bottom" wrapText="0"/>
    </xf>
    <xf borderId="25" fillId="0" fontId="5" numFmtId="49" xfId="0" applyAlignment="1" applyBorder="1" applyFont="1" applyNumberFormat="1">
      <alignment horizontal="right" readingOrder="0" shrinkToFit="0" vertical="bottom" wrapText="0"/>
    </xf>
    <xf borderId="26" fillId="0" fontId="5" numFmtId="0" xfId="0" applyAlignment="1" applyBorder="1" applyFont="1">
      <alignment horizontal="center" readingOrder="0" shrinkToFit="0" vertical="bottom" wrapText="0"/>
    </xf>
    <xf borderId="6" fillId="0" fontId="5" numFmtId="0" xfId="0" applyAlignment="1" applyBorder="1" applyFont="1">
      <alignment shrinkToFit="0" vertical="bottom" wrapText="0"/>
    </xf>
    <xf borderId="25" fillId="0" fontId="5" numFmtId="0" xfId="0" applyAlignment="1" applyBorder="1" applyFont="1">
      <alignment shrinkToFit="0" vertical="bottom" wrapText="0"/>
    </xf>
    <xf borderId="27" fillId="0" fontId="5" numFmtId="0" xfId="0" applyAlignment="1" applyBorder="1" applyFont="1">
      <alignment readingOrder="0" shrinkToFit="0" vertical="bottom" wrapText="0"/>
    </xf>
    <xf borderId="28" fillId="0" fontId="5" numFmtId="0" xfId="0" applyAlignment="1" applyBorder="1" applyFont="1">
      <alignment readingOrder="0" shrinkToFit="0" vertical="bottom" wrapText="0"/>
    </xf>
    <xf borderId="28" fillId="0" fontId="5" numFmtId="0" xfId="0" applyAlignment="1" applyBorder="1" applyFont="1">
      <alignment horizontal="right" readingOrder="0" shrinkToFit="0" vertical="bottom" wrapText="0"/>
    </xf>
    <xf borderId="28" fillId="0" fontId="5" numFmtId="49" xfId="0" applyAlignment="1" applyBorder="1" applyFont="1" applyNumberFormat="1">
      <alignment horizontal="right" readingOrder="0" shrinkToFit="0" vertical="bottom" wrapText="0"/>
    </xf>
    <xf borderId="29" fillId="0" fontId="5" numFmtId="0" xfId="0" applyAlignment="1" applyBorder="1" applyFont="1">
      <alignment horizontal="center" readingOrder="0" shrinkToFit="0" vertical="bottom"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5" fillId="0" fontId="4"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11" fillId="5" fontId="4" numFmtId="0" xfId="0" applyAlignment="1" applyBorder="1" applyFont="1">
      <alignment readingOrder="0" shrinkToFit="0" vertical="center" wrapText="0"/>
    </xf>
    <xf borderId="12" fillId="5" fontId="4" numFmtId="0" xfId="0" applyAlignment="1" applyBorder="1" applyFont="1">
      <alignment readingOrder="0" shrinkToFit="0" vertical="center" wrapText="0"/>
    </xf>
    <xf borderId="30" fillId="5" fontId="4" numFmtId="0" xfId="0" applyAlignment="1" applyBorder="1" applyFont="1">
      <alignment readingOrder="0" shrinkToFit="0" vertical="center" wrapText="0"/>
    </xf>
    <xf borderId="31" fillId="0" fontId="4" numFmtId="0" xfId="0" applyAlignment="1" applyBorder="1" applyFont="1">
      <alignment readingOrder="0" shrinkToFit="0" vertical="center" wrapText="0"/>
    </xf>
    <xf borderId="32" fillId="0" fontId="4" numFmtId="0" xfId="0" applyAlignment="1" applyBorder="1" applyFont="1">
      <alignment readingOrder="0" shrinkToFit="0" vertical="center" wrapText="0"/>
    </xf>
    <xf borderId="33" fillId="0" fontId="4" numFmtId="0" xfId="0" applyAlignment="1" applyBorder="1" applyFont="1">
      <alignment readingOrder="0" shrinkToFit="0" vertical="center" wrapText="0"/>
    </xf>
    <xf borderId="7" fillId="0" fontId="5" numFmtId="0" xfId="0" applyAlignment="1" applyBorder="1" applyFont="1">
      <alignment readingOrder="0" shrinkToFit="0" vertical="bottom" wrapText="0"/>
    </xf>
    <xf borderId="10" fillId="0" fontId="5" numFmtId="0" xfId="0" applyAlignment="1" applyBorder="1" applyFont="1">
      <alignment readingOrder="0" shrinkToFit="0" vertical="bottom" wrapText="0"/>
    </xf>
    <xf borderId="30" fillId="5" fontId="5" numFmtId="0" xfId="0" applyAlignment="1" applyBorder="1" applyFont="1">
      <alignment readingOrder="0" shrinkToFit="0" vertical="bottom" wrapText="0"/>
    </xf>
    <xf borderId="31" fillId="0" fontId="5" numFmtId="0" xfId="0" applyAlignment="1" applyBorder="1" applyFont="1">
      <alignment readingOrder="0" shrinkToFit="0" vertical="bottom" wrapText="0"/>
    </xf>
    <xf borderId="33" fillId="0" fontId="5" numFmtId="0" xfId="0" applyAlignment="1" applyBorder="1" applyFont="1">
      <alignment readingOrder="0" shrinkToFit="0" vertical="bottom" wrapText="0"/>
    </xf>
    <xf borderId="3" fillId="0" fontId="1" numFmtId="49" xfId="0" applyAlignment="1" applyBorder="1" applyFont="1" applyNumberFormat="1">
      <alignment horizontal="center" readingOrder="0" shrinkToFit="0" vertical="center" wrapText="0"/>
    </xf>
    <xf borderId="34" fillId="0" fontId="1" numFmtId="0" xfId="0" applyAlignment="1" applyBorder="1" applyFont="1">
      <alignment horizontal="center" readingOrder="0" shrinkToFit="0" vertical="center" wrapText="0"/>
    </xf>
    <xf borderId="5" fillId="0" fontId="4" numFmtId="0" xfId="0" applyAlignment="1" applyBorder="1" applyFont="1">
      <alignment readingOrder="0" shrinkToFit="0" vertical="center" wrapText="0"/>
    </xf>
    <xf borderId="35"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36" fillId="0" fontId="4" numFmtId="0" xfId="0" applyAlignment="1" applyBorder="1" applyFont="1">
      <alignment readingOrder="0" shrinkToFit="0" vertical="center" wrapText="0"/>
    </xf>
    <xf borderId="37"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32" fillId="0" fontId="1" numFmtId="0" xfId="0" applyAlignment="1" applyBorder="1" applyFont="1">
      <alignment readingOrder="0" shrinkToFit="0" vertical="center" wrapText="0"/>
    </xf>
    <xf borderId="33" fillId="0" fontId="1" numFmtId="0" xfId="0" applyAlignment="1" applyBorder="1" applyFont="1">
      <alignment readingOrder="0" shrinkToFit="0" vertical="center" wrapText="0"/>
    </xf>
    <xf borderId="4" fillId="0" fontId="1" numFmtId="49" xfId="0" applyAlignment="1" applyBorder="1" applyFont="1" applyNumberFormat="1">
      <alignment horizontal="center" readingOrder="0" shrinkToFit="0" vertical="center" wrapText="0"/>
    </xf>
    <xf borderId="6" fillId="0" fontId="4" numFmtId="49" xfId="0" applyAlignment="1" applyBorder="1" applyFont="1" applyNumberFormat="1">
      <alignment readingOrder="0" shrinkToFit="0" vertical="center" wrapText="0"/>
    </xf>
    <xf borderId="9" fillId="0" fontId="4" numFmtId="49" xfId="0" applyAlignment="1" applyBorder="1" applyFont="1" applyNumberFormat="1">
      <alignment readingOrder="0" shrinkToFit="0" vertical="center" wrapText="0"/>
    </xf>
    <xf borderId="5" fillId="0" fontId="4" numFmtId="49" xfId="0" applyAlignment="1" applyBorder="1" applyFont="1" applyNumberFormat="1">
      <alignment readingOrder="0" shrinkToFit="0" vertical="center" wrapText="0"/>
    </xf>
    <xf borderId="8" fillId="0" fontId="4" numFmtId="49" xfId="0" applyAlignment="1" applyBorder="1" applyFont="1" applyNumberFormat="1">
      <alignment readingOrder="0" shrinkToFit="0" vertical="center" wrapText="0"/>
    </xf>
    <xf borderId="12" fillId="5" fontId="4" numFmtId="49" xfId="0" applyAlignment="1" applyBorder="1" applyFont="1" applyNumberFormat="1">
      <alignment readingOrder="0" shrinkToFit="0" vertical="center" wrapText="0"/>
    </xf>
    <xf borderId="31" fillId="0" fontId="4" numFmtId="49" xfId="0" applyAlignment="1" applyBorder="1" applyFont="1" applyNumberFormat="1">
      <alignment readingOrder="0" shrinkToFit="0" vertical="center" wrapText="0"/>
    </xf>
    <xf borderId="32" fillId="0" fontId="4" numFmtId="49" xfId="0" applyAlignment="1" applyBorder="1" applyFont="1" applyNumberFormat="1">
      <alignment readingOrder="0" shrinkToFit="0" vertical="center" wrapText="0"/>
    </xf>
    <xf borderId="0" fillId="9" fontId="4" numFmtId="0" xfId="0" applyAlignment="1" applyFill="1" applyFont="1">
      <alignment readingOrder="0"/>
    </xf>
    <xf borderId="0" fillId="9" fontId="4" numFmtId="0" xfId="0" applyAlignment="1" applyFont="1">
      <alignment horizontal="center" readingOrder="0" vertical="center"/>
    </xf>
    <xf borderId="0" fillId="9" fontId="4" numFmtId="0" xfId="0" applyFont="1"/>
    <xf borderId="0" fillId="10" fontId="4" numFmtId="0" xfId="0" applyAlignment="1" applyFill="1" applyFont="1">
      <alignment readingOrder="0"/>
    </xf>
    <xf borderId="0" fillId="10" fontId="4" numFmtId="0" xfId="0" applyAlignment="1" applyFont="1">
      <alignment horizontal="center" readingOrder="0" vertical="center"/>
    </xf>
    <xf borderId="0" fillId="10" fontId="4" numFmtId="0" xfId="0" applyFont="1"/>
    <xf borderId="0" fillId="11" fontId="4" numFmtId="0" xfId="0" applyAlignment="1" applyFill="1" applyFont="1">
      <alignment readingOrder="0"/>
    </xf>
    <xf borderId="0" fillId="11" fontId="4" numFmtId="0" xfId="0" applyAlignment="1" applyFont="1">
      <alignment horizontal="center" readingOrder="0" vertical="center"/>
    </xf>
    <xf borderId="0" fillId="11" fontId="4" numFmtId="0" xfId="0" applyFont="1"/>
    <xf borderId="0" fillId="0" fontId="1" numFmtId="0" xfId="0" applyAlignment="1" applyFont="1">
      <alignment horizontal="center" readingOrder="0"/>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8F9FA"/>
          <bgColor rgb="FFF8F9FA"/>
        </patternFill>
      </fill>
      <border/>
    </dxf>
  </dxfs>
  <tableStyles count="11">
    <tableStyle count="4" pivot="0" name="Hasil Evaluasi FINAL-style">
      <tableStyleElement dxfId="1" type="headerRow"/>
      <tableStyleElement dxfId="2" type="firstRowStripe"/>
      <tableStyleElement dxfId="3" type="secondRowStripe"/>
      <tableStyleElement dxfId="4" type="totalRow"/>
    </tableStyle>
    <tableStyle count="4" pivot="0" name="Hasil Evaluasi v1-style">
      <tableStyleElement dxfId="1" type="headerRow"/>
      <tableStyleElement dxfId="2" type="firstRowStripe"/>
      <tableStyleElement dxfId="3" type="secondRowStripe"/>
      <tableStyleElement dxfId="4" type="totalRow"/>
    </tableStyle>
    <tableStyle count="2" pivot="0" name="Hasil Evaluasi v1-style 2">
      <tableStyleElement dxfId="3" type="firstRowStripe"/>
      <tableStyleElement dxfId="2" type="secondRowStripe"/>
    </tableStyle>
    <tableStyle count="3" pivot="0" name="MAGMA Data-style">
      <tableStyleElement dxfId="1" type="headerRow"/>
      <tableStyleElement dxfId="2" type="firstRowStripe"/>
      <tableStyleElement dxfId="5" type="secondRowStripe"/>
    </tableStyle>
    <tableStyle count="3" pivot="0" name="KRB center point-style">
      <tableStyleElement dxfId="1" type="headerRow"/>
      <tableStyleElement dxfId="2" type="firstRowStripe"/>
      <tableStyleElement dxfId="3" type="secondRowStripe"/>
    </tableStyle>
    <tableStyle count="3" pivot="0" name="Hasil Metode 1-style">
      <tableStyleElement dxfId="1" type="headerRow"/>
      <tableStyleElement dxfId="2" type="firstRowStripe"/>
      <tableStyleElement dxfId="3" type="secondRowStripe"/>
    </tableStyle>
    <tableStyle count="3" pivot="0" name="(portal) KRB-style">
      <tableStyleElement dxfId="1" type="headerRow"/>
      <tableStyleElement dxfId="2" type="firstRowStripe"/>
      <tableStyleElement dxfId="3" type="secondRowStripe"/>
    </tableStyle>
    <tableStyle count="3" pivot="0" name="(portal) KRB-style 2">
      <tableStyleElement dxfId="1" type="headerRow"/>
      <tableStyleElement dxfId="2" type="firstRowStripe"/>
      <tableStyleElement dxfId="3" type="secondRowStripe"/>
    </tableStyle>
    <tableStyle count="3" pivot="0" name="Copy of (portal) KRB-style">
      <tableStyleElement dxfId="1" type="headerRow"/>
      <tableStyleElement dxfId="2" type="firstRowStripe"/>
      <tableStyleElement dxfId="3" type="secondRowStripe"/>
    </tableStyle>
    <tableStyle count="3" pivot="0" name="(manual map) KRB-style">
      <tableStyleElement dxfId="1" type="headerRow"/>
      <tableStyleElement dxfId="2" type="firstRowStripe"/>
      <tableStyleElement dxfId="3" type="secondRowStripe"/>
    </tableStyle>
    <tableStyle count="3" pivot="0" name="(manual map) KRB-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J70" displayName="Table5" name="Table5" id="1">
  <tableColumns count="10">
    <tableColumn name="Nama Gunung" id="1"/>
    <tableColumn totalsRowFunction="custom" name="M1 (km)" id="2"/>
    <tableColumn totalsRowFunction="custom" name="M2 (km)" id="3"/>
    <tableColumn totalsRowFunction="custom" name="M3 (km)" id="4"/>
    <tableColumn name="Jarak Minimum (km)" id="5"/>
    <tableColumn name="Metode Terbaik" id="6"/>
    <tableColumn name="Jarak Maksimum (km)" id="7"/>
    <tableColumn name="Metode Terburuk" id="8"/>
    <tableColumn name="Average" id="9"/>
    <tableColumn name="Tipe Gunung" id="10"/>
  </tableColumns>
  <tableStyleInfo name="Hasil Evaluasi FINAL-style" showColumnStripes="0" showFirstColumn="1" showLastColumn="1" showRowStripes="1"/>
</table>
</file>

<file path=xl/tables/table10.xml><?xml version="1.0" encoding="utf-8"?>
<table xmlns="http://schemas.openxmlformats.org/spreadsheetml/2006/main" ref="A1:E7" displayName="Table2_3" name="Table2_3" id="10">
  <tableColumns count="5">
    <tableColumn name="No" id="1"/>
    <tableColumn name="Nama" id="2"/>
    <tableColumn name="minRadius" id="3"/>
    <tableColumn name="maxRadius" id="4"/>
    <tableColumn name="Titik Koordinat Pusat" id="5"/>
  </tableColumns>
  <tableStyleInfo name="(manual map) KRB-style" showColumnStripes="0" showFirstColumn="1" showLastColumn="1" showRowStripes="1"/>
</table>
</file>

<file path=xl/tables/table11.xml><?xml version="1.0" encoding="utf-8"?>
<table xmlns="http://schemas.openxmlformats.org/spreadsheetml/2006/main" ref="G1:M7" displayName="Table7" name="Table7" id="11">
  <tableColumns count="7">
    <tableColumn name="left (BT)" id="1"/>
    <tableColumn name="right (BT)" id="2"/>
    <tableColumn name="up (LS)" id="3"/>
    <tableColumn name="down (LS)" id="4"/>
    <tableColumn name="Column 11" id="5"/>
    <tableColumn name="RGB" id="6"/>
    <tableColumn name="min_vote" id="7"/>
  </tableColumns>
  <tableStyleInfo name="(manual map) KRB-style 2" showColumnStripes="0" showFirstColumn="1" showLastColumn="1" showRowStripes="1"/>
</table>
</file>

<file path=xl/tables/table2.xml><?xml version="1.0" encoding="utf-8"?>
<table xmlns="http://schemas.openxmlformats.org/spreadsheetml/2006/main" ref="A1:J70" displayName="Table3" name="Table3" id="2">
  <tableColumns count="10">
    <tableColumn name="Nama Gunung" id="1"/>
    <tableColumn name="M1 (km)" id="2"/>
    <tableColumn name="M2 (km)" id="3"/>
    <tableColumn name="M3 (km)" id="4"/>
    <tableColumn name="Jarak Minimum (km)" id="5"/>
    <tableColumn name="Metode Terbaik" id="6"/>
    <tableColumn name="Jarak Maksimum (km)" id="7"/>
    <tableColumn name="Metode Terburuk" id="8"/>
    <tableColumn name="Keterangan" id="9"/>
    <tableColumn name="Alasan" id="10"/>
  </tableColumns>
  <tableStyleInfo name="Hasil Evaluasi v1-style" showColumnStripes="0" showFirstColumn="1" showLastColumn="1" showRowStripes="1"/>
</table>
</file>

<file path=xl/tables/table3.xml><?xml version="1.0" encoding="utf-8"?>
<table xmlns="http://schemas.openxmlformats.org/spreadsheetml/2006/main" headerRowCount="0" ref="A72:H74" displayName="Table_1" name="Table_1"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Hasil Evaluasi v1-style 2" showColumnStripes="0" showFirstColumn="1" showLastColumn="1" showRowStripes="1"/>
</table>
</file>

<file path=xl/tables/table4.xml><?xml version="1.0" encoding="utf-8"?>
<table xmlns="http://schemas.openxmlformats.org/spreadsheetml/2006/main" ref="A1:J69" displayName="Table1" name="Table1" id="4">
  <tableColumns count="10">
    <tableColumn name="ga_code" id="1"/>
    <tableColumn name="ga_nama_gapi" id="2"/>
    <tableColumn name="ga_kab_gapi" id="3"/>
    <tableColumn name="ga_prov_gapi" id="4"/>
    <tableColumn name="ga_koter_gapi" id="5"/>
    <tableColumn name="ga_elev_gapi" id="6"/>
    <tableColumn name="ga_lon_gapi" id="7"/>
    <tableColumn name="ga_lat_gapi" id="8"/>
    <tableColumn name="ga_status" id="9"/>
    <tableColumn name="has_vona" id="10"/>
  </tableColumns>
  <tableStyleInfo name="MAGMA Data-style" showColumnStripes="0" showFirstColumn="1" showLastColumn="1" showRowStripes="1"/>
</table>
</file>

<file path=xl/tables/table5.xml><?xml version="1.0" encoding="utf-8"?>
<table xmlns="http://schemas.openxmlformats.org/spreadsheetml/2006/main" ref="A1:C69" displayName="Table2_2" name="Table2_2" id="5">
  <tableColumns count="3">
    <tableColumn name="No" id="1"/>
    <tableColumn name="Nama" id="2"/>
    <tableColumn name="Titik Koordinat Pusat" id="3"/>
  </tableColumns>
  <tableStyleInfo name="KRB center point-style" showColumnStripes="0" showFirstColumn="1" showLastColumn="1" showRowStripes="1"/>
</table>
</file>

<file path=xl/tables/table6.xml><?xml version="1.0" encoding="utf-8"?>
<table xmlns="http://schemas.openxmlformats.org/spreadsheetml/2006/main" ref="A1:B69" displayName="Table4" name="Table4" id="6">
  <tableColumns count="2">
    <tableColumn name="nama_gunung" id="1"/>
    <tableColumn name="koordinat_hasil_deteksi (lat, lon)" id="2"/>
  </tableColumns>
  <tableStyleInfo name="Hasil Metode 1-style" showColumnStripes="0" showFirstColumn="1" showLastColumn="1" showRowStripes="1"/>
</table>
</file>

<file path=xl/tables/table7.xml><?xml version="1.0" encoding="utf-8"?>
<table xmlns="http://schemas.openxmlformats.org/spreadsheetml/2006/main" headerRowCount="0" ref="A1:K63" displayName="Table2" name="Table2"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ortal) KRB-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L1:L63" displayName="Table6" name="Table6" id="8">
  <tableColumns count="1">
    <tableColumn name="Code" id="1"/>
  </tableColumns>
  <tableStyleInfo name="(portal) KRB-style 2" showColumnStripes="0" showFirstColumn="1" showLastColumn="1" showRowStripes="1"/>
</table>
</file>

<file path=xl/tables/table9.xml><?xml version="1.0" encoding="utf-8"?>
<table xmlns="http://schemas.openxmlformats.org/spreadsheetml/2006/main" ref="A1:C63" displayName="Table2_4" name="Table2_4" id="9">
  <tableColumns count="3">
    <tableColumn name="No" id="1"/>
    <tableColumn name="Nama" id="2"/>
    <tableColumn name="Code" id="3"/>
  </tableColumns>
  <tableStyleInfo name="Copy of (portal) KRB-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gma.esdm.go.id/v1/gunung-api/peta-kawasan-rawan-bencana" TargetMode="External"/><Relationship Id="rId3" Type="http://schemas.openxmlformats.org/officeDocument/2006/relationships/hyperlink" Target="https://volcano.si.edu/volcano.cfm?vn=261020"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4" Type="http://schemas.openxmlformats.org/officeDocument/2006/relationships/table" Target="../tables/table7.xml"/><Relationship Id="rId5"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4" Type="http://schemas.openxmlformats.org/officeDocument/2006/relationships/table" Target="../tables/table10.xml"/><Relationship Id="rId5"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katadata.co.id/lifestyle/edukasi/61fa533de8dba/127-gunung-aktif-di-indonesia-berdasarkan-tipenya" TargetMode="External"/><Relationship Id="rId3" Type="http://schemas.openxmlformats.org/officeDocument/2006/relationships/drawing" Target="../drawings/drawing14.xml"/><Relationship Id="rId4"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s://magma.esdm.go.id/v1/gunung-api/lereboleng" TargetMode="External"/><Relationship Id="rId42" Type="http://schemas.openxmlformats.org/officeDocument/2006/relationships/hyperlink" Target="https://magma.esdm.go.id/v1/gunung-api/lewotobi-perempuan" TargetMode="External"/><Relationship Id="rId41" Type="http://schemas.openxmlformats.org/officeDocument/2006/relationships/hyperlink" Target="https://magma.esdm.go.id/v1/gunung-api/lewotobi-laki-laki" TargetMode="External"/><Relationship Id="rId44" Type="http://schemas.openxmlformats.org/officeDocument/2006/relationships/hyperlink" Target="https://magma.esdm.go.id/v1/gunung-api/mahawu" TargetMode="External"/><Relationship Id="rId43" Type="http://schemas.openxmlformats.org/officeDocument/2006/relationships/hyperlink" Target="https://magma.esdm.go.id/v1/gunung-api/lokon" TargetMode="External"/><Relationship Id="rId46" Type="http://schemas.openxmlformats.org/officeDocument/2006/relationships/hyperlink" Target="https://magma.esdm.go.id/v1/gunung-api/merapi" TargetMode="External"/><Relationship Id="rId45" Type="http://schemas.openxmlformats.org/officeDocument/2006/relationships/hyperlink" Target="https://magma.esdm.go.id/v1/gunung-api/marapi" TargetMode="External"/><Relationship Id="rId1" Type="http://schemas.openxmlformats.org/officeDocument/2006/relationships/comments" Target="../comments2.xml"/><Relationship Id="rId2" Type="http://schemas.openxmlformats.org/officeDocument/2006/relationships/hyperlink" Target="https://magma.esdm.go.id/v1/gunung-api/agung" TargetMode="External"/><Relationship Id="rId3" Type="http://schemas.openxmlformats.org/officeDocument/2006/relationships/hyperlink" Target="https://magma.esdm.go.id/v1/gunung-api/ambang" TargetMode="External"/><Relationship Id="rId4" Type="http://schemas.openxmlformats.org/officeDocument/2006/relationships/hyperlink" Target="https://magma.esdm.go.id/v1/gunung-api/anak-krakatau" TargetMode="External"/><Relationship Id="rId9" Type="http://schemas.openxmlformats.org/officeDocument/2006/relationships/hyperlink" Target="https://magma.esdm.go.id/v1/gunung-api/batur" TargetMode="External"/><Relationship Id="rId48" Type="http://schemas.openxmlformats.org/officeDocument/2006/relationships/hyperlink" Target="https://magma.esdm.go.id/v1/gunung-api/peut-sague" TargetMode="External"/><Relationship Id="rId47" Type="http://schemas.openxmlformats.org/officeDocument/2006/relationships/hyperlink" Target="https://magma.esdm.go.id/v1/gunung-api/papandayan" TargetMode="External"/><Relationship Id="rId49" Type="http://schemas.openxmlformats.org/officeDocument/2006/relationships/hyperlink" Target="https://magma.esdm.go.id/v1/gunung-api/raung" TargetMode="External"/><Relationship Id="rId5" Type="http://schemas.openxmlformats.org/officeDocument/2006/relationships/hyperlink" Target="https://magma.esdm.go.id/v1/gunung-api/anak-ranakah" TargetMode="External"/><Relationship Id="rId6" Type="http://schemas.openxmlformats.org/officeDocument/2006/relationships/hyperlink" Target="https://magma.esdm.go.id/v1/gunung-api/arjuno-welirang" TargetMode="External"/><Relationship Id="rId7" Type="http://schemas.openxmlformats.org/officeDocument/2006/relationships/hyperlink" Target="https://magma.esdm.go.id/v1/gunung-api/awu" TargetMode="External"/><Relationship Id="rId8" Type="http://schemas.openxmlformats.org/officeDocument/2006/relationships/hyperlink" Target="https://magma.esdm.go.id/v1/gunung-api/banda-api" TargetMode="External"/><Relationship Id="rId73" Type="http://schemas.openxmlformats.org/officeDocument/2006/relationships/vmlDrawing" Target="../drawings/vmlDrawing2.vml"/><Relationship Id="rId72" Type="http://schemas.openxmlformats.org/officeDocument/2006/relationships/drawing" Target="../drawings/drawing2.xml"/><Relationship Id="rId31" Type="http://schemas.openxmlformats.org/officeDocument/2006/relationships/hyperlink" Target="https://magma.esdm.go.id/v1/gunung-api/inierie" TargetMode="External"/><Relationship Id="rId30" Type="http://schemas.openxmlformats.org/officeDocument/2006/relationships/hyperlink" Target="https://magma.esdm.go.id/v1/gunung-api/inielika" TargetMode="External"/><Relationship Id="rId33" Type="http://schemas.openxmlformats.org/officeDocument/2006/relationships/hyperlink" Target="https://magma.esdm.go.id/v1/gunung-api/kaba" TargetMode="External"/><Relationship Id="rId32" Type="http://schemas.openxmlformats.org/officeDocument/2006/relationships/hyperlink" Target="https://magma.esdm.go.id/v1/gunung-api/iya" TargetMode="External"/><Relationship Id="rId35" Type="http://schemas.openxmlformats.org/officeDocument/2006/relationships/hyperlink" Target="https://magma.esdm.go.id/v1/gunung-api/kelimutu" TargetMode="External"/><Relationship Id="rId34" Type="http://schemas.openxmlformats.org/officeDocument/2006/relationships/hyperlink" Target="https://magma.esdm.go.id/v1/gunung-api/karangetang" TargetMode="External"/><Relationship Id="rId71" Type="http://schemas.openxmlformats.org/officeDocument/2006/relationships/hyperlink" Target="https://magma.esdm.go.id/v1/gunung-api/wurlali" TargetMode="External"/><Relationship Id="rId70" Type="http://schemas.openxmlformats.org/officeDocument/2006/relationships/hyperlink" Target="https://magma.esdm.go.id/v1/gunung-api/teon" TargetMode="External"/><Relationship Id="rId37" Type="http://schemas.openxmlformats.org/officeDocument/2006/relationships/hyperlink" Target="https://magma.esdm.go.id/v1/gunung-api/kerinci" TargetMode="External"/><Relationship Id="rId36" Type="http://schemas.openxmlformats.org/officeDocument/2006/relationships/hyperlink" Target="https://magma.esdm.go.id/v1/gunung-api/kelud" TargetMode="External"/><Relationship Id="rId39" Type="http://schemas.openxmlformats.org/officeDocument/2006/relationships/hyperlink" Target="https://magma.esdm.go.id/v1/gunung-api/lamongan" TargetMode="External"/><Relationship Id="rId38" Type="http://schemas.openxmlformats.org/officeDocument/2006/relationships/hyperlink" Target="https://magma.esdm.go.id/v1/gunung-api/kie-besi" TargetMode="External"/><Relationship Id="rId62" Type="http://schemas.openxmlformats.org/officeDocument/2006/relationships/hyperlink" Target="https://magma.esdm.go.id/v1/gunung-api/sorikmarapi" TargetMode="External"/><Relationship Id="rId61" Type="http://schemas.openxmlformats.org/officeDocument/2006/relationships/hyperlink" Target="https://magma.esdm.go.id/v1/gunung-api/soputan" TargetMode="External"/><Relationship Id="rId20" Type="http://schemas.openxmlformats.org/officeDocument/2006/relationships/hyperlink" Target="https://magma.esdm.go.id/v1/gunung-api/galunggung" TargetMode="External"/><Relationship Id="rId64" Type="http://schemas.openxmlformats.org/officeDocument/2006/relationships/hyperlink" Target="https://magma.esdm.go.id/v1/gunung-api/sundoro" TargetMode="External"/><Relationship Id="rId63" Type="http://schemas.openxmlformats.org/officeDocument/2006/relationships/hyperlink" Target="https://magma.esdm.go.id/v1/gunung-api/sumbing" TargetMode="External"/><Relationship Id="rId22" Type="http://schemas.openxmlformats.org/officeDocument/2006/relationships/hyperlink" Target="https://magma.esdm.go.id/v1/gunung-api/gamkonora" TargetMode="External"/><Relationship Id="rId66" Type="http://schemas.openxmlformats.org/officeDocument/2006/relationships/hyperlink" Target="https://magma.esdm.go.id/v1/gunung-api/tambora" TargetMode="External"/><Relationship Id="rId21" Type="http://schemas.openxmlformats.org/officeDocument/2006/relationships/hyperlink" Target="https://magma.esdm.go.id/v1/gunung-api/gamalama" TargetMode="External"/><Relationship Id="rId65" Type="http://schemas.openxmlformats.org/officeDocument/2006/relationships/hyperlink" Target="https://magma.esdm.go.id/v1/gunung-api/talang" TargetMode="External"/><Relationship Id="rId24" Type="http://schemas.openxmlformats.org/officeDocument/2006/relationships/hyperlink" Target="https://magma.esdm.go.id/v1/gunung-api/guntur" TargetMode="External"/><Relationship Id="rId68" Type="http://schemas.openxmlformats.org/officeDocument/2006/relationships/hyperlink" Target="https://magma.esdm.go.id/v1/gunung-api/tangkoko" TargetMode="External"/><Relationship Id="rId23" Type="http://schemas.openxmlformats.org/officeDocument/2006/relationships/hyperlink" Target="https://magma.esdm.go.id/v1/gunung-api/gede" TargetMode="External"/><Relationship Id="rId67" Type="http://schemas.openxmlformats.org/officeDocument/2006/relationships/hyperlink" Target="https://magma.esdm.go.id/v1/gunung-api/tandikat" TargetMode="External"/><Relationship Id="rId60" Type="http://schemas.openxmlformats.org/officeDocument/2006/relationships/hyperlink" Target="https://magma.esdm.go.id/v1/gunung-api/slamet" TargetMode="External"/><Relationship Id="rId26" Type="http://schemas.openxmlformats.org/officeDocument/2006/relationships/hyperlink" Target="https://magma.esdm.go.id/v1/gunung-api/ijen" TargetMode="External"/><Relationship Id="rId25" Type="http://schemas.openxmlformats.org/officeDocument/2006/relationships/hyperlink" Target="https://magma.esdm.go.id/v1/gunung-api/ibu" TargetMode="External"/><Relationship Id="rId69" Type="http://schemas.openxmlformats.org/officeDocument/2006/relationships/hyperlink" Target="https://magma.esdm.go.id/v1/gunung-api/tangkuban-parahu" TargetMode="External"/><Relationship Id="rId28" Type="http://schemas.openxmlformats.org/officeDocument/2006/relationships/hyperlink" Target="https://magma.esdm.go.id/v1/gunung-api/ili-boleng" TargetMode="External"/><Relationship Id="rId27" Type="http://schemas.openxmlformats.org/officeDocument/2006/relationships/hyperlink" Target="https://magma.esdm.go.id/v1/gunung-api/ile-werung" TargetMode="External"/><Relationship Id="rId29" Type="http://schemas.openxmlformats.org/officeDocument/2006/relationships/hyperlink" Target="https://magma.esdm.go.id/v1/gunung-api/ili-lewotolok" TargetMode="External"/><Relationship Id="rId51" Type="http://schemas.openxmlformats.org/officeDocument/2006/relationships/hyperlink" Target="https://magma.esdm.go.id/v1/gunung-api/rokatenda" TargetMode="External"/><Relationship Id="rId50" Type="http://schemas.openxmlformats.org/officeDocument/2006/relationships/hyperlink" Target="https://magma.esdm.go.id/v1/gunung-api/rinjani" TargetMode="External"/><Relationship Id="rId53" Type="http://schemas.openxmlformats.org/officeDocument/2006/relationships/hyperlink" Target="https://magma.esdm.go.id/v1/gunung-api/salak" TargetMode="External"/><Relationship Id="rId52" Type="http://schemas.openxmlformats.org/officeDocument/2006/relationships/hyperlink" Target="https://magma.esdm.go.id/v1/gunung-api/ruang" TargetMode="External"/><Relationship Id="rId11" Type="http://schemas.openxmlformats.org/officeDocument/2006/relationships/hyperlink" Target="https://magma.esdm.go.id/v1/gunung-api/bromo" TargetMode="External"/><Relationship Id="rId55" Type="http://schemas.openxmlformats.org/officeDocument/2006/relationships/hyperlink" Target="https://magma.esdm.go.id/v1/gunung-api/semeru" TargetMode="External"/><Relationship Id="rId10" Type="http://schemas.openxmlformats.org/officeDocument/2006/relationships/hyperlink" Target="https://magma.esdm.go.id/v1/gunung-api/batutara" TargetMode="External"/><Relationship Id="rId54" Type="http://schemas.openxmlformats.org/officeDocument/2006/relationships/hyperlink" Target="https://magma.esdm.go.id/v1/gunung-api/sangeangapi" TargetMode="External"/><Relationship Id="rId13" Type="http://schemas.openxmlformats.org/officeDocument/2006/relationships/hyperlink" Target="https://magma.esdm.go.id/v1/gunung-api/ciremai" TargetMode="External"/><Relationship Id="rId57" Type="http://schemas.openxmlformats.org/officeDocument/2006/relationships/hyperlink" Target="https://magma.esdm.go.id/v1/gunung-api/seulawah-agam" TargetMode="External"/><Relationship Id="rId12" Type="http://schemas.openxmlformats.org/officeDocument/2006/relationships/hyperlink" Target="https://magma.esdm.go.id/v1/gunung-api/bur-ni-telong" TargetMode="External"/><Relationship Id="rId56" Type="http://schemas.openxmlformats.org/officeDocument/2006/relationships/hyperlink" Target="https://volcano.si.edu/volcano.cfm?vn=261020" TargetMode="External"/><Relationship Id="rId15" Type="http://schemas.openxmlformats.org/officeDocument/2006/relationships/hyperlink" Target="https://magma.esdm.go.id/v1/gunung-api/dempo" TargetMode="External"/><Relationship Id="rId59" Type="http://schemas.openxmlformats.org/officeDocument/2006/relationships/hyperlink" Target="https://magma.esdm.go.id/v1/gunung-api/sirung" TargetMode="External"/><Relationship Id="rId14" Type="http://schemas.openxmlformats.org/officeDocument/2006/relationships/hyperlink" Target="https://magma.esdm.go.id/v1/gunung-api/colo" TargetMode="External"/><Relationship Id="rId58" Type="http://schemas.openxmlformats.org/officeDocument/2006/relationships/hyperlink" Target="https://magma.esdm.go.id/v1/gunung-api/sinabung" TargetMode="External"/><Relationship Id="rId17" Type="http://schemas.openxmlformats.org/officeDocument/2006/relationships/hyperlink" Target="https://magma.esdm.go.id/v1/gunung-api/dukono" TargetMode="External"/><Relationship Id="rId16" Type="http://schemas.openxmlformats.org/officeDocument/2006/relationships/hyperlink" Target="https://magma.esdm.go.id/v1/gunung-api/dieng" TargetMode="External"/><Relationship Id="rId19" Type="http://schemas.openxmlformats.org/officeDocument/2006/relationships/hyperlink" Target="https://magma.esdm.go.id/v1/gunung-api/egon" TargetMode="External"/><Relationship Id="rId18" Type="http://schemas.openxmlformats.org/officeDocument/2006/relationships/hyperlink" Target="https://magma.esdm.go.id/v1/gunung-api/ebulobo"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magma.esdm.go.id/v1/gunung-api/lewotobi-laki-laki" TargetMode="External"/><Relationship Id="rId42" Type="http://schemas.openxmlformats.org/officeDocument/2006/relationships/hyperlink" Target="https://magma.esdm.go.id/v1/gunung-api/lokon" TargetMode="External"/><Relationship Id="rId41" Type="http://schemas.openxmlformats.org/officeDocument/2006/relationships/hyperlink" Target="https://magma.esdm.go.id/v1/gunung-api/lewotobi-perempuan" TargetMode="External"/><Relationship Id="rId44" Type="http://schemas.openxmlformats.org/officeDocument/2006/relationships/hyperlink" Target="https://magma.esdm.go.id/v1/gunung-api/marapi" TargetMode="External"/><Relationship Id="rId43" Type="http://schemas.openxmlformats.org/officeDocument/2006/relationships/hyperlink" Target="https://magma.esdm.go.id/v1/gunung-api/mahawu" TargetMode="External"/><Relationship Id="rId46" Type="http://schemas.openxmlformats.org/officeDocument/2006/relationships/hyperlink" Target="https://magma.esdm.go.id/v1/gunung-api/papandayan" TargetMode="External"/><Relationship Id="rId45" Type="http://schemas.openxmlformats.org/officeDocument/2006/relationships/hyperlink" Target="https://magma.esdm.go.id/v1/gunung-api/merapi" TargetMode="External"/><Relationship Id="rId1" Type="http://schemas.openxmlformats.org/officeDocument/2006/relationships/hyperlink" Target="https://magma.esdm.go.id/v1/gunung-api/agung" TargetMode="External"/><Relationship Id="rId2" Type="http://schemas.openxmlformats.org/officeDocument/2006/relationships/hyperlink" Target="https://magma.esdm.go.id/v1/gunung-api/ambang" TargetMode="External"/><Relationship Id="rId3" Type="http://schemas.openxmlformats.org/officeDocument/2006/relationships/hyperlink" Target="https://magma.esdm.go.id/v1/gunung-api/anak-krakatau" TargetMode="External"/><Relationship Id="rId4" Type="http://schemas.openxmlformats.org/officeDocument/2006/relationships/hyperlink" Target="https://magma.esdm.go.id/v1/gunung-api/anak-ranakah" TargetMode="External"/><Relationship Id="rId9" Type="http://schemas.openxmlformats.org/officeDocument/2006/relationships/hyperlink" Target="https://magma.esdm.go.id/v1/gunung-api/batutara" TargetMode="External"/><Relationship Id="rId48" Type="http://schemas.openxmlformats.org/officeDocument/2006/relationships/hyperlink" Target="https://magma.esdm.go.id/v1/gunung-api/raung" TargetMode="External"/><Relationship Id="rId47" Type="http://schemas.openxmlformats.org/officeDocument/2006/relationships/hyperlink" Target="https://magma.esdm.go.id/v1/gunung-api/peut-sague" TargetMode="External"/><Relationship Id="rId49" Type="http://schemas.openxmlformats.org/officeDocument/2006/relationships/hyperlink" Target="https://magma.esdm.go.id/v1/gunung-api/rinjani" TargetMode="External"/><Relationship Id="rId5" Type="http://schemas.openxmlformats.org/officeDocument/2006/relationships/hyperlink" Target="https://magma.esdm.go.id/v1/gunung-api/arjuno-welirang" TargetMode="External"/><Relationship Id="rId6" Type="http://schemas.openxmlformats.org/officeDocument/2006/relationships/hyperlink" Target="https://magma.esdm.go.id/v1/gunung-api/awu" TargetMode="External"/><Relationship Id="rId7" Type="http://schemas.openxmlformats.org/officeDocument/2006/relationships/hyperlink" Target="https://magma.esdm.go.id/v1/gunung-api/banda-api" TargetMode="External"/><Relationship Id="rId8" Type="http://schemas.openxmlformats.org/officeDocument/2006/relationships/hyperlink" Target="https://magma.esdm.go.id/v1/gunung-api/batur" TargetMode="External"/><Relationship Id="rId31" Type="http://schemas.openxmlformats.org/officeDocument/2006/relationships/hyperlink" Target="https://magma.esdm.go.id/v1/gunung-api/iya" TargetMode="External"/><Relationship Id="rId30" Type="http://schemas.openxmlformats.org/officeDocument/2006/relationships/hyperlink" Target="https://magma.esdm.go.id/v1/gunung-api/inierie" TargetMode="External"/><Relationship Id="rId33" Type="http://schemas.openxmlformats.org/officeDocument/2006/relationships/hyperlink" Target="https://magma.esdm.go.id/v1/gunung-api/karangetang" TargetMode="External"/><Relationship Id="rId32" Type="http://schemas.openxmlformats.org/officeDocument/2006/relationships/hyperlink" Target="https://magma.esdm.go.id/v1/gunung-api/kaba" TargetMode="External"/><Relationship Id="rId35" Type="http://schemas.openxmlformats.org/officeDocument/2006/relationships/hyperlink" Target="https://magma.esdm.go.id/v1/gunung-api/kelud" TargetMode="External"/><Relationship Id="rId34" Type="http://schemas.openxmlformats.org/officeDocument/2006/relationships/hyperlink" Target="https://magma.esdm.go.id/v1/gunung-api/kelimutu" TargetMode="External"/><Relationship Id="rId70" Type="http://schemas.openxmlformats.org/officeDocument/2006/relationships/drawing" Target="../drawings/drawing3.xml"/><Relationship Id="rId37" Type="http://schemas.openxmlformats.org/officeDocument/2006/relationships/hyperlink" Target="https://magma.esdm.go.id/v1/gunung-api/kie-besi" TargetMode="External"/><Relationship Id="rId36" Type="http://schemas.openxmlformats.org/officeDocument/2006/relationships/hyperlink" Target="https://magma.esdm.go.id/v1/gunung-api/kerinci" TargetMode="External"/><Relationship Id="rId39" Type="http://schemas.openxmlformats.org/officeDocument/2006/relationships/hyperlink" Target="https://magma.esdm.go.id/v1/gunung-api/lereboleng" TargetMode="External"/><Relationship Id="rId38" Type="http://schemas.openxmlformats.org/officeDocument/2006/relationships/hyperlink" Target="https://magma.esdm.go.id/v1/gunung-api/lamongan" TargetMode="External"/><Relationship Id="rId62" Type="http://schemas.openxmlformats.org/officeDocument/2006/relationships/hyperlink" Target="https://magma.esdm.go.id/v1/gunung-api/sundoro" TargetMode="External"/><Relationship Id="rId61" Type="http://schemas.openxmlformats.org/officeDocument/2006/relationships/hyperlink" Target="https://magma.esdm.go.id/v1/gunung-api/sumbing" TargetMode="External"/><Relationship Id="rId20" Type="http://schemas.openxmlformats.org/officeDocument/2006/relationships/hyperlink" Target="https://magma.esdm.go.id/v1/gunung-api/gamalama" TargetMode="External"/><Relationship Id="rId64" Type="http://schemas.openxmlformats.org/officeDocument/2006/relationships/hyperlink" Target="https://magma.esdm.go.id/v1/gunung-api/tambora" TargetMode="External"/><Relationship Id="rId63" Type="http://schemas.openxmlformats.org/officeDocument/2006/relationships/hyperlink" Target="https://magma.esdm.go.id/v1/gunung-api/talang" TargetMode="External"/><Relationship Id="rId22" Type="http://schemas.openxmlformats.org/officeDocument/2006/relationships/hyperlink" Target="https://magma.esdm.go.id/v1/gunung-api/gede" TargetMode="External"/><Relationship Id="rId66" Type="http://schemas.openxmlformats.org/officeDocument/2006/relationships/hyperlink" Target="https://magma.esdm.go.id/v1/gunung-api/tangkoko" TargetMode="External"/><Relationship Id="rId21" Type="http://schemas.openxmlformats.org/officeDocument/2006/relationships/hyperlink" Target="https://magma.esdm.go.id/v1/gunung-api/gamkonora" TargetMode="External"/><Relationship Id="rId65" Type="http://schemas.openxmlformats.org/officeDocument/2006/relationships/hyperlink" Target="https://magma.esdm.go.id/v1/gunung-api/tandikat" TargetMode="External"/><Relationship Id="rId24" Type="http://schemas.openxmlformats.org/officeDocument/2006/relationships/hyperlink" Target="https://magma.esdm.go.id/v1/gunung-api/ibu" TargetMode="External"/><Relationship Id="rId68" Type="http://schemas.openxmlformats.org/officeDocument/2006/relationships/hyperlink" Target="https://magma.esdm.go.id/v1/gunung-api/teon" TargetMode="External"/><Relationship Id="rId23" Type="http://schemas.openxmlformats.org/officeDocument/2006/relationships/hyperlink" Target="https://magma.esdm.go.id/v1/gunung-api/guntur" TargetMode="External"/><Relationship Id="rId67" Type="http://schemas.openxmlformats.org/officeDocument/2006/relationships/hyperlink" Target="https://magma.esdm.go.id/v1/gunung-api/tangkuban-parahu" TargetMode="External"/><Relationship Id="rId60" Type="http://schemas.openxmlformats.org/officeDocument/2006/relationships/hyperlink" Target="https://magma.esdm.go.id/v1/gunung-api/sorikmarapi" TargetMode="External"/><Relationship Id="rId26" Type="http://schemas.openxmlformats.org/officeDocument/2006/relationships/hyperlink" Target="https://magma.esdm.go.id/v1/gunung-api/ile-werung" TargetMode="External"/><Relationship Id="rId25" Type="http://schemas.openxmlformats.org/officeDocument/2006/relationships/hyperlink" Target="https://magma.esdm.go.id/v1/gunung-api/ijen" TargetMode="External"/><Relationship Id="rId69" Type="http://schemas.openxmlformats.org/officeDocument/2006/relationships/hyperlink" Target="https://magma.esdm.go.id/v1/gunung-api/wurlali" TargetMode="External"/><Relationship Id="rId28" Type="http://schemas.openxmlformats.org/officeDocument/2006/relationships/hyperlink" Target="https://magma.esdm.go.id/v1/gunung-api/ili-lewotolok" TargetMode="External"/><Relationship Id="rId27" Type="http://schemas.openxmlformats.org/officeDocument/2006/relationships/hyperlink" Target="https://magma.esdm.go.id/v1/gunung-api/ili-boleng" TargetMode="External"/><Relationship Id="rId29" Type="http://schemas.openxmlformats.org/officeDocument/2006/relationships/hyperlink" Target="https://magma.esdm.go.id/v1/gunung-api/inielika" TargetMode="External"/><Relationship Id="rId51" Type="http://schemas.openxmlformats.org/officeDocument/2006/relationships/hyperlink" Target="https://magma.esdm.go.id/v1/gunung-api/ruang" TargetMode="External"/><Relationship Id="rId50" Type="http://schemas.openxmlformats.org/officeDocument/2006/relationships/hyperlink" Target="https://magma.esdm.go.id/v1/gunung-api/rokatenda" TargetMode="External"/><Relationship Id="rId53" Type="http://schemas.openxmlformats.org/officeDocument/2006/relationships/hyperlink" Target="https://magma.esdm.go.id/v1/gunung-api/sangeangapi" TargetMode="External"/><Relationship Id="rId52" Type="http://schemas.openxmlformats.org/officeDocument/2006/relationships/hyperlink" Target="https://magma.esdm.go.id/v1/gunung-api/salak" TargetMode="External"/><Relationship Id="rId11" Type="http://schemas.openxmlformats.org/officeDocument/2006/relationships/hyperlink" Target="https://magma.esdm.go.id/v1/gunung-api/bur-ni-telong" TargetMode="External"/><Relationship Id="rId55" Type="http://schemas.openxmlformats.org/officeDocument/2006/relationships/hyperlink" Target="https://magma.esdm.go.id/v1/gunung-api/seulawah-agam" TargetMode="External"/><Relationship Id="rId10" Type="http://schemas.openxmlformats.org/officeDocument/2006/relationships/hyperlink" Target="https://magma.esdm.go.id/v1/gunung-api/bromo" TargetMode="External"/><Relationship Id="rId54" Type="http://schemas.openxmlformats.org/officeDocument/2006/relationships/hyperlink" Target="https://magma.esdm.go.id/v1/gunung-api/semeru" TargetMode="External"/><Relationship Id="rId13" Type="http://schemas.openxmlformats.org/officeDocument/2006/relationships/hyperlink" Target="https://magma.esdm.go.id/v1/gunung-api/colo" TargetMode="External"/><Relationship Id="rId57" Type="http://schemas.openxmlformats.org/officeDocument/2006/relationships/hyperlink" Target="https://magma.esdm.go.id/v1/gunung-api/sirung" TargetMode="External"/><Relationship Id="rId12" Type="http://schemas.openxmlformats.org/officeDocument/2006/relationships/hyperlink" Target="https://magma.esdm.go.id/v1/gunung-api/ciremai" TargetMode="External"/><Relationship Id="rId56" Type="http://schemas.openxmlformats.org/officeDocument/2006/relationships/hyperlink" Target="https://magma.esdm.go.id/v1/gunung-api/sinabung" TargetMode="External"/><Relationship Id="rId15" Type="http://schemas.openxmlformats.org/officeDocument/2006/relationships/hyperlink" Target="https://magma.esdm.go.id/v1/gunung-api/dieng" TargetMode="External"/><Relationship Id="rId59" Type="http://schemas.openxmlformats.org/officeDocument/2006/relationships/hyperlink" Target="https://magma.esdm.go.id/v1/gunung-api/soputan" TargetMode="External"/><Relationship Id="rId14" Type="http://schemas.openxmlformats.org/officeDocument/2006/relationships/hyperlink" Target="https://magma.esdm.go.id/v1/gunung-api/dempo" TargetMode="External"/><Relationship Id="rId58" Type="http://schemas.openxmlformats.org/officeDocument/2006/relationships/hyperlink" Target="https://magma.esdm.go.id/v1/gunung-api/slamet" TargetMode="External"/><Relationship Id="rId17" Type="http://schemas.openxmlformats.org/officeDocument/2006/relationships/hyperlink" Target="https://magma.esdm.go.id/v1/gunung-api/ebulobo" TargetMode="External"/><Relationship Id="rId16" Type="http://schemas.openxmlformats.org/officeDocument/2006/relationships/hyperlink" Target="https://magma.esdm.go.id/v1/gunung-api/dukono" TargetMode="External"/><Relationship Id="rId19" Type="http://schemas.openxmlformats.org/officeDocument/2006/relationships/hyperlink" Target="https://magma.esdm.go.id/v1/gunung-api/galunggung" TargetMode="External"/><Relationship Id="rId18" Type="http://schemas.openxmlformats.org/officeDocument/2006/relationships/hyperlink" Target="https://magma.esdm.go.id/v1/gunung-api/egon"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volcano.si.edu/volcano.cfm?vn=261020"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regional.kompas.com/read/2023/08/27/184953978/8-kawah-aktif-di-dieng-ada-yang-mengeluarkan-gas-beracun?page=all" TargetMode="External"/><Relationship Id="rId2" Type="http://schemas.openxmlformats.org/officeDocument/2006/relationships/drawing" Target="../drawings/drawing7.xml"/><Relationship Id="rId5" Type="http://schemas.openxmlformats.org/officeDocument/2006/relationships/table" Target="../tables/table2.xml"/><Relationship Id="rId6"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4.38"/>
    <col customWidth="1" min="3" max="4" width="17.25"/>
    <col customWidth="1" min="5" max="5" width="12.25"/>
    <col customWidth="1" min="6" max="6" width="21.25"/>
    <col customWidth="1" min="7" max="10" width="20.25"/>
    <col customWidth="1" min="11" max="11" width="52.88"/>
    <col customWidth="1" min="13" max="13" width="18.75"/>
    <col customWidth="1" min="14" max="14" width="7.75"/>
    <col customWidth="1" min="15" max="15" width="20.75"/>
    <col customWidth="1" min="16" max="16" width="12.63"/>
    <col customWidth="1" min="17" max="18" width="16.13"/>
    <col customWidth="1" min="19" max="19" width="17.63"/>
    <col customWidth="1" min="20" max="20" width="15.25"/>
    <col customWidth="1" min="21" max="21" width="20.88"/>
    <col customWidth="1" min="22" max="23" width="19.88"/>
    <col customWidth="1" min="24" max="24" width="38.75"/>
  </cols>
  <sheetData>
    <row r="1">
      <c r="A1" s="1" t="s">
        <v>0</v>
      </c>
      <c r="B1" s="1" t="s">
        <v>1</v>
      </c>
      <c r="C1" s="1" t="s">
        <v>2</v>
      </c>
      <c r="D1" s="1" t="s">
        <v>3</v>
      </c>
      <c r="E1" s="2" t="s">
        <v>4</v>
      </c>
      <c r="F1" s="1" t="s">
        <v>5</v>
      </c>
      <c r="G1" s="1" t="s">
        <v>6</v>
      </c>
      <c r="H1" s="1" t="s">
        <v>7</v>
      </c>
      <c r="I1" s="1" t="s">
        <v>8</v>
      </c>
      <c r="J1" s="1" t="s">
        <v>9</v>
      </c>
      <c r="K1" s="1" t="s">
        <v>10</v>
      </c>
      <c r="L1" s="3" t="s">
        <v>11</v>
      </c>
      <c r="M1" s="3" t="s">
        <v>12</v>
      </c>
      <c r="N1" s="3" t="s">
        <v>13</v>
      </c>
      <c r="O1" s="3" t="s">
        <v>14</v>
      </c>
      <c r="P1" s="4" t="s">
        <v>15</v>
      </c>
      <c r="Q1" s="1" t="s">
        <v>16</v>
      </c>
      <c r="R1" s="1" t="s">
        <v>17</v>
      </c>
      <c r="S1" s="1" t="s">
        <v>18</v>
      </c>
      <c r="T1" s="5" t="s">
        <v>19</v>
      </c>
      <c r="U1" s="1" t="s">
        <v>20</v>
      </c>
      <c r="V1" s="1" t="s">
        <v>21</v>
      </c>
      <c r="W1" s="1" t="s">
        <v>22</v>
      </c>
      <c r="X1" s="1" t="s">
        <v>23</v>
      </c>
    </row>
    <row r="2">
      <c r="A2" s="6">
        <v>1.0</v>
      </c>
      <c r="B2" s="6" t="s">
        <v>24</v>
      </c>
      <c r="C2" s="6" t="s">
        <v>25</v>
      </c>
      <c r="D2" s="6" t="s">
        <v>25</v>
      </c>
      <c r="E2" s="6" t="s">
        <v>26</v>
      </c>
      <c r="F2" s="6" t="s">
        <v>27</v>
      </c>
      <c r="G2" s="6" t="s">
        <v>28</v>
      </c>
      <c r="H2" s="7"/>
      <c r="I2" s="7"/>
      <c r="J2" s="7"/>
      <c r="K2" s="8" t="str">
        <f>IFERROR(__xludf.DUMMYFUNCTION("IFERROR(JOIN("", "", FILTER(F2:J2, F2:J2&lt;&gt;"""")), """")
"),"Stratovolcano, Lava cone")</f>
        <v>Stratovolcano, Lava cone</v>
      </c>
      <c r="L2" s="8">
        <v>0.31</v>
      </c>
      <c r="M2" s="9" t="s">
        <v>29</v>
      </c>
      <c r="N2" s="8">
        <v>0.46</v>
      </c>
      <c r="O2" s="9" t="s">
        <v>30</v>
      </c>
      <c r="P2" s="10">
        <v>0.36000000000000004</v>
      </c>
      <c r="Q2" s="11">
        <v>2019.0</v>
      </c>
      <c r="R2" s="6">
        <v>115.508</v>
      </c>
      <c r="S2" s="6">
        <v>-8.342</v>
      </c>
      <c r="T2" s="6">
        <v>2015.0</v>
      </c>
      <c r="U2" s="6">
        <v>3142.0</v>
      </c>
      <c r="V2" s="6" t="s">
        <v>27</v>
      </c>
      <c r="W2" s="6" t="s">
        <v>31</v>
      </c>
      <c r="X2" s="6" t="s">
        <v>32</v>
      </c>
    </row>
    <row r="3">
      <c r="A3" s="6">
        <v>2.0</v>
      </c>
      <c r="B3" s="6" t="s">
        <v>33</v>
      </c>
      <c r="C3" s="6" t="s">
        <v>34</v>
      </c>
      <c r="D3" s="6" t="s">
        <v>34</v>
      </c>
      <c r="E3" s="6" t="s">
        <v>26</v>
      </c>
      <c r="F3" s="6" t="s">
        <v>35</v>
      </c>
      <c r="G3" s="7"/>
      <c r="H3" s="7"/>
      <c r="I3" s="7"/>
      <c r="J3" s="7"/>
      <c r="K3" s="12" t="str">
        <f>IFERROR(__xludf.DUMMYFUNCTION("IFERROR(JOIN("", "", FILTER(F3:J3, F3:J3&lt;&gt;"""")), """")
"),"Complex")</f>
        <v>Complex</v>
      </c>
      <c r="L3" s="12">
        <v>0.45</v>
      </c>
      <c r="M3" s="13" t="s">
        <v>29</v>
      </c>
      <c r="N3" s="12">
        <v>0.79</v>
      </c>
      <c r="O3" s="13" t="s">
        <v>36</v>
      </c>
      <c r="P3" s="14">
        <v>0.6266666666666667</v>
      </c>
      <c r="Q3" s="15">
        <v>2005.0</v>
      </c>
      <c r="R3" s="6">
        <v>124.42</v>
      </c>
      <c r="S3" s="6">
        <v>0.75</v>
      </c>
      <c r="T3" s="6">
        <v>2007.0</v>
      </c>
      <c r="U3" s="6">
        <v>1795.0</v>
      </c>
      <c r="V3" s="6" t="s">
        <v>37</v>
      </c>
      <c r="W3" s="6"/>
    </row>
    <row r="4">
      <c r="A4" s="6">
        <v>3.0</v>
      </c>
      <c r="B4" s="6" t="s">
        <v>38</v>
      </c>
      <c r="C4" s="6" t="s">
        <v>39</v>
      </c>
      <c r="D4" s="6" t="s">
        <v>40</v>
      </c>
      <c r="E4" s="6" t="s">
        <v>41</v>
      </c>
      <c r="F4" s="6" t="s">
        <v>42</v>
      </c>
      <c r="G4" s="7"/>
      <c r="H4" s="7"/>
      <c r="I4" s="7"/>
      <c r="J4" s="7"/>
      <c r="K4" s="8" t="str">
        <f>IFERROR(__xludf.DUMMYFUNCTION("IFERROR(JOIN("", "", FILTER(F4:J4, F4:J4&lt;&gt;"""")), """")
"),"Lava Dome(s)")</f>
        <v>Lava Dome(s)</v>
      </c>
      <c r="L4" s="8">
        <v>0.29</v>
      </c>
      <c r="M4" s="9" t="s">
        <v>29</v>
      </c>
      <c r="N4" s="8">
        <v>1.1</v>
      </c>
      <c r="O4" s="9" t="s">
        <v>30</v>
      </c>
      <c r="P4" s="10">
        <v>0.6133333333333334</v>
      </c>
      <c r="Q4" s="11">
        <v>1991.0</v>
      </c>
      <c r="R4" s="6">
        <v>120.52</v>
      </c>
      <c r="S4" s="6">
        <v>-8.62</v>
      </c>
      <c r="T4" s="6">
        <v>2010.0</v>
      </c>
      <c r="U4" s="6">
        <v>2350.0</v>
      </c>
      <c r="V4" s="6" t="s">
        <v>43</v>
      </c>
      <c r="W4" s="6"/>
    </row>
    <row r="5">
      <c r="A5" s="6">
        <v>4.0</v>
      </c>
      <c r="B5" s="6" t="s">
        <v>44</v>
      </c>
      <c r="C5" s="6" t="s">
        <v>45</v>
      </c>
      <c r="D5" s="6" t="s">
        <v>45</v>
      </c>
      <c r="E5" s="6" t="s">
        <v>26</v>
      </c>
      <c r="F5" s="6" t="s">
        <v>27</v>
      </c>
      <c r="G5" s="6" t="s">
        <v>46</v>
      </c>
      <c r="H5" s="7"/>
      <c r="I5" s="7"/>
      <c r="J5" s="7"/>
      <c r="K5" s="12" t="str">
        <f>IFERROR(__xludf.DUMMYFUNCTION("IFERROR(JOIN("", "", FILTER(F5:J5, F5:J5&lt;&gt;"""")), """")
"),"Stratovolcano, Pyroclastic cone(s)")</f>
        <v>Stratovolcano, Pyroclastic cone(s)</v>
      </c>
      <c r="L5" s="16">
        <v>2.39</v>
      </c>
      <c r="M5" s="17" t="s">
        <v>30</v>
      </c>
      <c r="N5" s="16">
        <v>3.48</v>
      </c>
      <c r="O5" s="17" t="s">
        <v>29</v>
      </c>
      <c r="P5" s="14">
        <v>2.7533333333333334</v>
      </c>
      <c r="Q5" s="15">
        <v>1952.0</v>
      </c>
      <c r="R5" s="6">
        <v>112.58</v>
      </c>
      <c r="S5" s="6">
        <v>-7.725</v>
      </c>
      <c r="T5" s="6">
        <v>2009.0</v>
      </c>
      <c r="U5" s="6">
        <v>3339.0</v>
      </c>
      <c r="V5" s="6" t="s">
        <v>27</v>
      </c>
      <c r="W5" s="6" t="s">
        <v>47</v>
      </c>
      <c r="X5" s="6" t="s">
        <v>48</v>
      </c>
    </row>
    <row r="6">
      <c r="A6" s="6">
        <v>5.0</v>
      </c>
      <c r="B6" s="6" t="s">
        <v>49</v>
      </c>
      <c r="C6" s="6" t="s">
        <v>34</v>
      </c>
      <c r="D6" s="6" t="s">
        <v>34</v>
      </c>
      <c r="E6" s="6" t="s">
        <v>26</v>
      </c>
      <c r="F6" s="6" t="s">
        <v>27</v>
      </c>
      <c r="G6" s="6" t="s">
        <v>50</v>
      </c>
      <c r="H6" s="7"/>
      <c r="I6" s="7"/>
      <c r="J6" s="7"/>
      <c r="K6" s="8" t="str">
        <f>IFERROR(__xludf.DUMMYFUNCTION("IFERROR(JOIN("", "", FILTER(F6:J6, F6:J6&lt;&gt;"""")), """")
"),"Stratovolcano, Caldera")</f>
        <v>Stratovolcano, Caldera</v>
      </c>
      <c r="L6" s="8">
        <v>0.28</v>
      </c>
      <c r="M6" s="9" t="s">
        <v>30</v>
      </c>
      <c r="N6" s="8">
        <v>0.41</v>
      </c>
      <c r="O6" s="9" t="s">
        <v>36</v>
      </c>
      <c r="P6" s="10">
        <v>0.35000000000000003</v>
      </c>
      <c r="Q6" s="11">
        <v>2004.0</v>
      </c>
      <c r="R6" s="6">
        <v>125.45598</v>
      </c>
      <c r="S6" s="6">
        <v>3.682846</v>
      </c>
      <c r="T6" s="6">
        <v>2016.0</v>
      </c>
      <c r="U6" s="6">
        <v>1320.0</v>
      </c>
      <c r="V6" s="6" t="s">
        <v>27</v>
      </c>
      <c r="W6" s="6" t="s">
        <v>31</v>
      </c>
      <c r="X6" s="6" t="s">
        <v>51</v>
      </c>
    </row>
    <row r="7">
      <c r="A7" s="6">
        <v>6.0</v>
      </c>
      <c r="B7" s="6" t="s">
        <v>52</v>
      </c>
      <c r="C7" s="6" t="s">
        <v>25</v>
      </c>
      <c r="D7" s="6" t="s">
        <v>25</v>
      </c>
      <c r="E7" s="6" t="s">
        <v>50</v>
      </c>
      <c r="F7" s="6" t="s">
        <v>50</v>
      </c>
      <c r="G7" s="6" t="s">
        <v>27</v>
      </c>
      <c r="H7" s="6" t="s">
        <v>46</v>
      </c>
      <c r="I7" s="6" t="s">
        <v>53</v>
      </c>
      <c r="J7" s="6"/>
      <c r="K7" s="12" t="str">
        <f>IFERROR(__xludf.DUMMYFUNCTION("IFERROR(JOIN("", "", FILTER(F7:J7, F7:J7&lt;&gt;"""")), """")
"),"Caldera, Stratovolcano, Pyroclastic cone(s), Maar(s)")</f>
        <v>Caldera, Stratovolcano, Pyroclastic cone(s), Maar(s)</v>
      </c>
      <c r="L7" s="12">
        <v>0.73</v>
      </c>
      <c r="M7" s="13" t="s">
        <v>29</v>
      </c>
      <c r="N7" s="12">
        <v>1.24</v>
      </c>
      <c r="O7" s="13" t="s">
        <v>36</v>
      </c>
      <c r="P7" s="14">
        <v>0.96</v>
      </c>
      <c r="Q7" s="15">
        <v>2000.0</v>
      </c>
      <c r="R7" s="6">
        <v>115.375</v>
      </c>
      <c r="S7" s="6">
        <v>-8.242</v>
      </c>
      <c r="T7" s="6">
        <v>2015.0</v>
      </c>
      <c r="U7" s="6">
        <v>1717.0</v>
      </c>
      <c r="V7" s="6" t="s">
        <v>50</v>
      </c>
      <c r="W7" s="6"/>
    </row>
    <row r="8">
      <c r="A8" s="6">
        <v>7.0</v>
      </c>
      <c r="B8" s="6" t="s">
        <v>54</v>
      </c>
      <c r="C8" s="6" t="s">
        <v>39</v>
      </c>
      <c r="D8" s="6" t="s">
        <v>40</v>
      </c>
      <c r="E8" s="6" t="s">
        <v>26</v>
      </c>
      <c r="F8" s="6" t="s">
        <v>27</v>
      </c>
      <c r="G8" s="7"/>
      <c r="H8" s="7"/>
      <c r="I8" s="7"/>
      <c r="J8" s="7"/>
      <c r="K8" s="8" t="str">
        <f>IFERROR(__xludf.DUMMYFUNCTION("IFERROR(JOIN("", "", FILTER(F8:J8, F8:J8&lt;&gt;"""")), """")
"),"Stratovolcano")</f>
        <v>Stratovolcano</v>
      </c>
      <c r="L8" s="8">
        <v>0.21</v>
      </c>
      <c r="M8" s="9" t="s">
        <v>30</v>
      </c>
      <c r="N8" s="8">
        <v>0.68</v>
      </c>
      <c r="O8" s="9" t="s">
        <v>29</v>
      </c>
      <c r="P8" s="10">
        <v>0.4266666666666667</v>
      </c>
      <c r="Q8" s="11">
        <v>2015.0</v>
      </c>
      <c r="R8" s="6">
        <v>123.579</v>
      </c>
      <c r="S8" s="6">
        <v>-7.792</v>
      </c>
      <c r="T8" s="6">
        <v>2012.0</v>
      </c>
      <c r="U8" s="6">
        <v>748.0</v>
      </c>
      <c r="V8" s="6" t="s">
        <v>27</v>
      </c>
      <c r="W8" s="6" t="s">
        <v>47</v>
      </c>
    </row>
    <row r="9" hidden="1">
      <c r="A9" s="6">
        <v>8.0</v>
      </c>
      <c r="B9" s="6" t="s">
        <v>55</v>
      </c>
      <c r="C9" s="6" t="s">
        <v>56</v>
      </c>
      <c r="D9" s="6" t="s">
        <v>57</v>
      </c>
      <c r="E9" s="6" t="s">
        <v>50</v>
      </c>
      <c r="F9" s="6" t="s">
        <v>50</v>
      </c>
      <c r="G9" s="6" t="s">
        <v>27</v>
      </c>
      <c r="H9" s="6" t="s">
        <v>58</v>
      </c>
      <c r="I9" s="6"/>
      <c r="J9" s="6"/>
      <c r="K9" s="12" t="str">
        <f>IFERROR(__xludf.DUMMYFUNCTION("IFERROR(JOIN("", "", FILTER(F9:J9, F9:J9&lt;&gt;"""")), """")
"),"Caldera, Stratovolcano, Pyroclastic cone")</f>
        <v>Caldera, Stratovolcano, Pyroclastic cone</v>
      </c>
      <c r="L9" s="12">
        <v>0.17</v>
      </c>
      <c r="M9" s="13" t="s">
        <v>30</v>
      </c>
      <c r="N9" s="12">
        <v>0.4</v>
      </c>
      <c r="O9" s="13" t="s">
        <v>29</v>
      </c>
      <c r="P9" s="14">
        <v>0.28</v>
      </c>
      <c r="Q9" s="15">
        <v>2023.0</v>
      </c>
      <c r="R9" s="6">
        <v>105.423</v>
      </c>
      <c r="S9" s="6">
        <v>-6.102</v>
      </c>
      <c r="T9" s="6">
        <v>2007.0</v>
      </c>
      <c r="U9" s="6">
        <v>157.0</v>
      </c>
      <c r="V9" s="6" t="s">
        <v>59</v>
      </c>
      <c r="W9" s="6"/>
      <c r="X9" s="6" t="s">
        <v>60</v>
      </c>
    </row>
    <row r="10" hidden="1">
      <c r="A10" s="6">
        <v>9.0</v>
      </c>
      <c r="B10" s="6" t="s">
        <v>61</v>
      </c>
      <c r="C10" s="6" t="s">
        <v>56</v>
      </c>
      <c r="D10" s="6" t="s">
        <v>62</v>
      </c>
      <c r="E10" s="6" t="s">
        <v>26</v>
      </c>
      <c r="F10" s="6" t="s">
        <v>50</v>
      </c>
      <c r="G10" s="6" t="s">
        <v>27</v>
      </c>
      <c r="H10" s="6" t="s">
        <v>63</v>
      </c>
      <c r="I10" s="6"/>
      <c r="J10" s="6"/>
      <c r="K10" s="8" t="str">
        <f>IFERROR(__xludf.DUMMYFUNCTION("IFERROR(JOIN("", "", FILTER(F10:J10, F10:J10&lt;&gt;"""")), """")
"),"Caldera, Stratovolcano, Tuff cone")</f>
        <v>Caldera, Stratovolcano, Tuff cone</v>
      </c>
      <c r="L10" s="8">
        <v>0.09</v>
      </c>
      <c r="M10" s="9" t="s">
        <v>36</v>
      </c>
      <c r="N10" s="8">
        <v>1.03</v>
      </c>
      <c r="O10" s="9" t="s">
        <v>29</v>
      </c>
      <c r="P10" s="10">
        <v>0.49666666666666665</v>
      </c>
      <c r="Q10" s="11">
        <v>1988.0</v>
      </c>
      <c r="R10" s="6">
        <v>129.881</v>
      </c>
      <c r="S10" s="6">
        <v>-4.523</v>
      </c>
      <c r="T10" s="6">
        <v>2008.0</v>
      </c>
      <c r="U10" s="6">
        <v>641.0</v>
      </c>
      <c r="V10" s="6" t="s">
        <v>64</v>
      </c>
      <c r="W10" s="6"/>
    </row>
    <row r="11" hidden="1">
      <c r="A11" s="6">
        <v>10.0</v>
      </c>
      <c r="B11" s="6" t="s">
        <v>65</v>
      </c>
      <c r="C11" s="6" t="s">
        <v>56</v>
      </c>
      <c r="D11" s="6" t="s">
        <v>62</v>
      </c>
      <c r="E11" s="6" t="s">
        <v>26</v>
      </c>
      <c r="F11" s="6" t="s">
        <v>27</v>
      </c>
      <c r="G11" s="7"/>
      <c r="H11" s="7"/>
      <c r="I11" s="7"/>
      <c r="J11" s="7"/>
      <c r="K11" s="12" t="str">
        <f>IFERROR(__xludf.DUMMYFUNCTION("IFERROR(JOIN("", "", FILTER(F11:J11, F11:J11&lt;&gt;"""")), """")
"),"Stratovolcano")</f>
        <v>Stratovolcano</v>
      </c>
      <c r="L11" s="12">
        <v>0.1</v>
      </c>
      <c r="M11" s="13" t="s">
        <v>29</v>
      </c>
      <c r="N11" s="12">
        <v>0.31</v>
      </c>
      <c r="O11" s="13" t="s">
        <v>36</v>
      </c>
      <c r="P11" s="14">
        <v>0.17666666666666667</v>
      </c>
      <c r="Q11" s="15">
        <v>1892.0</v>
      </c>
      <c r="R11" s="6">
        <v>128.675</v>
      </c>
      <c r="S11" s="6">
        <v>-7.125</v>
      </c>
      <c r="T11" s="6">
        <v>2010.0</v>
      </c>
      <c r="U11" s="6">
        <v>868.0</v>
      </c>
      <c r="V11" s="6" t="s">
        <v>27</v>
      </c>
      <c r="W11" s="6" t="s">
        <v>47</v>
      </c>
      <c r="X11" s="6" t="s">
        <v>66</v>
      </c>
    </row>
    <row r="12" hidden="1">
      <c r="A12" s="6">
        <v>11.0</v>
      </c>
      <c r="B12" s="6" t="s">
        <v>67</v>
      </c>
      <c r="C12" s="6" t="s">
        <v>56</v>
      </c>
      <c r="D12" s="6" t="s">
        <v>68</v>
      </c>
      <c r="E12" s="6" t="s">
        <v>26</v>
      </c>
      <c r="F12" s="6" t="s">
        <v>27</v>
      </c>
      <c r="G12" s="6" t="s">
        <v>50</v>
      </c>
      <c r="H12" s="7"/>
      <c r="I12" s="7"/>
      <c r="J12" s="7"/>
      <c r="K12" s="8" t="str">
        <f>IFERROR(__xludf.DUMMYFUNCTION("IFERROR(JOIN("", "", FILTER(F12:J12, F12:J12&lt;&gt;"""")), """")
"),"Stratovolcano, Caldera")</f>
        <v>Stratovolcano, Caldera</v>
      </c>
      <c r="L12" s="8">
        <v>0.26</v>
      </c>
      <c r="M12" s="9" t="s">
        <v>30</v>
      </c>
      <c r="N12" s="8">
        <v>2.08</v>
      </c>
      <c r="O12" s="9" t="s">
        <v>29</v>
      </c>
      <c r="P12" s="10">
        <v>0.9033333333333333</v>
      </c>
      <c r="Q12" s="11">
        <v>1983.0</v>
      </c>
      <c r="R12" s="6">
        <v>121.601</v>
      </c>
      <c r="S12" s="6">
        <v>-0.162</v>
      </c>
      <c r="T12" s="6">
        <v>2004.0</v>
      </c>
      <c r="U12" s="6">
        <v>404.0</v>
      </c>
      <c r="V12" s="6" t="s">
        <v>69</v>
      </c>
      <c r="W12" s="6"/>
      <c r="X12" s="6" t="s">
        <v>70</v>
      </c>
    </row>
    <row r="13">
      <c r="A13" s="6">
        <v>12.0</v>
      </c>
      <c r="B13" s="6" t="s">
        <v>71</v>
      </c>
      <c r="C13" s="6" t="s">
        <v>45</v>
      </c>
      <c r="D13" s="6" t="s">
        <v>45</v>
      </c>
      <c r="E13" s="6" t="s">
        <v>26</v>
      </c>
      <c r="F13" s="6" t="s">
        <v>72</v>
      </c>
      <c r="G13" s="6" t="s">
        <v>73</v>
      </c>
      <c r="H13" s="6" t="s">
        <v>46</v>
      </c>
      <c r="I13" s="6" t="s">
        <v>74</v>
      </c>
      <c r="J13" s="6" t="s">
        <v>75</v>
      </c>
      <c r="K13" s="12" t="str">
        <f>IFERROR(__xludf.DUMMYFUNCTION("IFERROR(JOIN("", "", FILTER(F13:J13, F13:J13&lt;&gt;"""")), """")
"),"Stratovolcano(es), Caldera(s), Pyroclastic cone(s), Lava dome(s), Maar")</f>
        <v>Stratovolcano(es), Caldera(s), Pyroclastic cone(s), Lava dome(s), Maar</v>
      </c>
      <c r="L13" s="12">
        <v>0.2</v>
      </c>
      <c r="M13" s="13" t="s">
        <v>30</v>
      </c>
      <c r="N13" s="12">
        <v>0.8</v>
      </c>
      <c r="O13" s="13" t="s">
        <v>36</v>
      </c>
      <c r="P13" s="14">
        <v>0.51</v>
      </c>
      <c r="Q13" s="15">
        <v>2023.0</v>
      </c>
      <c r="R13" s="6">
        <v>112.95</v>
      </c>
      <c r="S13" s="6">
        <v>-7.942</v>
      </c>
      <c r="T13" s="6">
        <v>2015.0</v>
      </c>
      <c r="U13" s="6">
        <v>2329.0</v>
      </c>
      <c r="V13" s="6" t="s">
        <v>50</v>
      </c>
      <c r="W13" s="6"/>
    </row>
    <row r="14">
      <c r="A14" s="6">
        <v>13.0</v>
      </c>
      <c r="B14" s="6" t="s">
        <v>76</v>
      </c>
      <c r="C14" s="6" t="s">
        <v>77</v>
      </c>
      <c r="D14" s="6" t="s">
        <v>77</v>
      </c>
      <c r="E14" s="6" t="s">
        <v>26</v>
      </c>
      <c r="F14" s="6" t="s">
        <v>27</v>
      </c>
      <c r="G14" s="6" t="s">
        <v>74</v>
      </c>
      <c r="H14" s="7"/>
      <c r="I14" s="7"/>
      <c r="J14" s="7"/>
      <c r="K14" s="8" t="str">
        <f>IFERROR(__xludf.DUMMYFUNCTION("IFERROR(JOIN("", "", FILTER(F14:J14, F14:J14&lt;&gt;"""")), """")
"),"Stratovolcano, Lava dome(s)")</f>
        <v>Stratovolcano, Lava dome(s)</v>
      </c>
      <c r="L14" s="8">
        <v>0.14</v>
      </c>
      <c r="M14" s="9" t="s">
        <v>30</v>
      </c>
      <c r="N14" s="8">
        <v>0.16</v>
      </c>
      <c r="O14" s="9" t="s">
        <v>29</v>
      </c>
      <c r="P14" s="10">
        <v>0.15333333333333335</v>
      </c>
      <c r="Q14" s="11">
        <v>1937.0</v>
      </c>
      <c r="R14" s="6">
        <v>96.821</v>
      </c>
      <c r="S14" s="6">
        <v>4.769</v>
      </c>
      <c r="T14" s="6">
        <v>2008.0</v>
      </c>
      <c r="U14" s="6">
        <v>2623.0</v>
      </c>
      <c r="V14" s="6" t="s">
        <v>69</v>
      </c>
      <c r="W14" s="6" t="s">
        <v>0</v>
      </c>
    </row>
    <row r="15">
      <c r="A15" s="6">
        <v>14.0</v>
      </c>
      <c r="B15" s="6" t="s">
        <v>78</v>
      </c>
      <c r="C15" s="6" t="s">
        <v>79</v>
      </c>
      <c r="D15" s="6" t="s">
        <v>79</v>
      </c>
      <c r="E15" s="6" t="s">
        <v>26</v>
      </c>
      <c r="F15" s="6" t="s">
        <v>27</v>
      </c>
      <c r="G15" s="7"/>
      <c r="H15" s="7"/>
      <c r="I15" s="7"/>
      <c r="J15" s="7"/>
      <c r="K15" s="12" t="str">
        <f>IFERROR(__xludf.DUMMYFUNCTION("IFERROR(JOIN("", "", FILTER(F15:J15, F15:J15&lt;&gt;"""")), """")
"),"Stratovolcano")</f>
        <v>Stratovolcano</v>
      </c>
      <c r="L15" s="16">
        <v>1.18</v>
      </c>
      <c r="M15" s="17" t="s">
        <v>36</v>
      </c>
      <c r="N15" s="16">
        <v>6.18</v>
      </c>
      <c r="O15" s="17" t="s">
        <v>29</v>
      </c>
      <c r="P15" s="14">
        <v>3.32</v>
      </c>
      <c r="Q15" s="15">
        <v>1951.0</v>
      </c>
      <c r="R15" s="6">
        <v>108.4</v>
      </c>
      <c r="S15" s="6">
        <v>-6.892</v>
      </c>
      <c r="T15" s="6">
        <v>2006.0</v>
      </c>
      <c r="U15" s="6">
        <v>3078.0</v>
      </c>
      <c r="V15" s="6" t="s">
        <v>64</v>
      </c>
      <c r="W15" s="6"/>
      <c r="X15" s="6" t="s">
        <v>80</v>
      </c>
    </row>
    <row r="16">
      <c r="A16" s="6">
        <v>15.0</v>
      </c>
      <c r="B16" s="6" t="s">
        <v>81</v>
      </c>
      <c r="C16" s="6" t="s">
        <v>82</v>
      </c>
      <c r="D16" s="6" t="s">
        <v>83</v>
      </c>
      <c r="E16" s="6" t="s">
        <v>26</v>
      </c>
      <c r="F16" s="6" t="s">
        <v>72</v>
      </c>
      <c r="G16" s="6" t="s">
        <v>50</v>
      </c>
      <c r="H16" s="7"/>
      <c r="I16" s="7"/>
      <c r="J16" s="7"/>
      <c r="K16" s="8" t="str">
        <f>IFERROR(__xludf.DUMMYFUNCTION("IFERROR(JOIN("", "", FILTER(F16:J16, F16:J16&lt;&gt;"""")), """")
"),"Stratovolcano(es), Caldera")</f>
        <v>Stratovolcano(es), Caldera</v>
      </c>
      <c r="L16" s="8">
        <v>0.21</v>
      </c>
      <c r="M16" s="9" t="s">
        <v>29</v>
      </c>
      <c r="N16" s="8">
        <v>1.1</v>
      </c>
      <c r="O16" s="9" t="s">
        <v>30</v>
      </c>
      <c r="P16" s="10">
        <v>0.5066666666666667</v>
      </c>
      <c r="Q16" s="11">
        <v>2025.0</v>
      </c>
      <c r="R16" s="6">
        <v>103.13</v>
      </c>
      <c r="S16" s="6">
        <v>-4.03</v>
      </c>
      <c r="T16" s="6">
        <v>2009.0</v>
      </c>
      <c r="U16" s="6">
        <v>3173.0</v>
      </c>
      <c r="V16" s="6" t="s">
        <v>64</v>
      </c>
      <c r="W16" s="6"/>
    </row>
    <row r="17">
      <c r="A17" s="6">
        <v>16.0</v>
      </c>
      <c r="B17" s="6" t="s">
        <v>84</v>
      </c>
      <c r="C17" s="6" t="s">
        <v>85</v>
      </c>
      <c r="D17" s="6" t="s">
        <v>85</v>
      </c>
      <c r="E17" s="6" t="s">
        <v>26</v>
      </c>
      <c r="F17" s="6" t="s">
        <v>35</v>
      </c>
      <c r="G17" s="7"/>
      <c r="H17" s="7"/>
      <c r="I17" s="7"/>
      <c r="J17" s="7"/>
      <c r="K17" s="12" t="str">
        <f>IFERROR(__xludf.DUMMYFUNCTION("IFERROR(JOIN("", "", FILTER(F17:J17, F17:J17&lt;&gt;"""")), """")
"),"Complex")</f>
        <v>Complex</v>
      </c>
      <c r="L17" s="16">
        <v>3.81</v>
      </c>
      <c r="M17" s="17" t="s">
        <v>30</v>
      </c>
      <c r="N17" s="16">
        <v>4.31</v>
      </c>
      <c r="O17" s="17" t="s">
        <v>36</v>
      </c>
      <c r="P17" s="14">
        <v>4.046666666666667</v>
      </c>
      <c r="Q17" s="15">
        <v>2025.0</v>
      </c>
      <c r="R17" s="6">
        <v>109.92</v>
      </c>
      <c r="S17" s="6">
        <v>-7.2</v>
      </c>
      <c r="T17" s="6">
        <v>2011.0</v>
      </c>
      <c r="U17" s="6">
        <v>2565.0</v>
      </c>
      <c r="V17" s="6" t="s">
        <v>43</v>
      </c>
      <c r="W17" s="6"/>
      <c r="X17" s="6" t="s">
        <v>86</v>
      </c>
    </row>
    <row r="18">
      <c r="A18" s="6">
        <v>17.0</v>
      </c>
      <c r="B18" s="6" t="s">
        <v>87</v>
      </c>
      <c r="C18" s="6" t="s">
        <v>88</v>
      </c>
      <c r="D18" s="6" t="s">
        <v>88</v>
      </c>
      <c r="E18" s="6" t="s">
        <v>26</v>
      </c>
      <c r="F18" s="6" t="s">
        <v>35</v>
      </c>
      <c r="G18" s="7"/>
      <c r="H18" s="7"/>
      <c r="I18" s="7"/>
      <c r="J18" s="7"/>
      <c r="K18" s="8" t="str">
        <f>IFERROR(__xludf.DUMMYFUNCTION("IFERROR(JOIN("", "", FILTER(F18:J18, F18:J18&lt;&gt;"""")), """")
"),"Complex")</f>
        <v>Complex</v>
      </c>
      <c r="L18" s="8">
        <v>0.03</v>
      </c>
      <c r="M18" s="9" t="s">
        <v>29</v>
      </c>
      <c r="N18" s="8">
        <v>0.04</v>
      </c>
      <c r="O18" s="9" t="s">
        <v>30</v>
      </c>
      <c r="P18" s="10">
        <v>0.03333333333333333</v>
      </c>
      <c r="Q18" s="11">
        <v>2025.0</v>
      </c>
      <c r="R18" s="6">
        <v>127.894</v>
      </c>
      <c r="S18" s="6">
        <v>1.693</v>
      </c>
      <c r="T18" s="6">
        <v>2008.0</v>
      </c>
      <c r="U18" s="6">
        <v>1087.0</v>
      </c>
      <c r="V18" s="6" t="s">
        <v>37</v>
      </c>
      <c r="W18" s="6"/>
      <c r="X18" s="6" t="s">
        <v>89</v>
      </c>
    </row>
    <row r="19">
      <c r="A19" s="6">
        <v>18.0</v>
      </c>
      <c r="B19" s="6" t="s">
        <v>90</v>
      </c>
      <c r="C19" s="6" t="s">
        <v>39</v>
      </c>
      <c r="D19" s="6" t="s">
        <v>40</v>
      </c>
      <c r="E19" s="6" t="s">
        <v>26</v>
      </c>
      <c r="F19" s="6" t="s">
        <v>27</v>
      </c>
      <c r="G19" s="6" t="s">
        <v>91</v>
      </c>
      <c r="H19" s="7"/>
      <c r="I19" s="7"/>
      <c r="J19" s="7"/>
      <c r="K19" s="12" t="str">
        <f>IFERROR(__xludf.DUMMYFUNCTION("IFERROR(JOIN("", "", FILTER(F19:J19, F19:J19&lt;&gt;"""")), """")
"),"Stratovolcano, Lava dome")</f>
        <v>Stratovolcano, Lava dome</v>
      </c>
      <c r="L19" s="12">
        <v>0.14</v>
      </c>
      <c r="M19" s="13" t="s">
        <v>30</v>
      </c>
      <c r="N19" s="12">
        <v>0.14</v>
      </c>
      <c r="O19" s="13" t="s">
        <v>30</v>
      </c>
      <c r="P19" s="14">
        <v>0.14</v>
      </c>
      <c r="Q19" s="15">
        <v>1969.0</v>
      </c>
      <c r="R19" s="6">
        <v>121.18</v>
      </c>
      <c r="S19" s="6">
        <v>-8.82</v>
      </c>
      <c r="T19" s="6">
        <v>2007.0</v>
      </c>
      <c r="U19" s="6">
        <v>2124.0</v>
      </c>
      <c r="V19" s="6" t="s">
        <v>27</v>
      </c>
      <c r="W19" s="6" t="s">
        <v>31</v>
      </c>
      <c r="X19" s="6" t="s">
        <v>92</v>
      </c>
    </row>
    <row r="20">
      <c r="A20" s="6">
        <v>19.0</v>
      </c>
      <c r="B20" s="6" t="s">
        <v>93</v>
      </c>
      <c r="C20" s="6" t="s">
        <v>39</v>
      </c>
      <c r="D20" s="6" t="s">
        <v>40</v>
      </c>
      <c r="E20" s="6" t="s">
        <v>26</v>
      </c>
      <c r="F20" s="6" t="s">
        <v>27</v>
      </c>
      <c r="G20" s="6" t="s">
        <v>91</v>
      </c>
      <c r="H20" s="7"/>
      <c r="I20" s="7"/>
      <c r="J20" s="7"/>
      <c r="K20" s="8" t="str">
        <f>IFERROR(__xludf.DUMMYFUNCTION("IFERROR(JOIN("", "", FILTER(F20:J20, F20:J20&lt;&gt;"""")), """")
"),"Stratovolcano, Lava dome")</f>
        <v>Stratovolcano, Lava dome</v>
      </c>
      <c r="L20" s="8">
        <v>0.19</v>
      </c>
      <c r="M20" s="9" t="s">
        <v>30</v>
      </c>
      <c r="N20" s="8">
        <v>0.57</v>
      </c>
      <c r="O20" s="9" t="s">
        <v>36</v>
      </c>
      <c r="P20" s="10">
        <v>0.31666666666666665</v>
      </c>
      <c r="Q20" s="11">
        <v>2008.0</v>
      </c>
      <c r="R20" s="6">
        <v>122.455</v>
      </c>
      <c r="S20" s="6">
        <v>-8.676</v>
      </c>
      <c r="T20" s="6">
        <v>2005.0</v>
      </c>
      <c r="U20" s="6">
        <v>1661.0</v>
      </c>
      <c r="V20" s="6" t="s">
        <v>64</v>
      </c>
      <c r="W20" s="6"/>
    </row>
    <row r="21">
      <c r="A21" s="6">
        <v>20.0</v>
      </c>
      <c r="B21" s="6" t="s">
        <v>94</v>
      </c>
      <c r="C21" s="6" t="s">
        <v>79</v>
      </c>
      <c r="D21" s="6" t="s">
        <v>79</v>
      </c>
      <c r="E21" s="6" t="s">
        <v>26</v>
      </c>
      <c r="F21" s="6" t="s">
        <v>27</v>
      </c>
      <c r="G21" s="6" t="s">
        <v>91</v>
      </c>
      <c r="H21" s="7"/>
      <c r="I21" s="7"/>
      <c r="J21" s="7"/>
      <c r="K21" s="12" t="str">
        <f>IFERROR(__xludf.DUMMYFUNCTION("IFERROR(JOIN("", "", FILTER(F21:J21, F21:J21&lt;&gt;"""")), """")
"),"Stratovolcano, Lava dome")</f>
        <v>Stratovolcano, Lava dome</v>
      </c>
      <c r="L21" s="12">
        <v>0.71</v>
      </c>
      <c r="M21" s="13" t="s">
        <v>29</v>
      </c>
      <c r="N21" s="12">
        <v>2.96</v>
      </c>
      <c r="O21" s="13" t="s">
        <v>36</v>
      </c>
      <c r="P21" s="14">
        <v>1.8333333333333333</v>
      </c>
      <c r="Q21" s="15">
        <v>1984.0</v>
      </c>
      <c r="R21" s="6">
        <v>108.058</v>
      </c>
      <c r="S21" s="6">
        <v>-7.25</v>
      </c>
      <c r="T21" s="6">
        <v>2016.0</v>
      </c>
      <c r="U21" s="6">
        <v>2168.0</v>
      </c>
      <c r="V21" s="6" t="s">
        <v>64</v>
      </c>
      <c r="W21" s="6"/>
      <c r="X21" s="6" t="s">
        <v>95</v>
      </c>
    </row>
    <row r="22">
      <c r="A22" s="6">
        <v>21.0</v>
      </c>
      <c r="B22" s="6" t="s">
        <v>96</v>
      </c>
      <c r="C22" s="6" t="s">
        <v>88</v>
      </c>
      <c r="D22" s="6" t="s">
        <v>88</v>
      </c>
      <c r="E22" s="6" t="s">
        <v>26</v>
      </c>
      <c r="F22" s="6" t="s">
        <v>72</v>
      </c>
      <c r="G22" s="6" t="s">
        <v>53</v>
      </c>
      <c r="H22" s="7"/>
      <c r="I22" s="7"/>
      <c r="J22" s="7"/>
      <c r="K22" s="8" t="str">
        <f>IFERROR(__xludf.DUMMYFUNCTION("IFERROR(JOIN("", "", FILTER(F22:J22, F22:J22&lt;&gt;"""")), """")
"),"Stratovolcano(es), Maar(s)")</f>
        <v>Stratovolcano(es), Maar(s)</v>
      </c>
      <c r="L22" s="8">
        <v>0.21</v>
      </c>
      <c r="M22" s="9" t="s">
        <v>36</v>
      </c>
      <c r="N22" s="8">
        <v>0.33</v>
      </c>
      <c r="O22" s="9" t="s">
        <v>30</v>
      </c>
      <c r="P22" s="10">
        <v>0.29</v>
      </c>
      <c r="Q22" s="11">
        <v>2018.0</v>
      </c>
      <c r="R22" s="6">
        <v>127.33</v>
      </c>
      <c r="S22" s="6">
        <v>0.8</v>
      </c>
      <c r="T22" s="6">
        <v>1996.0</v>
      </c>
      <c r="U22" s="6">
        <v>1715.0</v>
      </c>
      <c r="V22" s="6" t="s">
        <v>27</v>
      </c>
      <c r="W22" s="6" t="s">
        <v>31</v>
      </c>
      <c r="X22" s="6" t="s">
        <v>97</v>
      </c>
    </row>
    <row r="23">
      <c r="A23" s="6">
        <v>22.0</v>
      </c>
      <c r="B23" s="6" t="s">
        <v>98</v>
      </c>
      <c r="C23" s="6" t="s">
        <v>88</v>
      </c>
      <c r="D23" s="6" t="s">
        <v>88</v>
      </c>
      <c r="E23" s="6" t="s">
        <v>26</v>
      </c>
      <c r="F23" s="6" t="s">
        <v>27</v>
      </c>
      <c r="G23" s="7"/>
      <c r="H23" s="7"/>
      <c r="I23" s="7"/>
      <c r="J23" s="7"/>
      <c r="K23" s="12" t="str">
        <f>IFERROR(__xludf.DUMMYFUNCTION("IFERROR(JOIN("", "", FILTER(F23:J23, F23:J23&lt;&gt;"""")), """")
"),"Stratovolcano")</f>
        <v>Stratovolcano</v>
      </c>
      <c r="L23" s="12">
        <v>0.49</v>
      </c>
      <c r="M23" s="13" t="s">
        <v>36</v>
      </c>
      <c r="N23" s="12">
        <v>0.57</v>
      </c>
      <c r="O23" s="13" t="s">
        <v>29</v>
      </c>
      <c r="P23" s="14">
        <v>0.5399999999999999</v>
      </c>
      <c r="Q23" s="15">
        <v>2007.0</v>
      </c>
      <c r="R23" s="6">
        <v>127.53</v>
      </c>
      <c r="S23" s="6">
        <v>1.38</v>
      </c>
      <c r="T23" s="6">
        <v>2006.0</v>
      </c>
      <c r="U23" s="6">
        <v>1635.0</v>
      </c>
      <c r="V23" s="6" t="s">
        <v>64</v>
      </c>
      <c r="W23" s="6"/>
      <c r="X23" s="6" t="s">
        <v>99</v>
      </c>
    </row>
    <row r="24">
      <c r="A24" s="6">
        <v>23.0</v>
      </c>
      <c r="B24" s="6" t="s">
        <v>100</v>
      </c>
      <c r="C24" s="6" t="s">
        <v>79</v>
      </c>
      <c r="D24" s="6" t="s">
        <v>79</v>
      </c>
      <c r="E24" s="6" t="s">
        <v>26</v>
      </c>
      <c r="F24" s="6" t="s">
        <v>72</v>
      </c>
      <c r="G24" s="6" t="s">
        <v>73</v>
      </c>
      <c r="H24" s="7"/>
      <c r="I24" s="7"/>
      <c r="J24" s="7"/>
      <c r="K24" s="8" t="str">
        <f>IFERROR(__xludf.DUMMYFUNCTION("IFERROR(JOIN("", "", FILTER(F24:J24, F24:J24&lt;&gt;"""")), """")
"),"Stratovolcano(es), Caldera(s)")</f>
        <v>Stratovolcano(es), Caldera(s)</v>
      </c>
      <c r="L24" s="16">
        <v>2.58</v>
      </c>
      <c r="M24" s="17" t="s">
        <v>36</v>
      </c>
      <c r="N24" s="16">
        <v>6.27</v>
      </c>
      <c r="O24" s="17" t="s">
        <v>29</v>
      </c>
      <c r="P24" s="10">
        <v>4.173333333333333</v>
      </c>
      <c r="Q24" s="11">
        <v>1957.0</v>
      </c>
      <c r="R24" s="6">
        <v>106.965</v>
      </c>
      <c r="S24" s="6">
        <v>-6.77</v>
      </c>
      <c r="T24" s="6">
        <v>2008.0</v>
      </c>
      <c r="U24" s="6">
        <v>2958.0</v>
      </c>
      <c r="V24" s="6" t="s">
        <v>27</v>
      </c>
      <c r="W24" s="6" t="s">
        <v>31</v>
      </c>
      <c r="X24" s="6" t="s">
        <v>101</v>
      </c>
    </row>
    <row r="25">
      <c r="A25" s="6">
        <v>24.0</v>
      </c>
      <c r="B25" s="6" t="s">
        <v>102</v>
      </c>
      <c r="C25" s="6" t="s">
        <v>79</v>
      </c>
      <c r="D25" s="6" t="s">
        <v>79</v>
      </c>
      <c r="E25" s="6" t="s">
        <v>26</v>
      </c>
      <c r="F25" s="6" t="s">
        <v>35</v>
      </c>
      <c r="G25" s="6" t="s">
        <v>27</v>
      </c>
      <c r="H25" s="7"/>
      <c r="I25" s="7"/>
      <c r="J25" s="7"/>
      <c r="K25" s="12" t="str">
        <f>IFERROR(__xludf.DUMMYFUNCTION("IFERROR(JOIN("", "", FILTER(F25:J25, F25:J25&lt;&gt;"""")), """")
"),"Complex, Stratovolcano")</f>
        <v>Complex, Stratovolcano</v>
      </c>
      <c r="L25" s="16">
        <v>1.0</v>
      </c>
      <c r="M25" s="17" t="s">
        <v>29</v>
      </c>
      <c r="N25" s="16">
        <v>2.28</v>
      </c>
      <c r="O25" s="17" t="s">
        <v>36</v>
      </c>
      <c r="P25" s="14">
        <v>1.4333333333333333</v>
      </c>
      <c r="Q25" s="15">
        <v>1847.0</v>
      </c>
      <c r="R25" s="6">
        <v>107.84</v>
      </c>
      <c r="S25" s="6">
        <v>-7.143</v>
      </c>
      <c r="T25" s="6">
        <v>2015.0</v>
      </c>
      <c r="U25" s="6">
        <v>2249.0</v>
      </c>
      <c r="V25" s="6" t="s">
        <v>37</v>
      </c>
      <c r="W25" s="6"/>
      <c r="X25" s="6" t="s">
        <v>103</v>
      </c>
    </row>
    <row r="26">
      <c r="A26" s="6">
        <v>25.0</v>
      </c>
      <c r="B26" s="6" t="s">
        <v>104</v>
      </c>
      <c r="C26" s="6" t="s">
        <v>88</v>
      </c>
      <c r="D26" s="6" t="s">
        <v>88</v>
      </c>
      <c r="E26" s="6" t="s">
        <v>26</v>
      </c>
      <c r="F26" s="6" t="s">
        <v>27</v>
      </c>
      <c r="G26" s="6" t="s">
        <v>46</v>
      </c>
      <c r="H26" s="6" t="s">
        <v>53</v>
      </c>
      <c r="I26" s="7"/>
      <c r="J26" s="7"/>
      <c r="K26" s="8" t="str">
        <f>IFERROR(__xludf.DUMMYFUNCTION("IFERROR(JOIN("", "", FILTER(F26:J26, F26:J26&lt;&gt;"""")), """")
"),"Stratovolcano, Pyroclastic cone(s), Maar(s)")</f>
        <v>Stratovolcano, Pyroclastic cone(s), Maar(s)</v>
      </c>
      <c r="L26" s="8">
        <v>0.1</v>
      </c>
      <c r="M26" s="9" t="s">
        <v>30</v>
      </c>
      <c r="N26" s="8">
        <v>0.1</v>
      </c>
      <c r="O26" s="9" t="s">
        <v>30</v>
      </c>
      <c r="P26" s="10">
        <v>0.10000000000000002</v>
      </c>
      <c r="Q26" s="11">
        <v>2025.0</v>
      </c>
      <c r="R26" s="6">
        <v>127.63</v>
      </c>
      <c r="S26" s="6">
        <v>1.488</v>
      </c>
      <c r="T26" s="6">
        <v>2008.0</v>
      </c>
      <c r="U26" s="6">
        <v>1325.0</v>
      </c>
      <c r="V26" s="6" t="s">
        <v>64</v>
      </c>
      <c r="W26" s="6"/>
    </row>
    <row r="27">
      <c r="A27" s="6">
        <v>26.0</v>
      </c>
      <c r="B27" s="6" t="s">
        <v>105</v>
      </c>
      <c r="C27" s="6" t="s">
        <v>45</v>
      </c>
      <c r="D27" s="6" t="s">
        <v>45</v>
      </c>
      <c r="E27" s="6" t="s">
        <v>26</v>
      </c>
      <c r="F27" s="6" t="s">
        <v>72</v>
      </c>
      <c r="G27" s="6" t="s">
        <v>50</v>
      </c>
      <c r="H27" s="6" t="s">
        <v>46</v>
      </c>
      <c r="I27" s="7"/>
      <c r="J27" s="7"/>
      <c r="K27" s="12" t="str">
        <f>IFERROR(__xludf.DUMMYFUNCTION("IFERROR(JOIN("", "", FILTER(F27:J27, F27:J27&lt;&gt;"""")), """")
"),"Stratovolcano(es), Caldera, Pyroclastic cone(s)")</f>
        <v>Stratovolcano(es), Caldera, Pyroclastic cone(s)</v>
      </c>
      <c r="L27" s="16">
        <v>1.24</v>
      </c>
      <c r="M27" s="17" t="s">
        <v>36</v>
      </c>
      <c r="N27" s="16">
        <v>2.94</v>
      </c>
      <c r="O27" s="17" t="s">
        <v>29</v>
      </c>
      <c r="P27" s="14">
        <v>2.03</v>
      </c>
      <c r="Q27" s="15">
        <v>1999.0</v>
      </c>
      <c r="R27" s="6">
        <v>114.242</v>
      </c>
      <c r="S27" s="6">
        <v>-8.058</v>
      </c>
      <c r="T27" s="6">
        <v>2006.0</v>
      </c>
      <c r="U27" s="6">
        <v>2386.0</v>
      </c>
      <c r="V27" s="6" t="s">
        <v>64</v>
      </c>
      <c r="W27" s="6"/>
    </row>
    <row r="28">
      <c r="A28" s="6">
        <v>27.0</v>
      </c>
      <c r="B28" s="6" t="s">
        <v>106</v>
      </c>
      <c r="C28" s="6" t="s">
        <v>39</v>
      </c>
      <c r="D28" s="6" t="s">
        <v>40</v>
      </c>
      <c r="E28" s="6" t="s">
        <v>26</v>
      </c>
      <c r="F28" s="6" t="s">
        <v>35</v>
      </c>
      <c r="G28" s="7"/>
      <c r="H28" s="7"/>
      <c r="I28" s="7"/>
      <c r="J28" s="7"/>
      <c r="K28" s="8" t="str">
        <f>IFERROR(__xludf.DUMMYFUNCTION("IFERROR(JOIN("", "", FILTER(F28:J28, F28:J28&lt;&gt;"""")), """")
"),"Complex")</f>
        <v>Complex</v>
      </c>
      <c r="L28" s="8">
        <v>0.5</v>
      </c>
      <c r="M28" s="9" t="s">
        <v>36</v>
      </c>
      <c r="N28" s="8">
        <v>0.88</v>
      </c>
      <c r="O28" s="9" t="s">
        <v>29</v>
      </c>
      <c r="P28" s="10">
        <v>0.6833333333333332</v>
      </c>
      <c r="Q28" s="11">
        <v>2021.0</v>
      </c>
      <c r="R28" s="6">
        <v>123.57</v>
      </c>
      <c r="S28" s="6">
        <v>-8.53</v>
      </c>
      <c r="T28" s="6">
        <v>2010.0</v>
      </c>
      <c r="U28" s="6">
        <v>1018.0</v>
      </c>
      <c r="V28" s="6" t="s">
        <v>37</v>
      </c>
      <c r="W28" s="6"/>
    </row>
    <row r="29">
      <c r="A29" s="6">
        <v>28.0</v>
      </c>
      <c r="B29" s="6" t="s">
        <v>107</v>
      </c>
      <c r="C29" s="6" t="s">
        <v>39</v>
      </c>
      <c r="D29" s="6" t="s">
        <v>40</v>
      </c>
      <c r="E29" s="6" t="s">
        <v>26</v>
      </c>
      <c r="F29" s="6" t="s">
        <v>27</v>
      </c>
      <c r="G29" s="7"/>
      <c r="H29" s="7"/>
      <c r="I29" s="7"/>
      <c r="J29" s="7"/>
      <c r="K29" s="12" t="str">
        <f>IFERROR(__xludf.DUMMYFUNCTION("IFERROR(JOIN("", "", FILTER(F29:J29, F29:J29&lt;&gt;"""")), """")
"),"Stratovolcano")</f>
        <v>Stratovolcano</v>
      </c>
      <c r="L29" s="12">
        <v>0.15</v>
      </c>
      <c r="M29" s="13" t="s">
        <v>29</v>
      </c>
      <c r="N29" s="12">
        <v>1.04</v>
      </c>
      <c r="O29" s="13" t="s">
        <v>30</v>
      </c>
      <c r="P29" s="14">
        <v>0.63</v>
      </c>
      <c r="Q29" s="15">
        <v>1993.0</v>
      </c>
      <c r="R29" s="6">
        <v>123.258</v>
      </c>
      <c r="S29" s="6">
        <v>-8.342</v>
      </c>
      <c r="T29" s="6">
        <v>2010.0</v>
      </c>
      <c r="U29" s="6">
        <v>1659.0</v>
      </c>
      <c r="V29" s="6" t="s">
        <v>64</v>
      </c>
      <c r="W29" s="6"/>
      <c r="X29" s="6" t="s">
        <v>108</v>
      </c>
    </row>
    <row r="30">
      <c r="A30" s="6">
        <v>29.0</v>
      </c>
      <c r="B30" s="6" t="s">
        <v>109</v>
      </c>
      <c r="C30" s="6" t="s">
        <v>39</v>
      </c>
      <c r="D30" s="6" t="s">
        <v>40</v>
      </c>
      <c r="E30" s="6" t="s">
        <v>26</v>
      </c>
      <c r="F30" s="6" t="s">
        <v>27</v>
      </c>
      <c r="G30" s="7"/>
      <c r="H30" s="7"/>
      <c r="I30" s="7"/>
      <c r="J30" s="7"/>
      <c r="K30" s="8" t="str">
        <f>IFERROR(__xludf.DUMMYFUNCTION("IFERROR(JOIN("", "", FILTER(F30:J30, F30:J30&lt;&gt;"""")), """")
"),"Stratovolcano")</f>
        <v>Stratovolcano</v>
      </c>
      <c r="L30" s="8">
        <v>0.11</v>
      </c>
      <c r="M30" s="9" t="s">
        <v>29</v>
      </c>
      <c r="N30" s="8">
        <v>0.62</v>
      </c>
      <c r="O30" s="9" t="s">
        <v>30</v>
      </c>
      <c r="P30" s="10">
        <v>0.27999999999999997</v>
      </c>
      <c r="Q30" s="11">
        <v>2025.0</v>
      </c>
      <c r="R30" s="6">
        <v>123.505</v>
      </c>
      <c r="S30" s="6">
        <v>-8.272</v>
      </c>
      <c r="T30" s="6">
        <v>2010.0</v>
      </c>
      <c r="U30" s="6">
        <v>1423.0</v>
      </c>
      <c r="V30" s="6" t="s">
        <v>50</v>
      </c>
      <c r="W30" s="6"/>
    </row>
    <row r="31">
      <c r="A31" s="6">
        <v>30.0</v>
      </c>
      <c r="B31" s="6" t="s">
        <v>110</v>
      </c>
      <c r="C31" s="6" t="s">
        <v>39</v>
      </c>
      <c r="D31" s="6" t="s">
        <v>40</v>
      </c>
      <c r="E31" s="6" t="s">
        <v>26</v>
      </c>
      <c r="F31" s="6" t="s">
        <v>35</v>
      </c>
      <c r="G31" s="7"/>
      <c r="H31" s="7"/>
      <c r="I31" s="7"/>
      <c r="J31" s="7"/>
      <c r="K31" s="12" t="str">
        <f>IFERROR(__xludf.DUMMYFUNCTION("IFERROR(JOIN("", "", FILTER(F31:J31, F31:J31&lt;&gt;"""")), """")
"),"Complex")</f>
        <v>Complex</v>
      </c>
      <c r="L31" s="12">
        <v>0.67</v>
      </c>
      <c r="M31" s="13" t="s">
        <v>36</v>
      </c>
      <c r="N31" s="12">
        <v>3.61</v>
      </c>
      <c r="O31" s="13" t="s">
        <v>29</v>
      </c>
      <c r="P31" s="14">
        <v>1.7833333333333332</v>
      </c>
      <c r="Q31" s="15">
        <v>2001.0</v>
      </c>
      <c r="R31" s="6">
        <v>120.98</v>
      </c>
      <c r="S31" s="6">
        <v>-8.73</v>
      </c>
      <c r="T31" s="6">
        <v>2009.0</v>
      </c>
      <c r="U31" s="6">
        <v>1559.0</v>
      </c>
      <c r="V31" s="6" t="s">
        <v>69</v>
      </c>
      <c r="W31" s="6"/>
    </row>
    <row r="32">
      <c r="A32" s="6">
        <v>31.0</v>
      </c>
      <c r="B32" s="6" t="s">
        <v>111</v>
      </c>
      <c r="C32" s="6" t="s">
        <v>39</v>
      </c>
      <c r="D32" s="6" t="s">
        <v>40</v>
      </c>
      <c r="E32" s="6" t="s">
        <v>26</v>
      </c>
      <c r="F32" s="6" t="s">
        <v>27</v>
      </c>
      <c r="G32" s="6" t="s">
        <v>46</v>
      </c>
      <c r="H32" s="7"/>
      <c r="I32" s="7"/>
      <c r="J32" s="7"/>
      <c r="K32" s="8" t="str">
        <f>IFERROR(__xludf.DUMMYFUNCTION("IFERROR(JOIN("", "", FILTER(F32:J32, F32:J32&lt;&gt;"""")), """")
"),"Stratovolcano, Pyroclastic cone(s)")</f>
        <v>Stratovolcano, Pyroclastic cone(s)</v>
      </c>
      <c r="L32" s="8">
        <v>0.42</v>
      </c>
      <c r="M32" s="9" t="s">
        <v>30</v>
      </c>
      <c r="N32" s="8">
        <v>0.55</v>
      </c>
      <c r="O32" s="9" t="s">
        <v>29</v>
      </c>
      <c r="P32" s="10">
        <v>0.49</v>
      </c>
      <c r="Q32" s="11">
        <v>1911.0</v>
      </c>
      <c r="R32" s="6">
        <v>120.95</v>
      </c>
      <c r="S32" s="6">
        <v>-8.875</v>
      </c>
      <c r="T32" s="6">
        <v>2009.0</v>
      </c>
      <c r="U32" s="6">
        <v>2245.0</v>
      </c>
      <c r="V32" s="6" t="s">
        <v>27</v>
      </c>
      <c r="W32" s="6" t="s">
        <v>47</v>
      </c>
      <c r="X32" s="6" t="s">
        <v>112</v>
      </c>
    </row>
    <row r="33">
      <c r="A33" s="6">
        <v>32.0</v>
      </c>
      <c r="B33" s="6" t="s">
        <v>113</v>
      </c>
      <c r="C33" s="6" t="s">
        <v>39</v>
      </c>
      <c r="D33" s="6" t="s">
        <v>40</v>
      </c>
      <c r="E33" s="6" t="s">
        <v>26</v>
      </c>
      <c r="F33" s="6" t="s">
        <v>27</v>
      </c>
      <c r="G33" s="6" t="s">
        <v>46</v>
      </c>
      <c r="H33" s="7"/>
      <c r="I33" s="7"/>
      <c r="J33" s="7"/>
      <c r="K33" s="12" t="str">
        <f>IFERROR(__xludf.DUMMYFUNCTION("IFERROR(JOIN("", "", FILTER(F33:J33, F33:J33&lt;&gt;"""")), """")
"),"Stratovolcano, Pyroclastic cone(s)")</f>
        <v>Stratovolcano, Pyroclastic cone(s)</v>
      </c>
      <c r="L33" s="12">
        <v>0.62</v>
      </c>
      <c r="M33" s="13" t="s">
        <v>36</v>
      </c>
      <c r="N33" s="12">
        <v>0.84</v>
      </c>
      <c r="O33" s="13" t="s">
        <v>29</v>
      </c>
      <c r="P33" s="14">
        <v>0.7033333333333333</v>
      </c>
      <c r="Q33" s="15">
        <v>1969.0</v>
      </c>
      <c r="R33" s="6">
        <v>121.645</v>
      </c>
      <c r="S33" s="6">
        <v>-8.897</v>
      </c>
      <c r="T33" s="6">
        <v>2010.0</v>
      </c>
      <c r="U33" s="6">
        <v>637.0</v>
      </c>
      <c r="V33" s="6" t="s">
        <v>27</v>
      </c>
      <c r="W33" s="6" t="s">
        <v>31</v>
      </c>
      <c r="X33" s="6" t="s">
        <v>114</v>
      </c>
    </row>
    <row r="34">
      <c r="A34" s="6">
        <v>33.0</v>
      </c>
      <c r="B34" s="6" t="s">
        <v>115</v>
      </c>
      <c r="C34" s="6" t="s">
        <v>82</v>
      </c>
      <c r="D34" s="6" t="s">
        <v>82</v>
      </c>
      <c r="E34" s="6" t="s">
        <v>26</v>
      </c>
      <c r="F34" s="6" t="s">
        <v>27</v>
      </c>
      <c r="G34" s="6" t="s">
        <v>58</v>
      </c>
      <c r="H34" s="7"/>
      <c r="I34" s="7"/>
      <c r="J34" s="7"/>
      <c r="K34" s="8" t="str">
        <f>IFERROR(__xludf.DUMMYFUNCTION("IFERROR(JOIN("", "", FILTER(F34:J34, F34:J34&lt;&gt;"""")), """")
"),"Stratovolcano, Pyroclastic cone")</f>
        <v>Stratovolcano, Pyroclastic cone</v>
      </c>
      <c r="L34" s="8">
        <v>0.44</v>
      </c>
      <c r="M34" s="9" t="s">
        <v>29</v>
      </c>
      <c r="N34" s="8">
        <v>1.65</v>
      </c>
      <c r="O34" s="9" t="s">
        <v>30</v>
      </c>
      <c r="P34" s="10">
        <v>1.0466666666666666</v>
      </c>
      <c r="Q34" s="11">
        <v>2000.0</v>
      </c>
      <c r="R34" s="6">
        <v>102.62</v>
      </c>
      <c r="S34" s="6">
        <v>-3.52</v>
      </c>
      <c r="T34" s="6">
        <v>2008.0</v>
      </c>
      <c r="U34" s="6">
        <v>1952.0</v>
      </c>
      <c r="V34" s="6" t="s">
        <v>64</v>
      </c>
      <c r="W34" s="6"/>
      <c r="X34" s="6" t="s">
        <v>116</v>
      </c>
    </row>
    <row r="35">
      <c r="A35" s="6">
        <v>34.0</v>
      </c>
      <c r="B35" s="6" t="s">
        <v>117</v>
      </c>
      <c r="C35" s="6" t="s">
        <v>34</v>
      </c>
      <c r="D35" s="6" t="s">
        <v>34</v>
      </c>
      <c r="E35" s="6" t="s">
        <v>26</v>
      </c>
      <c r="F35" s="6" t="s">
        <v>27</v>
      </c>
      <c r="G35" s="7"/>
      <c r="H35" s="7"/>
      <c r="I35" s="7"/>
      <c r="J35" s="7"/>
      <c r="K35" s="12" t="str">
        <f>IFERROR(__xludf.DUMMYFUNCTION("IFERROR(JOIN("", "", FILTER(F35:J35, F35:J35&lt;&gt;"""")), """")
"),"Stratovolcano")</f>
        <v>Stratovolcano</v>
      </c>
      <c r="L35" s="12">
        <v>0.5</v>
      </c>
      <c r="M35" s="13" t="s">
        <v>30</v>
      </c>
      <c r="N35" s="12">
        <v>0.86</v>
      </c>
      <c r="O35" s="13" t="s">
        <v>36</v>
      </c>
      <c r="P35" s="14">
        <v>0.6266666666666666</v>
      </c>
      <c r="Q35" s="15">
        <v>2023.0</v>
      </c>
      <c r="R35" s="6">
        <v>125.406</v>
      </c>
      <c r="S35" s="6">
        <v>2.78</v>
      </c>
      <c r="T35" s="6">
        <v>2011.0</v>
      </c>
      <c r="U35" s="6">
        <v>1784.0</v>
      </c>
      <c r="V35" s="6" t="s">
        <v>27</v>
      </c>
      <c r="W35" s="6" t="s">
        <v>47</v>
      </c>
    </row>
    <row r="36">
      <c r="A36" s="6">
        <v>35.0</v>
      </c>
      <c r="B36" s="6" t="s">
        <v>118</v>
      </c>
      <c r="C36" s="6" t="s">
        <v>39</v>
      </c>
      <c r="D36" s="6" t="s">
        <v>40</v>
      </c>
      <c r="E36" s="6" t="s">
        <v>26</v>
      </c>
      <c r="F36" s="6" t="s">
        <v>35</v>
      </c>
      <c r="G36" s="7"/>
      <c r="H36" s="7"/>
      <c r="I36" s="7"/>
      <c r="J36" s="7"/>
      <c r="K36" s="8" t="str">
        <f>IFERROR(__xludf.DUMMYFUNCTION("IFERROR(JOIN("", "", FILTER(F36:J36, F36:J36&lt;&gt;"""")), """")
"),"Complex")</f>
        <v>Complex</v>
      </c>
      <c r="L36" s="8">
        <v>0.15</v>
      </c>
      <c r="M36" s="9" t="s">
        <v>29</v>
      </c>
      <c r="N36" s="8">
        <v>1.32</v>
      </c>
      <c r="O36" s="9" t="s">
        <v>30</v>
      </c>
      <c r="P36" s="10">
        <v>0.6433333333333333</v>
      </c>
      <c r="Q36" s="11">
        <v>1968.0</v>
      </c>
      <c r="R36" s="6">
        <v>121.82</v>
      </c>
      <c r="S36" s="6">
        <v>-8.77</v>
      </c>
      <c r="T36" s="6">
        <v>2008.0</v>
      </c>
      <c r="U36" s="6">
        <v>1639.0</v>
      </c>
      <c r="V36" s="6" t="s">
        <v>64</v>
      </c>
      <c r="W36" s="6"/>
      <c r="X36" s="6" t="s">
        <v>119</v>
      </c>
    </row>
    <row r="37">
      <c r="A37" s="6">
        <v>36.0</v>
      </c>
      <c r="B37" s="6" t="s">
        <v>120</v>
      </c>
      <c r="C37" s="6" t="s">
        <v>45</v>
      </c>
      <c r="D37" s="6" t="s">
        <v>45</v>
      </c>
      <c r="E37" s="6" t="s">
        <v>26</v>
      </c>
      <c r="F37" s="6" t="s">
        <v>27</v>
      </c>
      <c r="G37" s="6" t="s">
        <v>74</v>
      </c>
      <c r="H37" s="7"/>
      <c r="I37" s="7"/>
      <c r="J37" s="7"/>
      <c r="K37" s="12" t="str">
        <f>IFERROR(__xludf.DUMMYFUNCTION("IFERROR(JOIN("", "", FILTER(F37:J37, F37:J37&lt;&gt;"""")), """")
"),"Stratovolcano, Lava dome(s)")</f>
        <v>Stratovolcano, Lava dome(s)</v>
      </c>
      <c r="L37" s="12">
        <v>0.54</v>
      </c>
      <c r="M37" s="13" t="s">
        <v>30</v>
      </c>
      <c r="N37" s="12">
        <v>1.19</v>
      </c>
      <c r="O37" s="13" t="s">
        <v>36</v>
      </c>
      <c r="P37" s="14">
        <v>0.9500000000000001</v>
      </c>
      <c r="Q37" s="15">
        <v>2014.0</v>
      </c>
      <c r="R37" s="6">
        <v>112.308</v>
      </c>
      <c r="S37" s="6">
        <v>-7.93</v>
      </c>
      <c r="T37" s="6">
        <v>2014.0</v>
      </c>
      <c r="U37" s="6">
        <v>1731.0</v>
      </c>
      <c r="V37" s="6" t="s">
        <v>64</v>
      </c>
      <c r="W37" s="6"/>
    </row>
    <row r="38">
      <c r="A38" s="6">
        <v>37.0</v>
      </c>
      <c r="B38" s="6" t="s">
        <v>121</v>
      </c>
      <c r="C38" s="6" t="s">
        <v>122</v>
      </c>
      <c r="D38" s="6" t="s">
        <v>123</v>
      </c>
      <c r="E38" s="6" t="s">
        <v>26</v>
      </c>
      <c r="F38" s="6" t="s">
        <v>27</v>
      </c>
      <c r="G38" s="7"/>
      <c r="H38" s="7"/>
      <c r="I38" s="7"/>
      <c r="J38" s="7"/>
      <c r="K38" s="8" t="str">
        <f>IFERROR(__xludf.DUMMYFUNCTION("IFERROR(JOIN("", "", FILTER(F38:J38, F38:J38&lt;&gt;"""")), """")
"),"Stratovolcano")</f>
        <v>Stratovolcano</v>
      </c>
      <c r="L38" s="8">
        <v>0.24</v>
      </c>
      <c r="M38" s="9" t="s">
        <v>29</v>
      </c>
      <c r="N38" s="8">
        <v>1.08</v>
      </c>
      <c r="O38" s="9" t="s">
        <v>36</v>
      </c>
      <c r="P38" s="10">
        <v>0.5233333333333333</v>
      </c>
      <c r="Q38" s="11">
        <v>2024.0</v>
      </c>
      <c r="R38" s="6">
        <v>101.264</v>
      </c>
      <c r="S38" s="6">
        <v>-1.697</v>
      </c>
      <c r="T38" s="6">
        <v>2014.0</v>
      </c>
      <c r="U38" s="6">
        <v>3805.0</v>
      </c>
      <c r="V38" s="6" t="s">
        <v>27</v>
      </c>
      <c r="W38" s="6" t="s">
        <v>31</v>
      </c>
    </row>
    <row r="39">
      <c r="A39" s="6">
        <v>38.0</v>
      </c>
      <c r="B39" s="6" t="s">
        <v>124</v>
      </c>
      <c r="C39" s="6" t="s">
        <v>88</v>
      </c>
      <c r="D39" s="6" t="s">
        <v>88</v>
      </c>
      <c r="E39" s="6" t="s">
        <v>26</v>
      </c>
      <c r="F39" s="6" t="s">
        <v>27</v>
      </c>
      <c r="G39" s="6" t="s">
        <v>46</v>
      </c>
      <c r="H39" s="7"/>
      <c r="I39" s="7"/>
      <c r="J39" s="7"/>
      <c r="K39" s="12" t="str">
        <f>IFERROR(__xludf.DUMMYFUNCTION("IFERROR(JOIN("", "", FILTER(F39:J39, F39:J39&lt;&gt;"""")), """")
"),"Stratovolcano, Pyroclastic cone(s)")</f>
        <v>Stratovolcano, Pyroclastic cone(s)</v>
      </c>
      <c r="L39" s="12">
        <v>0.26</v>
      </c>
      <c r="M39" s="13" t="s">
        <v>30</v>
      </c>
      <c r="N39" s="12">
        <v>0.33</v>
      </c>
      <c r="O39" s="13" t="s">
        <v>29</v>
      </c>
      <c r="P39" s="14">
        <v>0.2833333333333334</v>
      </c>
      <c r="Q39" s="15">
        <v>1988.0</v>
      </c>
      <c r="R39" s="6">
        <v>127.4</v>
      </c>
      <c r="S39" s="6">
        <v>0.32</v>
      </c>
      <c r="T39" s="6">
        <v>2008.0</v>
      </c>
      <c r="U39" s="6">
        <v>1357.0</v>
      </c>
      <c r="V39" s="6" t="s">
        <v>27</v>
      </c>
      <c r="W39" s="6" t="s">
        <v>31</v>
      </c>
    </row>
    <row r="40">
      <c r="A40" s="6">
        <v>39.0</v>
      </c>
      <c r="B40" s="6" t="s">
        <v>125</v>
      </c>
      <c r="C40" s="6" t="s">
        <v>45</v>
      </c>
      <c r="D40" s="6" t="s">
        <v>45</v>
      </c>
      <c r="E40" s="6" t="s">
        <v>26</v>
      </c>
      <c r="F40" s="6" t="s">
        <v>27</v>
      </c>
      <c r="G40" s="6" t="s">
        <v>53</v>
      </c>
      <c r="H40" s="6" t="s">
        <v>46</v>
      </c>
      <c r="I40" s="7"/>
      <c r="J40" s="7"/>
      <c r="K40" s="8" t="str">
        <f>IFERROR(__xludf.DUMMYFUNCTION("IFERROR(JOIN("", "", FILTER(F40:J40, F40:J40&lt;&gt;"""")), """")
"),"Stratovolcano, Maar(s), Pyroclastic cone(s)")</f>
        <v>Stratovolcano, Maar(s), Pyroclastic cone(s)</v>
      </c>
      <c r="L40" s="8">
        <v>0.65</v>
      </c>
      <c r="M40" s="9" t="s">
        <v>36</v>
      </c>
      <c r="N40" s="8">
        <v>1.32</v>
      </c>
      <c r="O40" s="9" t="s">
        <v>29</v>
      </c>
      <c r="P40" s="10">
        <v>1.05</v>
      </c>
      <c r="Q40" s="11">
        <v>1898.0</v>
      </c>
      <c r="R40" s="6">
        <v>113.342</v>
      </c>
      <c r="S40" s="6">
        <v>-7.979</v>
      </c>
      <c r="T40" s="6" t="s">
        <v>126</v>
      </c>
      <c r="U40" s="6">
        <v>1651.0</v>
      </c>
      <c r="V40" s="6" t="s">
        <v>69</v>
      </c>
      <c r="W40" s="6" t="s">
        <v>0</v>
      </c>
      <c r="X40" s="6" t="s">
        <v>127</v>
      </c>
    </row>
    <row r="41">
      <c r="A41" s="6">
        <v>40.0</v>
      </c>
      <c r="B41" s="6" t="s">
        <v>128</v>
      </c>
      <c r="C41" s="6" t="s">
        <v>39</v>
      </c>
      <c r="D41" s="6" t="s">
        <v>40</v>
      </c>
      <c r="E41" s="6" t="s">
        <v>26</v>
      </c>
      <c r="F41" s="6" t="s">
        <v>35</v>
      </c>
      <c r="G41" s="7"/>
      <c r="H41" s="7"/>
      <c r="I41" s="7"/>
      <c r="J41" s="7"/>
      <c r="K41" s="12" t="str">
        <f>IFERROR(__xludf.DUMMYFUNCTION("IFERROR(JOIN("", "", FILTER(F41:J41, F41:J41&lt;&gt;"""")), """")
"),"Complex")</f>
        <v>Complex</v>
      </c>
      <c r="L41" s="12">
        <v>0.12</v>
      </c>
      <c r="M41" s="13" t="s">
        <v>30</v>
      </c>
      <c r="N41" s="12">
        <v>0.84</v>
      </c>
      <c r="O41" s="13" t="s">
        <v>29</v>
      </c>
      <c r="P41" s="14">
        <v>0.49</v>
      </c>
      <c r="Q41" s="15">
        <v>2003.0</v>
      </c>
      <c r="R41" s="6">
        <v>122.833</v>
      </c>
      <c r="S41" s="6">
        <v>-8.365</v>
      </c>
      <c r="T41" s="6">
        <v>2010.0</v>
      </c>
      <c r="U41" s="6">
        <v>1095.0</v>
      </c>
      <c r="V41" s="6" t="s">
        <v>69</v>
      </c>
      <c r="W41" s="6"/>
    </row>
    <row r="42">
      <c r="A42" s="6">
        <v>41.0</v>
      </c>
      <c r="B42" s="6" t="s">
        <v>129</v>
      </c>
      <c r="C42" s="6" t="s">
        <v>39</v>
      </c>
      <c r="D42" s="6" t="s">
        <v>40</v>
      </c>
      <c r="E42" s="6" t="s">
        <v>26</v>
      </c>
      <c r="F42" s="6" t="s">
        <v>27</v>
      </c>
      <c r="G42" s="6" t="s">
        <v>74</v>
      </c>
      <c r="H42" s="6"/>
      <c r="I42" s="6"/>
      <c r="J42" s="6"/>
      <c r="K42" s="8" t="str">
        <f>IFERROR(__xludf.DUMMYFUNCTION("IFERROR(JOIN("", "", FILTER(F42:J42, F42:J42&lt;&gt;"""")), """")
"),"Stratovolcano, Lava dome(s)")</f>
        <v>Stratovolcano, Lava dome(s)</v>
      </c>
      <c r="L42" s="8">
        <v>0.19</v>
      </c>
      <c r="M42" s="9" t="s">
        <v>30</v>
      </c>
      <c r="N42" s="8">
        <v>0.19</v>
      </c>
      <c r="O42" s="9" t="s">
        <v>30</v>
      </c>
      <c r="P42" s="10">
        <v>0.19000000000000003</v>
      </c>
      <c r="Q42" s="11">
        <v>2025.0</v>
      </c>
      <c r="R42" s="6">
        <v>122.7682</v>
      </c>
      <c r="S42" s="6">
        <v>-8.5389</v>
      </c>
      <c r="T42" s="6">
        <v>2009.0</v>
      </c>
      <c r="U42" s="6">
        <v>1584.0</v>
      </c>
      <c r="V42" s="6" t="s">
        <v>27</v>
      </c>
      <c r="W42" s="6" t="s">
        <v>47</v>
      </c>
      <c r="X42" s="6" t="s">
        <v>130</v>
      </c>
    </row>
    <row r="43">
      <c r="A43" s="6">
        <v>42.0</v>
      </c>
      <c r="B43" s="6" t="s">
        <v>131</v>
      </c>
      <c r="C43" s="6" t="s">
        <v>39</v>
      </c>
      <c r="D43" s="6" t="s">
        <v>40</v>
      </c>
      <c r="E43" s="6" t="s">
        <v>26</v>
      </c>
      <c r="F43" s="6" t="s">
        <v>27</v>
      </c>
      <c r="G43" s="6" t="s">
        <v>74</v>
      </c>
      <c r="H43" s="6"/>
      <c r="I43" s="6"/>
      <c r="J43" s="6"/>
      <c r="K43" s="12" t="str">
        <f>IFERROR(__xludf.DUMMYFUNCTION("IFERROR(JOIN("", "", FILTER(F43:J43, F43:J43&lt;&gt;"""")), """")
"),"Stratovolcano, Lava dome(s)")</f>
        <v>Stratovolcano, Lava dome(s)</v>
      </c>
      <c r="L43" s="12">
        <v>0.46</v>
      </c>
      <c r="M43" s="13" t="s">
        <v>29</v>
      </c>
      <c r="N43" s="12">
        <v>0.75</v>
      </c>
      <c r="O43" s="13" t="s">
        <v>36</v>
      </c>
      <c r="P43" s="18">
        <v>0.57</v>
      </c>
      <c r="Q43" s="19">
        <v>1935.0</v>
      </c>
      <c r="R43" s="6">
        <v>122.7805</v>
      </c>
      <c r="S43" s="6">
        <v>-8.5539</v>
      </c>
      <c r="T43" s="6">
        <v>2009.0</v>
      </c>
      <c r="U43" s="6">
        <v>1703.0</v>
      </c>
      <c r="V43" s="6" t="s">
        <v>27</v>
      </c>
      <c r="W43" s="6" t="s">
        <v>47</v>
      </c>
      <c r="X43" s="6" t="s">
        <v>132</v>
      </c>
    </row>
    <row r="44">
      <c r="A44" s="6">
        <v>43.0</v>
      </c>
      <c r="B44" s="6" t="s">
        <v>133</v>
      </c>
      <c r="C44" s="6" t="s">
        <v>34</v>
      </c>
      <c r="D44" s="6" t="s">
        <v>34</v>
      </c>
      <c r="E44" s="6" t="s">
        <v>26</v>
      </c>
      <c r="F44" s="6" t="s">
        <v>72</v>
      </c>
      <c r="G44" s="7"/>
      <c r="H44" s="7"/>
      <c r="I44" s="7"/>
      <c r="J44" s="7"/>
      <c r="K44" s="8" t="str">
        <f>IFERROR(__xludf.DUMMYFUNCTION("IFERROR(JOIN("", "", FILTER(F44:J44, F44:J44&lt;&gt;"""")), """")
"),"Stratovolcano(es)")</f>
        <v>Stratovolcano(es)</v>
      </c>
      <c r="L44" s="8">
        <v>0.28</v>
      </c>
      <c r="M44" s="9" t="s">
        <v>30</v>
      </c>
      <c r="N44" s="8">
        <v>0.41</v>
      </c>
      <c r="O44" s="9" t="s">
        <v>36</v>
      </c>
      <c r="P44" s="10">
        <v>0.3233333333333333</v>
      </c>
      <c r="Q44" s="11">
        <v>2015.0</v>
      </c>
      <c r="R44" s="6">
        <v>124.792</v>
      </c>
      <c r="S44" s="6">
        <v>1.358</v>
      </c>
      <c r="T44" s="6">
        <v>2015.0</v>
      </c>
      <c r="U44" s="6">
        <v>1580.0</v>
      </c>
      <c r="V44" s="6" t="s">
        <v>64</v>
      </c>
      <c r="W44" s="6"/>
      <c r="X44" s="6" t="s">
        <v>134</v>
      </c>
    </row>
    <row r="45">
      <c r="A45" s="6">
        <v>44.0</v>
      </c>
      <c r="B45" s="6" t="s">
        <v>135</v>
      </c>
      <c r="C45" s="6" t="s">
        <v>34</v>
      </c>
      <c r="D45" s="6" t="s">
        <v>34</v>
      </c>
      <c r="E45" s="6" t="s">
        <v>26</v>
      </c>
      <c r="F45" s="6" t="s">
        <v>27</v>
      </c>
      <c r="G45" s="6" t="s">
        <v>46</v>
      </c>
      <c r="H45" s="6"/>
      <c r="I45" s="6"/>
      <c r="J45" s="6"/>
      <c r="K45" s="12" t="str">
        <f>IFERROR(__xludf.DUMMYFUNCTION("IFERROR(JOIN("", "", FILTER(F45:J45, F45:J45&lt;&gt;"""")), """")
"),"Stratovolcano, Pyroclastic cone(s)")</f>
        <v>Stratovolcano, Pyroclastic cone(s)</v>
      </c>
      <c r="L45" s="12">
        <v>0.02</v>
      </c>
      <c r="M45" s="13" t="s">
        <v>29</v>
      </c>
      <c r="N45" s="12">
        <v>0.7</v>
      </c>
      <c r="O45" s="13" t="s">
        <v>30</v>
      </c>
      <c r="P45" s="14">
        <v>0.34</v>
      </c>
      <c r="Q45" s="15">
        <v>1977.0</v>
      </c>
      <c r="R45" s="6">
        <v>124.865</v>
      </c>
      <c r="S45" s="6">
        <v>1.352</v>
      </c>
      <c r="T45" s="6">
        <v>2007.0</v>
      </c>
      <c r="U45" s="6">
        <v>1299.0</v>
      </c>
      <c r="V45" s="6" t="s">
        <v>64</v>
      </c>
      <c r="W45" s="6"/>
    </row>
    <row r="46">
      <c r="A46" s="6">
        <v>45.0</v>
      </c>
      <c r="B46" s="6" t="s">
        <v>136</v>
      </c>
      <c r="C46" s="6" t="s">
        <v>122</v>
      </c>
      <c r="D46" s="6" t="s">
        <v>122</v>
      </c>
      <c r="E46" s="6" t="s">
        <v>26</v>
      </c>
      <c r="F46" s="6" t="s">
        <v>35</v>
      </c>
      <c r="G46" s="7"/>
      <c r="H46" s="7"/>
      <c r="I46" s="7"/>
      <c r="J46" s="7"/>
      <c r="K46" s="8" t="str">
        <f>IFERROR(__xludf.DUMMYFUNCTION("IFERROR(JOIN("", "", FILTER(F46:J46, F46:J46&lt;&gt;"""")), """")
"),"Complex")</f>
        <v>Complex</v>
      </c>
      <c r="L46" s="8">
        <v>0.02</v>
      </c>
      <c r="M46" s="9" t="s">
        <v>30</v>
      </c>
      <c r="N46" s="8">
        <v>1.09</v>
      </c>
      <c r="O46" s="9" t="s">
        <v>29</v>
      </c>
      <c r="P46" s="10">
        <v>0.7066666666666667</v>
      </c>
      <c r="Q46" s="11">
        <v>2025.0</v>
      </c>
      <c r="R46" s="6">
        <v>100.473</v>
      </c>
      <c r="S46" s="6">
        <v>-0.381</v>
      </c>
      <c r="T46" s="6">
        <v>2006.0</v>
      </c>
      <c r="U46" s="6">
        <v>2891.0</v>
      </c>
      <c r="V46" s="6" t="s">
        <v>37</v>
      </c>
      <c r="W46" s="6"/>
      <c r="X46" s="6" t="s">
        <v>137</v>
      </c>
    </row>
    <row r="47">
      <c r="A47" s="6">
        <v>46.0</v>
      </c>
      <c r="B47" s="6" t="s">
        <v>138</v>
      </c>
      <c r="C47" s="6" t="s">
        <v>85</v>
      </c>
      <c r="D47" s="6" t="s">
        <v>139</v>
      </c>
      <c r="E47" s="6" t="s">
        <v>26</v>
      </c>
      <c r="F47" s="6" t="s">
        <v>27</v>
      </c>
      <c r="G47" s="6" t="s">
        <v>74</v>
      </c>
      <c r="H47" s="6"/>
      <c r="I47" s="6"/>
      <c r="J47" s="6"/>
      <c r="K47" s="12" t="str">
        <f>IFERROR(__xludf.DUMMYFUNCTION("IFERROR(JOIN("", "", FILTER(F47:J47, F47:J47&lt;&gt;"""")), """")
"),"Stratovolcano, Lava dome(s)")</f>
        <v>Stratovolcano, Lava dome(s)</v>
      </c>
      <c r="L47" s="12">
        <v>0.5</v>
      </c>
      <c r="M47" s="13" t="s">
        <v>30</v>
      </c>
      <c r="N47" s="12">
        <v>1.06</v>
      </c>
      <c r="O47" s="13" t="s">
        <v>36</v>
      </c>
      <c r="P47" s="14">
        <v>0.7866666666666667</v>
      </c>
      <c r="Q47" s="15">
        <v>2025.0</v>
      </c>
      <c r="R47" s="6">
        <v>110.442</v>
      </c>
      <c r="S47" s="6">
        <v>-7.542</v>
      </c>
      <c r="T47" s="6">
        <v>2010.0</v>
      </c>
      <c r="U47" s="6">
        <v>2968.0</v>
      </c>
      <c r="V47" s="6" t="s">
        <v>27</v>
      </c>
      <c r="W47" s="6" t="s">
        <v>31</v>
      </c>
    </row>
    <row r="48">
      <c r="A48" s="6">
        <v>47.0</v>
      </c>
      <c r="B48" s="6" t="s">
        <v>140</v>
      </c>
      <c r="C48" s="6" t="s">
        <v>79</v>
      </c>
      <c r="D48" s="6" t="s">
        <v>79</v>
      </c>
      <c r="E48" s="6" t="s">
        <v>26</v>
      </c>
      <c r="F48" s="6" t="s">
        <v>72</v>
      </c>
      <c r="G48" s="7"/>
      <c r="H48" s="7"/>
      <c r="I48" s="7"/>
      <c r="J48" s="7"/>
      <c r="K48" s="8" t="str">
        <f>IFERROR(__xludf.DUMMYFUNCTION("IFERROR(JOIN("", "", FILTER(F48:J48, F48:J48&lt;&gt;"""")), """")
"),"Stratovolcano(es)")</f>
        <v>Stratovolcano(es)</v>
      </c>
      <c r="L48" s="8">
        <v>0.8</v>
      </c>
      <c r="M48" s="9" t="s">
        <v>36</v>
      </c>
      <c r="N48" s="8">
        <v>0.95</v>
      </c>
      <c r="O48" s="9" t="s">
        <v>29</v>
      </c>
      <c r="P48" s="10">
        <v>0.8733333333333334</v>
      </c>
      <c r="Q48" s="11">
        <v>2002.0</v>
      </c>
      <c r="R48" s="6">
        <v>107.73</v>
      </c>
      <c r="S48" s="6">
        <v>-7.32</v>
      </c>
      <c r="T48" s="6">
        <v>2010.0</v>
      </c>
      <c r="U48" s="6">
        <v>2665.0</v>
      </c>
      <c r="V48" s="6" t="s">
        <v>37</v>
      </c>
      <c r="W48" s="6"/>
      <c r="X48" s="6" t="s">
        <v>141</v>
      </c>
    </row>
    <row r="49">
      <c r="A49" s="6">
        <v>48.0</v>
      </c>
      <c r="B49" s="6" t="s">
        <v>142</v>
      </c>
      <c r="C49" s="6" t="s">
        <v>77</v>
      </c>
      <c r="D49" s="6" t="s">
        <v>77</v>
      </c>
      <c r="E49" s="6" t="s">
        <v>26</v>
      </c>
      <c r="F49" s="6" t="s">
        <v>35</v>
      </c>
      <c r="G49" s="6" t="s">
        <v>74</v>
      </c>
      <c r="H49" s="6"/>
      <c r="I49" s="6"/>
      <c r="J49" s="6"/>
      <c r="K49" s="12" t="str">
        <f>IFERROR(__xludf.DUMMYFUNCTION("IFERROR(JOIN("", "", FILTER(F49:J49, F49:J49&lt;&gt;"""")), """")
"),"Complex, Lava dome(s)")</f>
        <v>Complex, Lava dome(s)</v>
      </c>
      <c r="L49" s="12">
        <v>0.41</v>
      </c>
      <c r="M49" s="13" t="s">
        <v>36</v>
      </c>
      <c r="N49" s="12">
        <v>3.24</v>
      </c>
      <c r="O49" s="13" t="s">
        <v>29</v>
      </c>
      <c r="P49" s="14">
        <v>1.46</v>
      </c>
      <c r="Q49" s="15">
        <v>2000.0</v>
      </c>
      <c r="R49" s="6">
        <v>96.329</v>
      </c>
      <c r="S49" s="6">
        <v>4.914</v>
      </c>
      <c r="T49" s="6">
        <v>2007.0</v>
      </c>
      <c r="U49" s="6">
        <v>2801.0</v>
      </c>
      <c r="V49" s="6" t="s">
        <v>37</v>
      </c>
      <c r="W49" s="6"/>
      <c r="X49" s="6" t="s">
        <v>143</v>
      </c>
    </row>
    <row r="50">
      <c r="A50" s="6">
        <v>49.0</v>
      </c>
      <c r="B50" s="6" t="s">
        <v>144</v>
      </c>
      <c r="C50" s="6" t="s">
        <v>45</v>
      </c>
      <c r="D50" s="6" t="s">
        <v>45</v>
      </c>
      <c r="E50" s="6" t="s">
        <v>26</v>
      </c>
      <c r="F50" s="6" t="s">
        <v>27</v>
      </c>
      <c r="G50" s="6" t="s">
        <v>50</v>
      </c>
      <c r="H50" s="6" t="s">
        <v>58</v>
      </c>
      <c r="I50" s="6"/>
      <c r="J50" s="6"/>
      <c r="K50" s="8" t="str">
        <f>IFERROR(__xludf.DUMMYFUNCTION("IFERROR(JOIN("", "", FILTER(F50:J50, F50:J50&lt;&gt;"""")), """")
"),"Stratovolcano, Caldera, Pyroclastic cone")</f>
        <v>Stratovolcano, Caldera, Pyroclastic cone</v>
      </c>
      <c r="L50" s="8">
        <v>0.65</v>
      </c>
      <c r="M50" s="9" t="s">
        <v>29</v>
      </c>
      <c r="N50" s="8">
        <v>0.68</v>
      </c>
      <c r="O50" s="9" t="s">
        <v>30</v>
      </c>
      <c r="P50" s="10">
        <v>0.66</v>
      </c>
      <c r="Q50" s="11">
        <v>2024.0</v>
      </c>
      <c r="R50" s="6">
        <v>114.042</v>
      </c>
      <c r="S50" s="6">
        <v>-8.125</v>
      </c>
      <c r="T50" s="6">
        <v>2007.0</v>
      </c>
      <c r="U50" s="6">
        <v>3332.0</v>
      </c>
      <c r="V50" s="6" t="s">
        <v>64</v>
      </c>
      <c r="W50" s="6"/>
      <c r="X50" s="6" t="s">
        <v>145</v>
      </c>
    </row>
    <row r="51">
      <c r="A51" s="6">
        <v>50.0</v>
      </c>
      <c r="B51" s="6" t="s">
        <v>146</v>
      </c>
      <c r="C51" s="6" t="s">
        <v>147</v>
      </c>
      <c r="D51" s="6" t="s">
        <v>148</v>
      </c>
      <c r="E51" s="6" t="s">
        <v>26</v>
      </c>
      <c r="F51" s="6" t="s">
        <v>27</v>
      </c>
      <c r="G51" s="6" t="s">
        <v>50</v>
      </c>
      <c r="H51" s="6" t="s">
        <v>58</v>
      </c>
      <c r="I51" s="6"/>
      <c r="J51" s="6"/>
      <c r="K51" s="12" t="str">
        <f>IFERROR(__xludf.DUMMYFUNCTION("IFERROR(JOIN("", "", FILTER(F51:J51, F51:J51&lt;&gt;"""")), """")
"),"Stratovolcano, Caldera, Pyroclastic cone")</f>
        <v>Stratovolcano, Caldera, Pyroclastic cone</v>
      </c>
      <c r="L51" s="12">
        <v>0.63</v>
      </c>
      <c r="M51" s="13" t="s">
        <v>29</v>
      </c>
      <c r="N51" s="12">
        <v>5.47</v>
      </c>
      <c r="O51" s="13" t="s">
        <v>36</v>
      </c>
      <c r="P51" s="14">
        <v>2.903333333333333</v>
      </c>
      <c r="Q51" s="15">
        <v>2016.0</v>
      </c>
      <c r="R51" s="6">
        <v>116.47</v>
      </c>
      <c r="S51" s="6">
        <v>-8.42</v>
      </c>
      <c r="T51" s="6">
        <v>2008.0</v>
      </c>
      <c r="U51" s="6">
        <v>3726.0</v>
      </c>
      <c r="V51" s="6" t="s">
        <v>50</v>
      </c>
      <c r="W51" s="6"/>
    </row>
    <row r="52">
      <c r="A52" s="6">
        <v>51.0</v>
      </c>
      <c r="B52" s="6" t="s">
        <v>149</v>
      </c>
      <c r="C52" s="6" t="s">
        <v>39</v>
      </c>
      <c r="D52" s="6" t="s">
        <v>40</v>
      </c>
      <c r="E52" s="6" t="s">
        <v>26</v>
      </c>
      <c r="F52" s="6" t="s">
        <v>27</v>
      </c>
      <c r="G52" s="6" t="s">
        <v>74</v>
      </c>
      <c r="H52" s="7"/>
      <c r="I52" s="7"/>
      <c r="J52" s="7"/>
      <c r="K52" s="8" t="str">
        <f>IFERROR(__xludf.DUMMYFUNCTION("IFERROR(JOIN("", "", FILTER(F52:J52, F52:J52&lt;&gt;"""")), """")
"),"Stratovolcano, Lava dome(s)")</f>
        <v>Stratovolcano, Lava dome(s)</v>
      </c>
      <c r="L52" s="8">
        <v>0.53</v>
      </c>
      <c r="M52" s="9" t="s">
        <v>36</v>
      </c>
      <c r="N52" s="8">
        <v>4.4</v>
      </c>
      <c r="O52" s="9" t="s">
        <v>29</v>
      </c>
      <c r="P52" s="10">
        <v>1.9766666666666668</v>
      </c>
      <c r="Q52" s="11">
        <v>2013.0</v>
      </c>
      <c r="R52" s="6">
        <v>121.708</v>
      </c>
      <c r="S52" s="6">
        <v>-8.32</v>
      </c>
      <c r="T52" s="6">
        <v>2013.0</v>
      </c>
      <c r="U52" s="6">
        <v>875.0</v>
      </c>
      <c r="V52" s="6" t="s">
        <v>27</v>
      </c>
      <c r="W52" s="6" t="s">
        <v>47</v>
      </c>
    </row>
    <row r="53">
      <c r="A53" s="6">
        <v>52.0</v>
      </c>
      <c r="B53" s="6" t="s">
        <v>150</v>
      </c>
      <c r="C53" s="6" t="s">
        <v>34</v>
      </c>
      <c r="D53" s="6" t="s">
        <v>34</v>
      </c>
      <c r="E53" s="6" t="s">
        <v>26</v>
      </c>
      <c r="F53" s="6" t="s">
        <v>27</v>
      </c>
      <c r="G53" s="6" t="s">
        <v>91</v>
      </c>
      <c r="H53" s="7"/>
      <c r="I53" s="7"/>
      <c r="J53" s="7"/>
      <c r="K53" s="12" t="str">
        <f>IFERROR(__xludf.DUMMYFUNCTION("IFERROR(JOIN("", "", FILTER(F53:J53, F53:J53&lt;&gt;"""")), """")
"),"Stratovolcano, Lava dome")</f>
        <v>Stratovolcano, Lava dome</v>
      </c>
      <c r="L53" s="12">
        <v>0.36</v>
      </c>
      <c r="M53" s="13" t="s">
        <v>30</v>
      </c>
      <c r="N53" s="12">
        <v>0.51</v>
      </c>
      <c r="O53" s="13" t="s">
        <v>29</v>
      </c>
      <c r="P53" s="14">
        <v>0.41</v>
      </c>
      <c r="Q53" s="15">
        <v>2024.0</v>
      </c>
      <c r="R53" s="6">
        <v>125.3667</v>
      </c>
      <c r="S53" s="6">
        <v>2.3031</v>
      </c>
      <c r="T53" s="6">
        <v>2007.0</v>
      </c>
      <c r="U53" s="6">
        <v>725.0</v>
      </c>
      <c r="V53" s="6" t="s">
        <v>27</v>
      </c>
      <c r="W53" s="6" t="s">
        <v>31</v>
      </c>
      <c r="X53" s="6" t="s">
        <v>151</v>
      </c>
    </row>
    <row r="54">
      <c r="A54" s="6">
        <v>53.0</v>
      </c>
      <c r="B54" s="6" t="s">
        <v>152</v>
      </c>
      <c r="C54" s="6" t="s">
        <v>79</v>
      </c>
      <c r="D54" s="6" t="s">
        <v>79</v>
      </c>
      <c r="E54" s="6" t="s">
        <v>26</v>
      </c>
      <c r="F54" s="6" t="s">
        <v>27</v>
      </c>
      <c r="G54" s="6" t="s">
        <v>74</v>
      </c>
      <c r="H54" s="6" t="s">
        <v>46</v>
      </c>
      <c r="I54" s="6"/>
      <c r="J54" s="6"/>
      <c r="K54" s="8" t="str">
        <f>IFERROR(__xludf.DUMMYFUNCTION("IFERROR(JOIN("", "", FILTER(F54:J54, F54:J54&lt;&gt;"""")), """")
"),"Stratovolcano, Lava dome(s), Pyroclastic cone(s)")</f>
        <v>Stratovolcano, Lava dome(s), Pyroclastic cone(s)</v>
      </c>
      <c r="L54" s="8">
        <v>0.69</v>
      </c>
      <c r="M54" s="9" t="s">
        <v>30</v>
      </c>
      <c r="N54" s="8">
        <v>1.98</v>
      </c>
      <c r="O54" s="9" t="s">
        <v>29</v>
      </c>
      <c r="P54" s="10">
        <v>1.1533333333333333</v>
      </c>
      <c r="Q54" s="11">
        <v>1938.0</v>
      </c>
      <c r="R54" s="6">
        <v>106.73</v>
      </c>
      <c r="S54" s="6">
        <v>-6.72</v>
      </c>
      <c r="T54" s="6">
        <v>2006.0</v>
      </c>
      <c r="U54" s="6">
        <v>2211.0</v>
      </c>
      <c r="V54" s="6" t="s">
        <v>69</v>
      </c>
      <c r="W54" s="6"/>
    </row>
    <row r="55">
      <c r="A55" s="6">
        <v>54.0</v>
      </c>
      <c r="B55" s="6" t="s">
        <v>153</v>
      </c>
      <c r="C55" s="6" t="s">
        <v>147</v>
      </c>
      <c r="D55" s="6" t="s">
        <v>148</v>
      </c>
      <c r="E55" s="6" t="s">
        <v>26</v>
      </c>
      <c r="F55" s="6" t="s">
        <v>35</v>
      </c>
      <c r="G55" s="6" t="s">
        <v>27</v>
      </c>
      <c r="H55" s="7"/>
      <c r="I55" s="7"/>
      <c r="J55" s="7"/>
      <c r="K55" s="12" t="str">
        <f>IFERROR(__xludf.DUMMYFUNCTION("IFERROR(JOIN("", "", FILTER(F55:J55, F55:J55&lt;&gt;"""")), """")
"),"Complex, Stratovolcano")</f>
        <v>Complex, Stratovolcano</v>
      </c>
      <c r="L55" s="12">
        <v>0.79</v>
      </c>
      <c r="M55" s="13" t="s">
        <v>30</v>
      </c>
      <c r="N55" s="12">
        <v>1.03</v>
      </c>
      <c r="O55" s="13" t="s">
        <v>36</v>
      </c>
      <c r="P55" s="14">
        <v>0.9366666666666666</v>
      </c>
      <c r="Q55" s="15">
        <v>2022.0</v>
      </c>
      <c r="R55" s="6">
        <v>119.07</v>
      </c>
      <c r="S55" s="6">
        <v>-8.2</v>
      </c>
      <c r="T55" s="6">
        <v>2016.0</v>
      </c>
      <c r="U55" s="6">
        <v>1949.0</v>
      </c>
      <c r="V55" s="6" t="s">
        <v>37</v>
      </c>
      <c r="W55" s="6"/>
      <c r="X55" s="6" t="s">
        <v>154</v>
      </c>
    </row>
    <row r="56">
      <c r="A56" s="6">
        <v>55.0</v>
      </c>
      <c r="B56" s="6" t="s">
        <v>155</v>
      </c>
      <c r="C56" s="6" t="s">
        <v>45</v>
      </c>
      <c r="D56" s="6" t="s">
        <v>45</v>
      </c>
      <c r="E56" s="6" t="s">
        <v>26</v>
      </c>
      <c r="F56" s="6" t="s">
        <v>27</v>
      </c>
      <c r="G56" s="6" t="s">
        <v>46</v>
      </c>
      <c r="H56" s="6" t="s">
        <v>156</v>
      </c>
      <c r="I56" s="6"/>
      <c r="J56" s="6"/>
      <c r="K56" s="8" t="str">
        <f>IFERROR(__xludf.DUMMYFUNCTION("IFERROR(JOIN("", "", FILTER(F56:J56, F56:J56&lt;&gt;"""")), """")
"),"Stratovolcano, Pyroclastic cone(s), Fissure vent(s)")</f>
        <v>Stratovolcano, Pyroclastic cone(s), Fissure vent(s)</v>
      </c>
      <c r="L56" s="8">
        <v>0.38</v>
      </c>
      <c r="M56" s="9" t="s">
        <v>30</v>
      </c>
      <c r="N56" s="8">
        <v>0.39</v>
      </c>
      <c r="O56" s="9" t="s">
        <v>29</v>
      </c>
      <c r="P56" s="10">
        <v>0.3866666666666667</v>
      </c>
      <c r="Q56" s="11">
        <v>2025.0</v>
      </c>
      <c r="R56" s="6">
        <v>112.92</v>
      </c>
      <c r="S56" s="6">
        <v>-8.108</v>
      </c>
      <c r="T56" s="6" t="s">
        <v>157</v>
      </c>
      <c r="U56" s="6">
        <v>3676.0</v>
      </c>
      <c r="V56" s="6" t="s">
        <v>27</v>
      </c>
      <c r="W56" s="6" t="s">
        <v>31</v>
      </c>
      <c r="X56" s="6" t="s">
        <v>158</v>
      </c>
    </row>
    <row r="57">
      <c r="A57" s="6">
        <v>56.0</v>
      </c>
      <c r="B57" s="20" t="s">
        <v>159</v>
      </c>
      <c r="C57" s="6" t="s">
        <v>77</v>
      </c>
      <c r="D57" s="6" t="s">
        <v>77</v>
      </c>
      <c r="E57" s="6" t="s">
        <v>26</v>
      </c>
      <c r="F57" s="6" t="s">
        <v>27</v>
      </c>
      <c r="G57" s="6" t="s">
        <v>73</v>
      </c>
      <c r="H57" s="7"/>
      <c r="I57" s="7"/>
      <c r="J57" s="7"/>
      <c r="K57" s="12" t="str">
        <f>IFERROR(__xludf.DUMMYFUNCTION("IFERROR(JOIN("", "", FILTER(F57:J57, F57:J57&lt;&gt;"""")), """")
"),"Stratovolcano, Caldera(s)")</f>
        <v>Stratovolcano, Caldera(s)</v>
      </c>
      <c r="L57" s="12">
        <v>0.15</v>
      </c>
      <c r="M57" s="13" t="s">
        <v>29</v>
      </c>
      <c r="N57" s="12">
        <v>1.03</v>
      </c>
      <c r="O57" s="13" t="s">
        <v>30</v>
      </c>
      <c r="P57" s="18">
        <v>0.5866666666666666</v>
      </c>
      <c r="Q57" s="19">
        <v>1839.0</v>
      </c>
      <c r="R57" s="6">
        <v>95.658</v>
      </c>
      <c r="S57" s="6">
        <v>5.448</v>
      </c>
      <c r="T57" s="6">
        <v>2007.0</v>
      </c>
      <c r="U57" s="6">
        <v>1810.0</v>
      </c>
      <c r="V57" s="6" t="s">
        <v>69</v>
      </c>
      <c r="W57" s="6"/>
    </row>
    <row r="58">
      <c r="A58" s="6">
        <v>57.0</v>
      </c>
      <c r="B58" s="6" t="s">
        <v>160</v>
      </c>
      <c r="C58" s="6" t="s">
        <v>161</v>
      </c>
      <c r="D58" s="6" t="s">
        <v>161</v>
      </c>
      <c r="E58" s="6" t="s">
        <v>26</v>
      </c>
      <c r="F58" s="6" t="s">
        <v>27</v>
      </c>
      <c r="G58" s="7"/>
      <c r="H58" s="7"/>
      <c r="I58" s="7"/>
      <c r="J58" s="7"/>
      <c r="K58" s="8" t="str">
        <f>IFERROR(__xludf.DUMMYFUNCTION("IFERROR(JOIN("", "", FILTER(F58:J58, F58:J58&lt;&gt;"""")), """")
"),"Stratovolcano")</f>
        <v>Stratovolcano</v>
      </c>
      <c r="L58" s="16">
        <v>1.09</v>
      </c>
      <c r="M58" s="17" t="s">
        <v>36</v>
      </c>
      <c r="N58" s="16">
        <v>2.26</v>
      </c>
      <c r="O58" s="17" t="s">
        <v>29</v>
      </c>
      <c r="P58" s="10">
        <v>1.8266666666666664</v>
      </c>
      <c r="Q58" s="11">
        <v>2021.0</v>
      </c>
      <c r="R58" s="6">
        <v>98.392</v>
      </c>
      <c r="S58" s="6">
        <v>3.17</v>
      </c>
      <c r="T58" s="6">
        <v>2015.0</v>
      </c>
      <c r="U58" s="6">
        <v>2460.0</v>
      </c>
      <c r="V58" s="6" t="s">
        <v>27</v>
      </c>
      <c r="W58" s="6" t="s">
        <v>47</v>
      </c>
    </row>
    <row r="59">
      <c r="A59" s="6">
        <v>58.0</v>
      </c>
      <c r="B59" s="6" t="s">
        <v>162</v>
      </c>
      <c r="C59" s="6" t="s">
        <v>39</v>
      </c>
      <c r="D59" s="6" t="s">
        <v>40</v>
      </c>
      <c r="E59" s="6" t="s">
        <v>26</v>
      </c>
      <c r="F59" s="6" t="s">
        <v>35</v>
      </c>
      <c r="G59" s="6" t="s">
        <v>50</v>
      </c>
      <c r="H59" s="6" t="s">
        <v>91</v>
      </c>
      <c r="I59" s="6"/>
      <c r="J59" s="6"/>
      <c r="K59" s="12" t="str">
        <f>IFERROR(__xludf.DUMMYFUNCTION("IFERROR(JOIN("", "", FILTER(F59:J59, F59:J59&lt;&gt;"""")), """")
"),"Complex, Caldera, Lava dome")</f>
        <v>Complex, Caldera, Lava dome</v>
      </c>
      <c r="L59" s="12">
        <v>0.53</v>
      </c>
      <c r="M59" s="13" t="s">
        <v>29</v>
      </c>
      <c r="N59" s="12">
        <v>1.31</v>
      </c>
      <c r="O59" s="13" t="s">
        <v>36</v>
      </c>
      <c r="P59" s="14">
        <v>0.8166666666666668</v>
      </c>
      <c r="Q59" s="15">
        <v>2021.0</v>
      </c>
      <c r="R59" s="6">
        <v>124.13</v>
      </c>
      <c r="S59" s="6">
        <v>-8.508</v>
      </c>
      <c r="T59" s="6">
        <v>2010.0</v>
      </c>
      <c r="U59" s="6">
        <v>862.0</v>
      </c>
      <c r="V59" s="6" t="s">
        <v>37</v>
      </c>
      <c r="W59" s="6"/>
      <c r="X59" s="6" t="s">
        <v>163</v>
      </c>
    </row>
    <row r="60">
      <c r="A60" s="6">
        <v>59.0</v>
      </c>
      <c r="B60" s="6" t="s">
        <v>164</v>
      </c>
      <c r="C60" s="6" t="s">
        <v>85</v>
      </c>
      <c r="D60" s="6" t="s">
        <v>85</v>
      </c>
      <c r="E60" s="6" t="s">
        <v>26</v>
      </c>
      <c r="F60" s="6" t="s">
        <v>27</v>
      </c>
      <c r="G60" s="6" t="s">
        <v>46</v>
      </c>
      <c r="H60" s="7"/>
      <c r="I60" s="7"/>
      <c r="J60" s="7"/>
      <c r="K60" s="8" t="str">
        <f>IFERROR(__xludf.DUMMYFUNCTION("IFERROR(JOIN("", "", FILTER(F60:J60, F60:J60&lt;&gt;"""")), """")
"),"Stratovolcano, Pyroclastic cone(s)")</f>
        <v>Stratovolcano, Pyroclastic cone(s)</v>
      </c>
      <c r="L60" s="8">
        <v>0.21</v>
      </c>
      <c r="M60" s="9" t="s">
        <v>29</v>
      </c>
      <c r="N60" s="8">
        <v>0.7</v>
      </c>
      <c r="O60" s="9" t="s">
        <v>30</v>
      </c>
      <c r="P60" s="10">
        <v>0.3733333333333333</v>
      </c>
      <c r="Q60" s="11">
        <v>2014.0</v>
      </c>
      <c r="R60" s="6">
        <v>109.208</v>
      </c>
      <c r="S60" s="6">
        <v>-7.242</v>
      </c>
      <c r="T60" s="6">
        <v>2006.0</v>
      </c>
      <c r="U60" s="6">
        <v>3428.0</v>
      </c>
      <c r="V60" s="6" t="s">
        <v>27</v>
      </c>
      <c r="W60" s="6" t="s">
        <v>31</v>
      </c>
      <c r="X60" s="6" t="s">
        <v>165</v>
      </c>
    </row>
    <row r="61">
      <c r="A61" s="6">
        <v>60.0</v>
      </c>
      <c r="B61" s="6" t="s">
        <v>166</v>
      </c>
      <c r="C61" s="6" t="s">
        <v>34</v>
      </c>
      <c r="D61" s="6" t="s">
        <v>34</v>
      </c>
      <c r="E61" s="6" t="s">
        <v>26</v>
      </c>
      <c r="F61" s="6" t="s">
        <v>27</v>
      </c>
      <c r="G61" s="6" t="s">
        <v>91</v>
      </c>
      <c r="H61" s="7"/>
      <c r="I61" s="7"/>
      <c r="J61" s="7"/>
      <c r="K61" s="12" t="str">
        <f>IFERROR(__xludf.DUMMYFUNCTION("IFERROR(JOIN("", "", FILTER(F61:J61, F61:J61&lt;&gt;"""")), """")
"),"Stratovolcano, Lava dome")</f>
        <v>Stratovolcano, Lava dome</v>
      </c>
      <c r="L61" s="12">
        <v>0.4</v>
      </c>
      <c r="M61" s="13" t="s">
        <v>30</v>
      </c>
      <c r="N61" s="12">
        <v>0.43</v>
      </c>
      <c r="O61" s="13" t="s">
        <v>29</v>
      </c>
      <c r="P61" s="14">
        <v>0.42</v>
      </c>
      <c r="Q61" s="15">
        <v>2020.0</v>
      </c>
      <c r="R61" s="6">
        <v>124.737</v>
      </c>
      <c r="S61" s="6">
        <v>1.1145</v>
      </c>
      <c r="T61" s="6">
        <v>2006.0</v>
      </c>
      <c r="U61" s="6">
        <v>1809.0</v>
      </c>
      <c r="V61" s="6" t="s">
        <v>27</v>
      </c>
      <c r="W61" s="6" t="s">
        <v>31</v>
      </c>
    </row>
    <row r="62">
      <c r="A62" s="6">
        <v>61.0</v>
      </c>
      <c r="B62" s="6" t="s">
        <v>167</v>
      </c>
      <c r="C62" s="6" t="s">
        <v>161</v>
      </c>
      <c r="D62" s="6" t="s">
        <v>161</v>
      </c>
      <c r="E62" s="6" t="s">
        <v>26</v>
      </c>
      <c r="F62" s="6" t="s">
        <v>27</v>
      </c>
      <c r="G62" s="7"/>
      <c r="H62" s="7"/>
      <c r="I62" s="7"/>
      <c r="J62" s="7"/>
      <c r="K62" s="8" t="str">
        <f>IFERROR(__xludf.DUMMYFUNCTION("IFERROR(JOIN("", "", FILTER(F62:J62, F62:J62&lt;&gt;"""")), """")
"),"Stratovolcano")</f>
        <v>Stratovolcano</v>
      </c>
      <c r="L62" s="8">
        <v>0.12</v>
      </c>
      <c r="M62" s="9" t="s">
        <v>29</v>
      </c>
      <c r="N62" s="8">
        <v>0.92</v>
      </c>
      <c r="O62" s="9" t="s">
        <v>36</v>
      </c>
      <c r="P62" s="10">
        <v>0.43333333333333335</v>
      </c>
      <c r="Q62" s="11">
        <v>1986.0</v>
      </c>
      <c r="R62" s="6">
        <v>99.537</v>
      </c>
      <c r="S62" s="6">
        <v>0.686</v>
      </c>
      <c r="T62" s="6">
        <v>2008.0</v>
      </c>
      <c r="U62" s="6">
        <v>2145.0</v>
      </c>
      <c r="V62" s="6" t="s">
        <v>27</v>
      </c>
      <c r="W62" s="6" t="s">
        <v>31</v>
      </c>
      <c r="X62" s="6" t="s">
        <v>168</v>
      </c>
    </row>
    <row r="63">
      <c r="A63" s="6">
        <v>62.0</v>
      </c>
      <c r="B63" s="6" t="s">
        <v>169</v>
      </c>
      <c r="C63" s="6" t="s">
        <v>85</v>
      </c>
      <c r="D63" s="6" t="s">
        <v>85</v>
      </c>
      <c r="E63" s="6" t="s">
        <v>26</v>
      </c>
      <c r="F63" s="6" t="s">
        <v>27</v>
      </c>
      <c r="G63" s="6" t="s">
        <v>46</v>
      </c>
      <c r="H63" s="7"/>
      <c r="I63" s="7"/>
      <c r="J63" s="7"/>
      <c r="K63" s="12" t="str">
        <f>IFERROR(__xludf.DUMMYFUNCTION("IFERROR(JOIN("", "", FILTER(F63:J63, F63:J63&lt;&gt;"""")), """")
"),"Stratovolcano, Pyroclastic cone(s)")</f>
        <v>Stratovolcano, Pyroclastic cone(s)</v>
      </c>
      <c r="L63" s="12">
        <v>0.33</v>
      </c>
      <c r="M63" s="13" t="s">
        <v>29</v>
      </c>
      <c r="N63" s="12">
        <v>0.62</v>
      </c>
      <c r="O63" s="13" t="s">
        <v>30</v>
      </c>
      <c r="P63" s="14">
        <v>0.4266666666666667</v>
      </c>
      <c r="Q63" s="15">
        <v>1730.0</v>
      </c>
      <c r="R63" s="6">
        <v>110.07</v>
      </c>
      <c r="S63" s="6">
        <v>-7.384</v>
      </c>
      <c r="T63" s="6">
        <v>2006.0</v>
      </c>
      <c r="U63" s="6">
        <v>3371.0</v>
      </c>
      <c r="V63" s="6" t="s">
        <v>27</v>
      </c>
      <c r="W63" s="6" t="s">
        <v>31</v>
      </c>
    </row>
    <row r="64">
      <c r="A64" s="6">
        <v>63.0</v>
      </c>
      <c r="B64" s="6" t="s">
        <v>170</v>
      </c>
      <c r="C64" s="6" t="s">
        <v>85</v>
      </c>
      <c r="D64" s="6" t="s">
        <v>85</v>
      </c>
      <c r="E64" s="6" t="s">
        <v>26</v>
      </c>
      <c r="F64" s="6" t="s">
        <v>27</v>
      </c>
      <c r="G64" s="6" t="s">
        <v>46</v>
      </c>
      <c r="H64" s="6" t="s">
        <v>91</v>
      </c>
      <c r="I64" s="6"/>
      <c r="J64" s="6"/>
      <c r="K64" s="8" t="str">
        <f>IFERROR(__xludf.DUMMYFUNCTION("IFERROR(JOIN("", "", FILTER(F64:J64, F64:J64&lt;&gt;"""")), """")
"),"Stratovolcano, Pyroclastic cone(s), Lava dome")</f>
        <v>Stratovolcano, Pyroclastic cone(s), Lava dome</v>
      </c>
      <c r="L64" s="8">
        <v>0.26</v>
      </c>
      <c r="M64" s="9" t="s">
        <v>29</v>
      </c>
      <c r="N64" s="8">
        <v>0.87</v>
      </c>
      <c r="O64" s="9" t="s">
        <v>30</v>
      </c>
      <c r="P64" s="10">
        <v>0.4633333333333333</v>
      </c>
      <c r="Q64" s="11">
        <v>1971.0</v>
      </c>
      <c r="R64" s="6">
        <v>109.992</v>
      </c>
      <c r="S64" s="6">
        <v>-7.3</v>
      </c>
      <c r="T64" s="6">
        <v>2007.0</v>
      </c>
      <c r="U64" s="6">
        <v>3160.0</v>
      </c>
      <c r="V64" s="6" t="s">
        <v>27</v>
      </c>
      <c r="W64" s="6" t="s">
        <v>31</v>
      </c>
      <c r="X64" s="6" t="s">
        <v>171</v>
      </c>
    </row>
    <row r="65">
      <c r="A65" s="6">
        <v>64.0</v>
      </c>
      <c r="B65" s="6" t="s">
        <v>172</v>
      </c>
      <c r="C65" s="6" t="s">
        <v>122</v>
      </c>
      <c r="D65" s="6" t="s">
        <v>122</v>
      </c>
      <c r="E65" s="6" t="s">
        <v>26</v>
      </c>
      <c r="F65" s="6" t="s">
        <v>27</v>
      </c>
      <c r="G65" s="7"/>
      <c r="H65" s="7"/>
      <c r="I65" s="7"/>
      <c r="J65" s="7"/>
      <c r="K65" s="12" t="str">
        <f>IFERROR(__xludf.DUMMYFUNCTION("IFERROR(JOIN("", "", FILTER(F65:J65, F65:J65&lt;&gt;"""")), """")
"),"Stratovolcano")</f>
        <v>Stratovolcano</v>
      </c>
      <c r="L65" s="12">
        <v>0.23</v>
      </c>
      <c r="M65" s="13" t="s">
        <v>29</v>
      </c>
      <c r="N65" s="12">
        <v>0.84</v>
      </c>
      <c r="O65" s="13" t="s">
        <v>36</v>
      </c>
      <c r="P65" s="14">
        <v>0.44333333333333336</v>
      </c>
      <c r="Q65" s="15">
        <v>2007.0</v>
      </c>
      <c r="R65" s="6">
        <v>100.679</v>
      </c>
      <c r="S65" s="6">
        <v>-0.978</v>
      </c>
      <c r="T65" s="6">
        <v>2007.0</v>
      </c>
      <c r="U65" s="6">
        <v>2597.0</v>
      </c>
      <c r="V65" s="6" t="s">
        <v>27</v>
      </c>
      <c r="W65" s="6" t="s">
        <v>31</v>
      </c>
    </row>
    <row r="66">
      <c r="A66" s="6">
        <v>65.0</v>
      </c>
      <c r="B66" s="6" t="s">
        <v>173</v>
      </c>
      <c r="C66" s="6" t="s">
        <v>147</v>
      </c>
      <c r="D66" s="6" t="s">
        <v>148</v>
      </c>
      <c r="E66" s="6" t="s">
        <v>26</v>
      </c>
      <c r="F66" s="6" t="s">
        <v>27</v>
      </c>
      <c r="G66" s="6" t="s">
        <v>50</v>
      </c>
      <c r="H66" s="6" t="s">
        <v>46</v>
      </c>
      <c r="I66" s="6"/>
      <c r="J66" s="6"/>
      <c r="K66" s="8" t="str">
        <f>IFERROR(__xludf.DUMMYFUNCTION("IFERROR(JOIN("", "", FILTER(F66:J66, F66:J66&lt;&gt;"""")), """")
"),"Stratovolcano, Caldera, Pyroclastic cone(s)")</f>
        <v>Stratovolcano, Caldera, Pyroclastic cone(s)</v>
      </c>
      <c r="L66" s="16">
        <v>2.47</v>
      </c>
      <c r="M66" s="17" t="s">
        <v>30</v>
      </c>
      <c r="N66" s="16">
        <v>2.91</v>
      </c>
      <c r="O66" s="17" t="s">
        <v>36</v>
      </c>
      <c r="P66" s="10">
        <v>2.6733333333333333</v>
      </c>
      <c r="Q66" s="11">
        <v>1967.0</v>
      </c>
      <c r="R66" s="6">
        <v>118.0</v>
      </c>
      <c r="S66" s="6">
        <v>-8.25</v>
      </c>
      <c r="T66" s="6">
        <v>2008.0</v>
      </c>
      <c r="U66" s="6">
        <v>2850.0</v>
      </c>
      <c r="V66" s="6" t="s">
        <v>50</v>
      </c>
      <c r="W66" s="6"/>
    </row>
    <row r="67">
      <c r="A67" s="6">
        <v>66.0</v>
      </c>
      <c r="B67" s="6" t="s">
        <v>174</v>
      </c>
      <c r="C67" s="6" t="s">
        <v>122</v>
      </c>
      <c r="D67" s="6" t="s">
        <v>122</v>
      </c>
      <c r="E67" s="6" t="s">
        <v>26</v>
      </c>
      <c r="F67" s="6" t="s">
        <v>72</v>
      </c>
      <c r="G67" s="7"/>
      <c r="H67" s="7"/>
      <c r="I67" s="7"/>
      <c r="J67" s="7"/>
      <c r="K67" s="12" t="str">
        <f>IFERROR(__xludf.DUMMYFUNCTION("IFERROR(JOIN("", "", FILTER(F67:J67, F67:J67&lt;&gt;"""")), """")
"),"Stratovolcano(es)")</f>
        <v>Stratovolcano(es)</v>
      </c>
      <c r="L67" s="16">
        <v>1.38</v>
      </c>
      <c r="M67" s="17" t="s">
        <v>30</v>
      </c>
      <c r="N67" s="16">
        <v>2.28</v>
      </c>
      <c r="O67" s="17" t="s">
        <v>29</v>
      </c>
      <c r="P67" s="14">
        <v>1.8566666666666665</v>
      </c>
      <c r="Q67" s="15">
        <v>1924.0</v>
      </c>
      <c r="R67" s="6">
        <v>100.331</v>
      </c>
      <c r="S67" s="6">
        <v>-0.39</v>
      </c>
      <c r="T67" s="6">
        <v>2007.0</v>
      </c>
      <c r="U67" s="6">
        <v>2438.0</v>
      </c>
      <c r="V67" s="6" t="s">
        <v>27</v>
      </c>
      <c r="W67" s="6" t="s">
        <v>31</v>
      </c>
    </row>
    <row r="68">
      <c r="A68" s="6">
        <v>67.0</v>
      </c>
      <c r="B68" s="6" t="s">
        <v>175</v>
      </c>
      <c r="C68" s="6" t="s">
        <v>34</v>
      </c>
      <c r="D68" s="6" t="s">
        <v>34</v>
      </c>
      <c r="E68" s="6" t="s">
        <v>26</v>
      </c>
      <c r="F68" s="6" t="s">
        <v>27</v>
      </c>
      <c r="G68" s="6" t="s">
        <v>91</v>
      </c>
      <c r="H68" s="7"/>
      <c r="I68" s="7"/>
      <c r="J68" s="7"/>
      <c r="K68" s="8" t="str">
        <f>IFERROR(__xludf.DUMMYFUNCTION("IFERROR(JOIN("", "", FILTER(F68:J68, F68:J68&lt;&gt;"""")), """")
"),"Stratovolcano, Lava dome")</f>
        <v>Stratovolcano, Lava dome</v>
      </c>
      <c r="L68" s="8">
        <v>0.09</v>
      </c>
      <c r="M68" s="9" t="s">
        <v>36</v>
      </c>
      <c r="N68" s="8">
        <v>0.43</v>
      </c>
      <c r="O68" s="9" t="s">
        <v>29</v>
      </c>
      <c r="P68" s="10">
        <v>0.27999999999999997</v>
      </c>
      <c r="Q68" s="11">
        <v>1880.0</v>
      </c>
      <c r="R68" s="6">
        <v>125.185</v>
      </c>
      <c r="S68" s="6">
        <v>1.518</v>
      </c>
      <c r="T68" s="6">
        <v>2010.0</v>
      </c>
      <c r="U68" s="6">
        <v>1334.0</v>
      </c>
      <c r="V68" s="6" t="s">
        <v>69</v>
      </c>
      <c r="W68" s="6"/>
    </row>
    <row r="69">
      <c r="A69" s="6">
        <v>68.0</v>
      </c>
      <c r="B69" s="6" t="s">
        <v>176</v>
      </c>
      <c r="C69" s="6" t="s">
        <v>79</v>
      </c>
      <c r="D69" s="6" t="s">
        <v>79</v>
      </c>
      <c r="E69" s="6" t="s">
        <v>26</v>
      </c>
      <c r="F69" s="6" t="s">
        <v>27</v>
      </c>
      <c r="G69" s="6" t="s">
        <v>50</v>
      </c>
      <c r="H69" s="7"/>
      <c r="I69" s="7"/>
      <c r="J69" s="7"/>
      <c r="K69" s="12" t="str">
        <f>IFERROR(__xludf.DUMMYFUNCTION("IFERROR(JOIN("", "", FILTER(F69:J69, F69:J69&lt;&gt;"""")), """")
"),"Stratovolcano, Caldera")</f>
        <v>Stratovolcano, Caldera</v>
      </c>
      <c r="L69" s="16">
        <v>2.07</v>
      </c>
      <c r="M69" s="17" t="s">
        <v>36</v>
      </c>
      <c r="N69" s="16">
        <v>8.8</v>
      </c>
      <c r="O69" s="17" t="s">
        <v>29</v>
      </c>
      <c r="P69" s="14">
        <v>5.5566666666666675</v>
      </c>
      <c r="Q69" s="15">
        <v>2019.0</v>
      </c>
      <c r="R69" s="6">
        <v>107.6</v>
      </c>
      <c r="S69" s="6">
        <v>-6.77</v>
      </c>
      <c r="T69" s="6">
        <v>2005.0</v>
      </c>
      <c r="U69" s="6">
        <v>2084.0</v>
      </c>
      <c r="V69" s="6" t="s">
        <v>64</v>
      </c>
      <c r="W69" s="6"/>
    </row>
  </sheetData>
  <autoFilter ref="$B$1:$X$1000">
    <filterColumn colId="1">
      <filters blank="1">
        <filter val="Jawa Tengah"/>
        <filter val="Bali"/>
        <filter val="Jawa Timur"/>
        <filter val="NTT"/>
        <filter val="Sumatera Barat"/>
        <filter val="Maluku Utara"/>
        <filter val="Sulawesi Utara"/>
        <filter val="Sumatera Utara"/>
        <filter val="Aceh"/>
        <filter val="Bengkulu"/>
        <filter val="Jawa Barat"/>
        <filter val="NTB"/>
      </filters>
    </filterColumn>
    <sortState ref="B1:X1000">
      <sortCondition ref="B1:B1000"/>
      <sortCondition ref="C1:C1000"/>
      <sortCondition ref="D1:D1000"/>
      <sortCondition ref="T1:T1000"/>
      <sortCondition ref="O1:O1000"/>
      <sortCondition ref="V1:V1000"/>
      <sortCondition ref="P1:P1000"/>
      <sortCondition ref="Q1:Q1000"/>
      <sortCondition ref="F1:F1000"/>
    </sortState>
  </autoFilter>
  <dataValidations>
    <dataValidation type="list" allowBlank="1" showErrorMessage="1" sqref="G2:J69">
      <formula1>"Lava dome,Lava dome(s),Pyroclastic cone,Pyroclastic cone(s),Caldera,Stratovolcano,Fissure vent(s),Lava cone,Tuff cone,Maar(s),Caldera(s),Maar"</formula1>
    </dataValidation>
    <dataValidation type="list" allowBlank="1" showErrorMessage="1" sqref="W5 W8 W11 W32 W35 W42:W43 W52 W58">
      <formula1>"No,Yes,Big Area"</formula1>
    </dataValidation>
    <dataValidation type="list" allowBlank="1" showDropDown="1" showErrorMessage="1" sqref="M2:M69">
      <formula1>"Metode 2,Metode 1,Metode 3"</formula1>
    </dataValidation>
    <dataValidation type="list" allowBlank="1" showErrorMessage="1" sqref="E2:E69">
      <formula1>"Composite,Caldera,Cluster"</formula1>
    </dataValidation>
    <dataValidation type="list" allowBlank="1" showErrorMessage="1" sqref="F2:F69">
      <formula1>"Stratovolcano,Caldera,Complex,Forested Stratovolcano,Stratovolcano(es),Lava Dome,Pyroclastic cone(s),Lava Dome(s)"</formula1>
    </dataValidation>
    <dataValidation type="list" allowBlank="1" showDropDown="1" showErrorMessage="1" sqref="O2:O69">
      <formula1>"Metode 1,Metode 3,Metode 2"</formula1>
    </dataValidation>
    <dataValidation type="list" allowBlank="1" showErrorMessage="1" sqref="W2 W6 W10 W14 W19 W22 W24 W33 W38:W40 W47 W50 W53 W56 W60:W65 W67">
      <formula1>"No,Yes"</formula1>
    </dataValidation>
    <dataValidation type="list" allowBlank="1" showErrorMessage="1" sqref="V2 V3:W4 V5:V6 V7:W7 V8 V9:W9 V10:V11 V12:W13 V14 V15:W18 V19 V20:W21 V22 V23:W23 V24 V25:W31 V32:V33 V34:W34 V35 V36:W37 V38:V40 V41:W41 V42:V43 V44:W46 V47 V48:W49 V50 V51:W51 V52:V53 V54:W55 V56 V57:W57 V58 V59:W59 V60:V65 V66:W66 V67 V68:W69">
      <formula1>"Stratovolcano,Kawah Stratovolcano,Shield Volcano,Caldera,Complex stratovolcano,Forested stratovolcano,Somma-stratovolcano,Unknown,Kubah Lava,Kerucut bara"</formula1>
    </dataValidation>
  </dataValidations>
  <hyperlinks>
    <hyperlink r:id="rId2" ref="T1"/>
    <hyperlink r:id="rId3" ref="B57"/>
  </hyperlinks>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37.13"/>
  </cols>
  <sheetData>
    <row r="1">
      <c r="A1" s="24" t="s">
        <v>813</v>
      </c>
      <c r="B1" s="81" t="s">
        <v>814</v>
      </c>
    </row>
    <row r="2">
      <c r="A2" s="28" t="s">
        <v>24</v>
      </c>
      <c r="B2" s="112" t="s">
        <v>815</v>
      </c>
    </row>
    <row r="3">
      <c r="A3" s="33" t="s">
        <v>33</v>
      </c>
      <c r="B3" s="113" t="s">
        <v>816</v>
      </c>
    </row>
    <row r="4">
      <c r="A4" s="28" t="s">
        <v>817</v>
      </c>
      <c r="B4" s="112" t="s">
        <v>818</v>
      </c>
    </row>
    <row r="5">
      <c r="A5" s="33" t="s">
        <v>819</v>
      </c>
      <c r="B5" s="113" t="s">
        <v>820</v>
      </c>
    </row>
    <row r="6">
      <c r="A6" s="28" t="s">
        <v>821</v>
      </c>
      <c r="B6" s="112" t="s">
        <v>822</v>
      </c>
    </row>
    <row r="7">
      <c r="A7" s="33" t="s">
        <v>49</v>
      </c>
      <c r="B7" s="113" t="s">
        <v>823</v>
      </c>
    </row>
    <row r="8">
      <c r="A8" s="28" t="s">
        <v>824</v>
      </c>
      <c r="B8" s="112" t="s">
        <v>825</v>
      </c>
    </row>
    <row r="9">
      <c r="A9" s="33" t="s">
        <v>52</v>
      </c>
      <c r="B9" s="113" t="s">
        <v>826</v>
      </c>
    </row>
    <row r="10">
      <c r="A10" s="28" t="s">
        <v>54</v>
      </c>
      <c r="B10" s="112" t="s">
        <v>827</v>
      </c>
    </row>
    <row r="11">
      <c r="A11" s="33" t="s">
        <v>71</v>
      </c>
      <c r="B11" s="113" t="s">
        <v>828</v>
      </c>
    </row>
    <row r="12">
      <c r="A12" s="28" t="s">
        <v>829</v>
      </c>
      <c r="B12" s="112" t="s">
        <v>830</v>
      </c>
    </row>
    <row r="13">
      <c r="A13" s="33" t="s">
        <v>78</v>
      </c>
      <c r="B13" s="113" t="s">
        <v>831</v>
      </c>
    </row>
    <row r="14">
      <c r="A14" s="28" t="s">
        <v>67</v>
      </c>
      <c r="B14" s="112" t="s">
        <v>832</v>
      </c>
    </row>
    <row r="15">
      <c r="A15" s="33" t="s">
        <v>81</v>
      </c>
      <c r="B15" s="113" t="s">
        <v>833</v>
      </c>
    </row>
    <row r="16">
      <c r="A16" s="38" t="s">
        <v>84</v>
      </c>
      <c r="B16" s="114" t="s">
        <v>834</v>
      </c>
    </row>
    <row r="17">
      <c r="A17" s="33" t="s">
        <v>87</v>
      </c>
      <c r="B17" s="113" t="s">
        <v>835</v>
      </c>
    </row>
    <row r="18">
      <c r="A18" s="28" t="s">
        <v>90</v>
      </c>
      <c r="B18" s="112" t="s">
        <v>836</v>
      </c>
    </row>
    <row r="19">
      <c r="A19" s="33" t="s">
        <v>93</v>
      </c>
      <c r="B19" s="113" t="s">
        <v>837</v>
      </c>
    </row>
    <row r="20">
      <c r="A20" s="28" t="s">
        <v>94</v>
      </c>
      <c r="B20" s="112" t="s">
        <v>838</v>
      </c>
    </row>
    <row r="21">
      <c r="A21" s="33" t="s">
        <v>96</v>
      </c>
      <c r="B21" s="113" t="s">
        <v>839</v>
      </c>
    </row>
    <row r="22">
      <c r="A22" s="28" t="s">
        <v>98</v>
      </c>
      <c r="B22" s="112" t="s">
        <v>840</v>
      </c>
    </row>
    <row r="23">
      <c r="A23" s="33" t="s">
        <v>100</v>
      </c>
      <c r="B23" s="113" t="s">
        <v>841</v>
      </c>
    </row>
    <row r="24">
      <c r="A24" s="28" t="s">
        <v>102</v>
      </c>
      <c r="B24" s="112" t="s">
        <v>842</v>
      </c>
    </row>
    <row r="25">
      <c r="A25" s="33" t="s">
        <v>104</v>
      </c>
      <c r="B25" s="113" t="s">
        <v>843</v>
      </c>
    </row>
    <row r="26">
      <c r="A26" s="28" t="s">
        <v>105</v>
      </c>
      <c r="B26" s="112" t="s">
        <v>844</v>
      </c>
    </row>
    <row r="27">
      <c r="A27" s="33" t="s">
        <v>845</v>
      </c>
      <c r="B27" s="113" t="s">
        <v>846</v>
      </c>
    </row>
    <row r="28">
      <c r="A28" s="28" t="s">
        <v>847</v>
      </c>
      <c r="B28" s="112" t="s">
        <v>848</v>
      </c>
    </row>
    <row r="29">
      <c r="A29" s="33" t="s">
        <v>849</v>
      </c>
      <c r="B29" s="113" t="s">
        <v>850</v>
      </c>
    </row>
    <row r="30">
      <c r="A30" s="28" t="s">
        <v>110</v>
      </c>
      <c r="B30" s="112" t="s">
        <v>851</v>
      </c>
    </row>
    <row r="31">
      <c r="A31" s="33" t="s">
        <v>111</v>
      </c>
      <c r="B31" s="113" t="s">
        <v>852</v>
      </c>
    </row>
    <row r="32">
      <c r="A32" s="28" t="s">
        <v>113</v>
      </c>
      <c r="B32" s="112" t="s">
        <v>853</v>
      </c>
    </row>
    <row r="33">
      <c r="A33" s="33" t="s">
        <v>115</v>
      </c>
      <c r="B33" s="113" t="s">
        <v>854</v>
      </c>
    </row>
    <row r="34">
      <c r="A34" s="28" t="s">
        <v>117</v>
      </c>
      <c r="B34" s="112" t="s">
        <v>855</v>
      </c>
    </row>
    <row r="35">
      <c r="A35" s="33" t="s">
        <v>118</v>
      </c>
      <c r="B35" s="113" t="s">
        <v>856</v>
      </c>
    </row>
    <row r="36">
      <c r="A36" s="28" t="s">
        <v>120</v>
      </c>
      <c r="B36" s="112" t="s">
        <v>857</v>
      </c>
    </row>
    <row r="37">
      <c r="A37" s="33" t="s">
        <v>121</v>
      </c>
      <c r="B37" s="113" t="s">
        <v>858</v>
      </c>
    </row>
    <row r="38">
      <c r="A38" s="28" t="s">
        <v>859</v>
      </c>
      <c r="B38" s="112" t="s">
        <v>860</v>
      </c>
    </row>
    <row r="39">
      <c r="A39" s="33" t="s">
        <v>125</v>
      </c>
      <c r="B39" s="113" t="s">
        <v>861</v>
      </c>
    </row>
    <row r="40">
      <c r="A40" s="28" t="s">
        <v>128</v>
      </c>
      <c r="B40" s="112" t="s">
        <v>862</v>
      </c>
    </row>
    <row r="41">
      <c r="A41" s="33" t="s">
        <v>863</v>
      </c>
      <c r="B41" s="113" t="s">
        <v>864</v>
      </c>
    </row>
    <row r="42">
      <c r="A42" s="28" t="s">
        <v>865</v>
      </c>
      <c r="B42" s="112" t="s">
        <v>866</v>
      </c>
    </row>
    <row r="43">
      <c r="A43" s="33" t="s">
        <v>133</v>
      </c>
      <c r="B43" s="113" t="s">
        <v>867</v>
      </c>
    </row>
    <row r="44">
      <c r="A44" s="28" t="s">
        <v>135</v>
      </c>
      <c r="B44" s="112" t="s">
        <v>868</v>
      </c>
    </row>
    <row r="45">
      <c r="A45" s="33" t="s">
        <v>136</v>
      </c>
      <c r="B45" s="113" t="s">
        <v>869</v>
      </c>
    </row>
    <row r="46">
      <c r="A46" s="28" t="s">
        <v>138</v>
      </c>
      <c r="B46" s="112" t="s">
        <v>870</v>
      </c>
    </row>
    <row r="47">
      <c r="A47" s="33" t="s">
        <v>140</v>
      </c>
      <c r="B47" s="113" t="s">
        <v>871</v>
      </c>
    </row>
    <row r="48">
      <c r="A48" s="28" t="s">
        <v>872</v>
      </c>
      <c r="B48" s="112" t="s">
        <v>873</v>
      </c>
    </row>
    <row r="49">
      <c r="A49" s="33" t="s">
        <v>144</v>
      </c>
      <c r="B49" s="113" t="s">
        <v>874</v>
      </c>
    </row>
    <row r="50">
      <c r="A50" s="28" t="s">
        <v>146</v>
      </c>
      <c r="B50" s="112" t="s">
        <v>875</v>
      </c>
    </row>
    <row r="51">
      <c r="A51" s="33" t="s">
        <v>149</v>
      </c>
      <c r="B51" s="113" t="s">
        <v>876</v>
      </c>
    </row>
    <row r="52">
      <c r="A52" s="28" t="s">
        <v>150</v>
      </c>
      <c r="B52" s="112" t="s">
        <v>877</v>
      </c>
    </row>
    <row r="53">
      <c r="A53" s="33" t="s">
        <v>152</v>
      </c>
      <c r="B53" s="113" t="s">
        <v>878</v>
      </c>
    </row>
    <row r="54">
      <c r="A54" s="28" t="s">
        <v>153</v>
      </c>
      <c r="B54" s="112" t="s">
        <v>879</v>
      </c>
    </row>
    <row r="55">
      <c r="A55" s="33" t="s">
        <v>155</v>
      </c>
      <c r="B55" s="113" t="s">
        <v>880</v>
      </c>
    </row>
    <row r="56">
      <c r="A56" s="28" t="s">
        <v>881</v>
      </c>
      <c r="B56" s="112" t="s">
        <v>882</v>
      </c>
    </row>
    <row r="57">
      <c r="A57" s="33" t="s">
        <v>160</v>
      </c>
      <c r="B57" s="113" t="s">
        <v>883</v>
      </c>
    </row>
    <row r="58">
      <c r="A58" s="28" t="s">
        <v>162</v>
      </c>
      <c r="B58" s="112" t="s">
        <v>884</v>
      </c>
    </row>
    <row r="59">
      <c r="A59" s="33" t="s">
        <v>164</v>
      </c>
      <c r="B59" s="113" t="s">
        <v>885</v>
      </c>
    </row>
    <row r="60">
      <c r="A60" s="28" t="s">
        <v>166</v>
      </c>
      <c r="B60" s="112" t="s">
        <v>886</v>
      </c>
    </row>
    <row r="61">
      <c r="A61" s="33" t="s">
        <v>167</v>
      </c>
      <c r="B61" s="113" t="s">
        <v>887</v>
      </c>
    </row>
    <row r="62">
      <c r="A62" s="28" t="s">
        <v>169</v>
      </c>
      <c r="B62" s="112" t="s">
        <v>888</v>
      </c>
    </row>
    <row r="63">
      <c r="A63" s="33" t="s">
        <v>170</v>
      </c>
      <c r="B63" s="113" t="s">
        <v>889</v>
      </c>
    </row>
    <row r="64">
      <c r="A64" s="28" t="s">
        <v>172</v>
      </c>
      <c r="B64" s="112" t="s">
        <v>890</v>
      </c>
    </row>
    <row r="65">
      <c r="A65" s="33" t="s">
        <v>173</v>
      </c>
      <c r="B65" s="113" t="s">
        <v>891</v>
      </c>
    </row>
    <row r="66">
      <c r="A66" s="38" t="s">
        <v>174</v>
      </c>
      <c r="B66" s="114" t="s">
        <v>892</v>
      </c>
    </row>
    <row r="67">
      <c r="A67" s="38" t="s">
        <v>175</v>
      </c>
      <c r="B67" s="114" t="s">
        <v>893</v>
      </c>
    </row>
    <row r="68">
      <c r="A68" s="28" t="s">
        <v>894</v>
      </c>
      <c r="B68" s="112" t="s">
        <v>895</v>
      </c>
    </row>
    <row r="69">
      <c r="A69" s="115" t="s">
        <v>65</v>
      </c>
      <c r="B69" s="116" t="s">
        <v>896</v>
      </c>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4.13"/>
    <col customWidth="1" min="3" max="3" width="7.25"/>
    <col customWidth="1" min="4" max="4" width="12.25"/>
    <col customWidth="1" min="5" max="5" width="34.88"/>
    <col customWidth="1" min="6" max="6" width="8.75"/>
    <col customWidth="1" min="7" max="8" width="8.88"/>
    <col customWidth="1" min="9" max="9" width="11.5"/>
    <col customWidth="1" min="10" max="10" width="12.88"/>
    <col customWidth="1" min="11" max="11" width="14.13"/>
    <col customWidth="1" min="12" max="12" width="25.0"/>
  </cols>
  <sheetData>
    <row r="1">
      <c r="A1" s="97" t="s">
        <v>0</v>
      </c>
      <c r="B1" s="98" t="s">
        <v>1</v>
      </c>
      <c r="C1" s="117" t="s">
        <v>897</v>
      </c>
      <c r="D1" s="98" t="s">
        <v>898</v>
      </c>
      <c r="E1" s="98" t="s">
        <v>744</v>
      </c>
      <c r="F1" s="117" t="s">
        <v>899</v>
      </c>
      <c r="G1" s="117" t="s">
        <v>900</v>
      </c>
      <c r="H1" s="117" t="s">
        <v>901</v>
      </c>
      <c r="I1" s="117" t="s">
        <v>902</v>
      </c>
      <c r="J1" s="98" t="s">
        <v>903</v>
      </c>
      <c r="K1" s="99" t="s">
        <v>1</v>
      </c>
      <c r="L1" s="118" t="s">
        <v>904</v>
      </c>
    </row>
    <row r="2">
      <c r="A2" s="119">
        <v>1.0</v>
      </c>
      <c r="B2" s="101" t="s">
        <v>24</v>
      </c>
      <c r="C2" s="101">
        <v>5.0</v>
      </c>
      <c r="D2" s="101">
        <v>200.0</v>
      </c>
      <c r="E2" s="101" t="s">
        <v>745</v>
      </c>
      <c r="F2" s="101">
        <v>1.2</v>
      </c>
      <c r="G2" s="101">
        <v>20.0</v>
      </c>
      <c r="H2" s="101">
        <v>50.0</v>
      </c>
      <c r="I2" s="101">
        <v>20.0</v>
      </c>
      <c r="J2" s="101">
        <v>10.0</v>
      </c>
      <c r="K2" s="102" t="s">
        <v>24</v>
      </c>
      <c r="L2" s="120" t="s">
        <v>905</v>
      </c>
    </row>
    <row r="3">
      <c r="A3" s="121">
        <v>2.0</v>
      </c>
      <c r="B3" s="104" t="s">
        <v>33</v>
      </c>
      <c r="C3" s="104">
        <v>5.0</v>
      </c>
      <c r="D3" s="104">
        <v>50.0</v>
      </c>
      <c r="E3" s="104" t="s">
        <v>746</v>
      </c>
      <c r="F3" s="104">
        <v>1.2</v>
      </c>
      <c r="G3" s="104">
        <v>20.0</v>
      </c>
      <c r="H3" s="104">
        <v>50.0</v>
      </c>
      <c r="I3" s="104">
        <v>20.0</v>
      </c>
      <c r="J3" s="104">
        <v>10.0</v>
      </c>
      <c r="K3" s="105" t="s">
        <v>33</v>
      </c>
      <c r="L3" s="122" t="s">
        <v>906</v>
      </c>
    </row>
    <row r="4">
      <c r="A4" s="100">
        <v>3.0</v>
      </c>
      <c r="B4" s="101" t="s">
        <v>55</v>
      </c>
      <c r="C4" s="101">
        <v>5.0</v>
      </c>
      <c r="D4" s="101">
        <v>200.0</v>
      </c>
      <c r="E4" s="101" t="s">
        <v>747</v>
      </c>
      <c r="F4" s="101">
        <v>1.2</v>
      </c>
      <c r="G4" s="101">
        <v>20.0</v>
      </c>
      <c r="H4" s="101">
        <v>50.0</v>
      </c>
      <c r="I4" s="101">
        <v>20.0</v>
      </c>
      <c r="J4" s="101">
        <v>10.0</v>
      </c>
      <c r="K4" s="102" t="s">
        <v>55</v>
      </c>
      <c r="L4" s="120" t="s">
        <v>907</v>
      </c>
    </row>
    <row r="5">
      <c r="A5" s="103">
        <v>4.0</v>
      </c>
      <c r="B5" s="104" t="s">
        <v>38</v>
      </c>
      <c r="C5" s="104">
        <v>5.0</v>
      </c>
      <c r="D5" s="104">
        <v>100.0</v>
      </c>
      <c r="E5" s="104" t="s">
        <v>748</v>
      </c>
      <c r="F5" s="104">
        <v>1.2</v>
      </c>
      <c r="G5" s="104">
        <v>20.0</v>
      </c>
      <c r="H5" s="104">
        <v>50.0</v>
      </c>
      <c r="I5" s="104">
        <v>20.0</v>
      </c>
      <c r="J5" s="104">
        <v>10.0</v>
      </c>
      <c r="K5" s="105" t="s">
        <v>38</v>
      </c>
      <c r="L5" s="122" t="s">
        <v>908</v>
      </c>
    </row>
    <row r="6">
      <c r="A6" s="100">
        <v>5.0</v>
      </c>
      <c r="B6" s="101" t="s">
        <v>44</v>
      </c>
      <c r="C6" s="101">
        <v>5.0</v>
      </c>
      <c r="D6" s="101">
        <v>50.0</v>
      </c>
      <c r="E6" s="101" t="s">
        <v>749</v>
      </c>
      <c r="F6" s="101">
        <v>1.2</v>
      </c>
      <c r="G6" s="101">
        <v>20.0</v>
      </c>
      <c r="H6" s="101">
        <v>50.0</v>
      </c>
      <c r="I6" s="101">
        <v>20.0</v>
      </c>
      <c r="J6" s="101">
        <v>10.0</v>
      </c>
      <c r="K6" s="102" t="s">
        <v>44</v>
      </c>
      <c r="L6" s="120" t="s">
        <v>909</v>
      </c>
    </row>
    <row r="7">
      <c r="A7" s="103">
        <v>6.0</v>
      </c>
      <c r="B7" s="104" t="s">
        <v>49</v>
      </c>
      <c r="C7" s="104">
        <v>5.0</v>
      </c>
      <c r="D7" s="104">
        <v>200.0</v>
      </c>
      <c r="E7" s="104" t="s">
        <v>750</v>
      </c>
      <c r="F7" s="104">
        <v>1.2</v>
      </c>
      <c r="G7" s="104">
        <v>20.0</v>
      </c>
      <c r="H7" s="104">
        <v>50.0</v>
      </c>
      <c r="I7" s="104">
        <v>20.0</v>
      </c>
      <c r="J7" s="104">
        <v>10.0</v>
      </c>
      <c r="K7" s="105" t="s">
        <v>49</v>
      </c>
      <c r="L7" s="122" t="s">
        <v>910</v>
      </c>
    </row>
    <row r="8">
      <c r="A8" s="100">
        <v>7.0</v>
      </c>
      <c r="B8" s="101" t="s">
        <v>61</v>
      </c>
      <c r="C8" s="101">
        <v>5.0</v>
      </c>
      <c r="D8" s="101">
        <v>200.0</v>
      </c>
      <c r="E8" s="101" t="s">
        <v>751</v>
      </c>
      <c r="F8" s="101">
        <v>1.2</v>
      </c>
      <c r="G8" s="101">
        <v>20.0</v>
      </c>
      <c r="H8" s="101">
        <v>50.0</v>
      </c>
      <c r="I8" s="101">
        <v>20.0</v>
      </c>
      <c r="J8" s="101">
        <v>10.0</v>
      </c>
      <c r="K8" s="102" t="s">
        <v>61</v>
      </c>
      <c r="L8" s="120" t="s">
        <v>911</v>
      </c>
    </row>
    <row r="9">
      <c r="A9" s="103">
        <v>8.0</v>
      </c>
      <c r="B9" s="104" t="s">
        <v>52</v>
      </c>
      <c r="C9" s="104">
        <v>5.0</v>
      </c>
      <c r="D9" s="104">
        <v>200.0</v>
      </c>
      <c r="E9" s="104" t="s">
        <v>752</v>
      </c>
      <c r="F9" s="104">
        <v>1.2</v>
      </c>
      <c r="G9" s="104">
        <v>20.0</v>
      </c>
      <c r="H9" s="104">
        <v>50.0</v>
      </c>
      <c r="I9" s="104">
        <v>20.0</v>
      </c>
      <c r="J9" s="104">
        <v>10.0</v>
      </c>
      <c r="K9" s="105" t="s">
        <v>52</v>
      </c>
      <c r="L9" s="122" t="s">
        <v>912</v>
      </c>
    </row>
    <row r="10">
      <c r="A10" s="100">
        <v>9.0</v>
      </c>
      <c r="B10" s="101" t="s">
        <v>54</v>
      </c>
      <c r="C10" s="101">
        <v>5.0</v>
      </c>
      <c r="D10" s="101">
        <v>200.0</v>
      </c>
      <c r="E10" s="101" t="s">
        <v>753</v>
      </c>
      <c r="F10" s="101">
        <v>1.2</v>
      </c>
      <c r="G10" s="101">
        <v>20.0</v>
      </c>
      <c r="H10" s="101">
        <v>50.0</v>
      </c>
      <c r="I10" s="101">
        <v>20.0</v>
      </c>
      <c r="J10" s="101">
        <v>10.0</v>
      </c>
      <c r="K10" s="102" t="s">
        <v>54</v>
      </c>
      <c r="L10" s="120" t="s">
        <v>913</v>
      </c>
    </row>
    <row r="11">
      <c r="A11" s="103">
        <v>10.0</v>
      </c>
      <c r="B11" s="104" t="s">
        <v>71</v>
      </c>
      <c r="C11" s="104">
        <v>5.0</v>
      </c>
      <c r="D11" s="104">
        <v>100.0</v>
      </c>
      <c r="E11" s="104" t="s">
        <v>754</v>
      </c>
      <c r="F11" s="104">
        <v>1.2</v>
      </c>
      <c r="G11" s="104">
        <v>20.0</v>
      </c>
      <c r="H11" s="104">
        <v>50.0</v>
      </c>
      <c r="I11" s="104">
        <v>20.0</v>
      </c>
      <c r="J11" s="104">
        <v>10.0</v>
      </c>
      <c r="K11" s="105" t="s">
        <v>71</v>
      </c>
      <c r="L11" s="122" t="s">
        <v>914</v>
      </c>
    </row>
    <row r="12">
      <c r="A12" s="100">
        <v>11.0</v>
      </c>
      <c r="B12" s="101" t="s">
        <v>76</v>
      </c>
      <c r="C12" s="101">
        <v>5.0</v>
      </c>
      <c r="D12" s="101">
        <v>100.0</v>
      </c>
      <c r="E12" s="101" t="s">
        <v>755</v>
      </c>
      <c r="F12" s="101">
        <v>1.2</v>
      </c>
      <c r="G12" s="101">
        <v>20.0</v>
      </c>
      <c r="H12" s="101">
        <v>50.0</v>
      </c>
      <c r="I12" s="101">
        <v>20.0</v>
      </c>
      <c r="J12" s="101">
        <v>10.0</v>
      </c>
      <c r="K12" s="102" t="s">
        <v>76</v>
      </c>
      <c r="L12" s="120" t="s">
        <v>915</v>
      </c>
    </row>
    <row r="13">
      <c r="A13" s="103">
        <v>12.0</v>
      </c>
      <c r="B13" s="104" t="s">
        <v>78</v>
      </c>
      <c r="C13" s="104">
        <v>5.0</v>
      </c>
      <c r="D13" s="104">
        <v>100.0</v>
      </c>
      <c r="E13" s="104" t="s">
        <v>756</v>
      </c>
      <c r="F13" s="104">
        <v>1.2</v>
      </c>
      <c r="G13" s="104">
        <v>20.0</v>
      </c>
      <c r="H13" s="104">
        <v>50.0</v>
      </c>
      <c r="I13" s="104">
        <v>20.0</v>
      </c>
      <c r="J13" s="104">
        <v>10.0</v>
      </c>
      <c r="K13" s="105" t="s">
        <v>78</v>
      </c>
      <c r="L13" s="122" t="s">
        <v>916</v>
      </c>
    </row>
    <row r="14">
      <c r="A14" s="100">
        <v>13.0</v>
      </c>
      <c r="B14" s="101" t="s">
        <v>67</v>
      </c>
      <c r="C14" s="101">
        <v>5.0</v>
      </c>
      <c r="D14" s="101">
        <v>100.0</v>
      </c>
      <c r="E14" s="101" t="s">
        <v>757</v>
      </c>
      <c r="F14" s="101">
        <v>1.2</v>
      </c>
      <c r="G14" s="101">
        <v>20.0</v>
      </c>
      <c r="H14" s="101">
        <v>50.0</v>
      </c>
      <c r="I14" s="101">
        <v>20.0</v>
      </c>
      <c r="J14" s="101">
        <v>10.0</v>
      </c>
      <c r="K14" s="102" t="s">
        <v>67</v>
      </c>
      <c r="L14" s="120" t="s">
        <v>917</v>
      </c>
    </row>
    <row r="15">
      <c r="A15" s="103">
        <v>14.0</v>
      </c>
      <c r="B15" s="104" t="s">
        <v>81</v>
      </c>
      <c r="C15" s="104">
        <v>5.0</v>
      </c>
      <c r="D15" s="104">
        <v>50.0</v>
      </c>
      <c r="E15" s="104" t="s">
        <v>758</v>
      </c>
      <c r="F15" s="104">
        <v>1.2</v>
      </c>
      <c r="G15" s="104">
        <v>20.0</v>
      </c>
      <c r="H15" s="104">
        <v>50.0</v>
      </c>
      <c r="I15" s="104">
        <v>20.0</v>
      </c>
      <c r="J15" s="104">
        <v>10.0</v>
      </c>
      <c r="K15" s="105" t="s">
        <v>81</v>
      </c>
      <c r="L15" s="122" t="s">
        <v>918</v>
      </c>
    </row>
    <row r="16">
      <c r="A16" s="100">
        <v>15.0</v>
      </c>
      <c r="B16" s="101" t="s">
        <v>84</v>
      </c>
      <c r="C16" s="101">
        <v>5.0</v>
      </c>
      <c r="D16" s="101">
        <v>30.0</v>
      </c>
      <c r="E16" s="101" t="s">
        <v>759</v>
      </c>
      <c r="F16" s="101">
        <v>1.2</v>
      </c>
      <c r="G16" s="101">
        <v>20.0</v>
      </c>
      <c r="H16" s="101">
        <v>50.0</v>
      </c>
      <c r="I16" s="101">
        <v>20.0</v>
      </c>
      <c r="J16" s="101">
        <v>10.0</v>
      </c>
      <c r="K16" s="102" t="s">
        <v>84</v>
      </c>
      <c r="L16" s="120" t="s">
        <v>919</v>
      </c>
    </row>
    <row r="17">
      <c r="A17" s="103">
        <v>16.0</v>
      </c>
      <c r="B17" s="104" t="s">
        <v>87</v>
      </c>
      <c r="C17" s="104">
        <v>5.0</v>
      </c>
      <c r="D17" s="104">
        <v>30.0</v>
      </c>
      <c r="E17" s="104" t="s">
        <v>760</v>
      </c>
      <c r="F17" s="104">
        <v>1.2</v>
      </c>
      <c r="G17" s="104">
        <v>20.0</v>
      </c>
      <c r="H17" s="104">
        <v>50.0</v>
      </c>
      <c r="I17" s="104">
        <v>20.0</v>
      </c>
      <c r="J17" s="104">
        <v>10.0</v>
      </c>
      <c r="K17" s="105" t="s">
        <v>87</v>
      </c>
      <c r="L17" s="122" t="s">
        <v>920</v>
      </c>
    </row>
    <row r="18">
      <c r="A18" s="100">
        <v>17.0</v>
      </c>
      <c r="B18" s="101" t="s">
        <v>90</v>
      </c>
      <c r="C18" s="101">
        <v>5.0</v>
      </c>
      <c r="D18" s="101">
        <v>100.0</v>
      </c>
      <c r="E18" s="101" t="s">
        <v>761</v>
      </c>
      <c r="F18" s="101">
        <v>1.2</v>
      </c>
      <c r="G18" s="101">
        <v>20.0</v>
      </c>
      <c r="H18" s="101">
        <v>50.0</v>
      </c>
      <c r="I18" s="101">
        <v>20.0</v>
      </c>
      <c r="J18" s="101">
        <v>10.0</v>
      </c>
      <c r="K18" s="102" t="s">
        <v>90</v>
      </c>
      <c r="L18" s="120" t="s">
        <v>921</v>
      </c>
    </row>
    <row r="19">
      <c r="A19" s="103">
        <v>18.0</v>
      </c>
      <c r="B19" s="104" t="s">
        <v>93</v>
      </c>
      <c r="C19" s="104">
        <v>5.0</v>
      </c>
      <c r="D19" s="104">
        <v>100.0</v>
      </c>
      <c r="E19" s="104" t="s">
        <v>762</v>
      </c>
      <c r="F19" s="104">
        <v>1.2</v>
      </c>
      <c r="G19" s="104">
        <v>20.0</v>
      </c>
      <c r="H19" s="104">
        <v>50.0</v>
      </c>
      <c r="I19" s="104">
        <v>20.0</v>
      </c>
      <c r="J19" s="104">
        <v>10.0</v>
      </c>
      <c r="K19" s="105" t="s">
        <v>93</v>
      </c>
      <c r="L19" s="122" t="s">
        <v>922</v>
      </c>
    </row>
    <row r="20">
      <c r="A20" s="100">
        <v>19.0</v>
      </c>
      <c r="B20" s="101" t="s">
        <v>94</v>
      </c>
      <c r="C20" s="101">
        <v>5.0</v>
      </c>
      <c r="D20" s="101">
        <v>200.0</v>
      </c>
      <c r="E20" s="101" t="s">
        <v>763</v>
      </c>
      <c r="F20" s="101">
        <v>1.2</v>
      </c>
      <c r="G20" s="101">
        <v>20.0</v>
      </c>
      <c r="H20" s="101">
        <v>50.0</v>
      </c>
      <c r="I20" s="101">
        <v>20.0</v>
      </c>
      <c r="J20" s="101">
        <v>10.0</v>
      </c>
      <c r="K20" s="102" t="s">
        <v>94</v>
      </c>
      <c r="L20" s="120" t="s">
        <v>923</v>
      </c>
    </row>
    <row r="21">
      <c r="A21" s="103">
        <v>20.0</v>
      </c>
      <c r="B21" s="104" t="s">
        <v>96</v>
      </c>
      <c r="C21" s="104">
        <v>3.0</v>
      </c>
      <c r="D21" s="104">
        <v>50.0</v>
      </c>
      <c r="E21" s="104" t="s">
        <v>764</v>
      </c>
      <c r="F21" s="104">
        <v>1.2</v>
      </c>
      <c r="G21" s="104">
        <v>20.0</v>
      </c>
      <c r="H21" s="104">
        <v>50.0</v>
      </c>
      <c r="I21" s="104">
        <v>20.0</v>
      </c>
      <c r="J21" s="104">
        <v>10.0</v>
      </c>
      <c r="K21" s="105" t="s">
        <v>96</v>
      </c>
      <c r="L21" s="122" t="s">
        <v>924</v>
      </c>
    </row>
    <row r="22">
      <c r="A22" s="100">
        <v>21.0</v>
      </c>
      <c r="B22" s="101" t="s">
        <v>98</v>
      </c>
      <c r="C22" s="101">
        <v>5.0</v>
      </c>
      <c r="D22" s="101">
        <v>100.0</v>
      </c>
      <c r="E22" s="101" t="s">
        <v>765</v>
      </c>
      <c r="F22" s="101">
        <v>1.2</v>
      </c>
      <c r="G22" s="101">
        <v>20.0</v>
      </c>
      <c r="H22" s="101">
        <v>50.0</v>
      </c>
      <c r="I22" s="101">
        <v>20.0</v>
      </c>
      <c r="J22" s="101">
        <v>10.0</v>
      </c>
      <c r="K22" s="102" t="s">
        <v>98</v>
      </c>
      <c r="L22" s="120" t="s">
        <v>925</v>
      </c>
    </row>
    <row r="23">
      <c r="A23" s="103">
        <v>22.0</v>
      </c>
      <c r="B23" s="104" t="s">
        <v>100</v>
      </c>
      <c r="C23" s="104">
        <v>5.0</v>
      </c>
      <c r="D23" s="104">
        <v>50.0</v>
      </c>
      <c r="E23" s="104" t="s">
        <v>766</v>
      </c>
      <c r="F23" s="104">
        <v>1.2</v>
      </c>
      <c r="G23" s="104">
        <v>20.0</v>
      </c>
      <c r="H23" s="104">
        <v>50.0</v>
      </c>
      <c r="I23" s="104">
        <v>20.0</v>
      </c>
      <c r="J23" s="104">
        <v>10.0</v>
      </c>
      <c r="K23" s="105" t="s">
        <v>100</v>
      </c>
      <c r="L23" s="122" t="s">
        <v>926</v>
      </c>
    </row>
    <row r="24">
      <c r="A24" s="100">
        <v>23.0</v>
      </c>
      <c r="B24" s="101" t="s">
        <v>102</v>
      </c>
      <c r="C24" s="101">
        <v>3.0</v>
      </c>
      <c r="D24" s="101">
        <v>100.0</v>
      </c>
      <c r="E24" s="101" t="s">
        <v>767</v>
      </c>
      <c r="F24" s="101">
        <v>1.2</v>
      </c>
      <c r="G24" s="101">
        <v>20.0</v>
      </c>
      <c r="H24" s="101">
        <v>50.0</v>
      </c>
      <c r="I24" s="101">
        <v>20.0</v>
      </c>
      <c r="J24" s="101">
        <v>10.0</v>
      </c>
      <c r="K24" s="102" t="s">
        <v>102</v>
      </c>
      <c r="L24" s="120" t="s">
        <v>927</v>
      </c>
    </row>
    <row r="25">
      <c r="A25" s="103">
        <v>24.0</v>
      </c>
      <c r="B25" s="104" t="s">
        <v>104</v>
      </c>
      <c r="C25" s="104">
        <v>5.0</v>
      </c>
      <c r="D25" s="104">
        <v>200.0</v>
      </c>
      <c r="E25" s="104" t="s">
        <v>768</v>
      </c>
      <c r="F25" s="104">
        <v>1.2</v>
      </c>
      <c r="G25" s="104">
        <v>20.0</v>
      </c>
      <c r="H25" s="104">
        <v>50.0</v>
      </c>
      <c r="I25" s="104">
        <v>20.0</v>
      </c>
      <c r="J25" s="104">
        <v>10.0</v>
      </c>
      <c r="K25" s="105" t="s">
        <v>104</v>
      </c>
      <c r="L25" s="122" t="s">
        <v>928</v>
      </c>
    </row>
    <row r="26">
      <c r="A26" s="100">
        <v>25.0</v>
      </c>
      <c r="B26" s="101" t="s">
        <v>105</v>
      </c>
      <c r="C26" s="101">
        <v>5.0</v>
      </c>
      <c r="D26" s="101">
        <v>100.0</v>
      </c>
      <c r="E26" s="101" t="s">
        <v>769</v>
      </c>
      <c r="F26" s="101">
        <v>1.2</v>
      </c>
      <c r="G26" s="101">
        <v>20.0</v>
      </c>
      <c r="H26" s="101">
        <v>50.0</v>
      </c>
      <c r="I26" s="101">
        <v>20.0</v>
      </c>
      <c r="J26" s="101">
        <v>10.0</v>
      </c>
      <c r="K26" s="102" t="s">
        <v>105</v>
      </c>
      <c r="L26" s="120" t="s">
        <v>929</v>
      </c>
    </row>
    <row r="27">
      <c r="A27" s="103">
        <v>26.0</v>
      </c>
      <c r="B27" s="104" t="s">
        <v>106</v>
      </c>
      <c r="C27" s="104">
        <v>5.0</v>
      </c>
      <c r="D27" s="104">
        <v>100.0</v>
      </c>
      <c r="E27" s="104" t="s">
        <v>770</v>
      </c>
      <c r="F27" s="104">
        <v>1.2</v>
      </c>
      <c r="G27" s="104">
        <v>20.0</v>
      </c>
      <c r="H27" s="104">
        <v>50.0</v>
      </c>
      <c r="I27" s="104">
        <v>20.0</v>
      </c>
      <c r="J27" s="104">
        <v>10.0</v>
      </c>
      <c r="K27" s="105" t="s">
        <v>106</v>
      </c>
      <c r="L27" s="122" t="s">
        <v>930</v>
      </c>
    </row>
    <row r="28">
      <c r="A28" s="100">
        <v>27.0</v>
      </c>
      <c r="B28" s="101" t="s">
        <v>107</v>
      </c>
      <c r="C28" s="101">
        <v>5.0</v>
      </c>
      <c r="D28" s="101">
        <v>100.0</v>
      </c>
      <c r="E28" s="101" t="s">
        <v>771</v>
      </c>
      <c r="F28" s="101">
        <v>1.2</v>
      </c>
      <c r="G28" s="101">
        <v>20.0</v>
      </c>
      <c r="H28" s="101">
        <v>50.0</v>
      </c>
      <c r="I28" s="101">
        <v>20.0</v>
      </c>
      <c r="J28" s="101">
        <v>10.0</v>
      </c>
      <c r="K28" s="102" t="s">
        <v>107</v>
      </c>
      <c r="L28" s="120" t="s">
        <v>931</v>
      </c>
    </row>
    <row r="29">
      <c r="A29" s="103">
        <v>28.0</v>
      </c>
      <c r="B29" s="104" t="s">
        <v>109</v>
      </c>
      <c r="C29" s="104">
        <v>5.0</v>
      </c>
      <c r="D29" s="104">
        <v>70.0</v>
      </c>
      <c r="E29" s="104" t="s">
        <v>772</v>
      </c>
      <c r="F29" s="104">
        <v>1.2</v>
      </c>
      <c r="G29" s="104">
        <v>20.0</v>
      </c>
      <c r="H29" s="104">
        <v>50.0</v>
      </c>
      <c r="I29" s="104">
        <v>20.0</v>
      </c>
      <c r="J29" s="104">
        <v>10.0</v>
      </c>
      <c r="K29" s="105" t="s">
        <v>109</v>
      </c>
      <c r="L29" s="122" t="s">
        <v>932</v>
      </c>
    </row>
    <row r="30">
      <c r="A30" s="100">
        <v>29.0</v>
      </c>
      <c r="B30" s="101" t="s">
        <v>110</v>
      </c>
      <c r="C30" s="101">
        <v>3.0</v>
      </c>
      <c r="D30" s="101">
        <v>100.0</v>
      </c>
      <c r="E30" s="101" t="s">
        <v>773</v>
      </c>
      <c r="F30" s="101">
        <v>1.2</v>
      </c>
      <c r="G30" s="101">
        <v>20.0</v>
      </c>
      <c r="H30" s="101">
        <v>50.0</v>
      </c>
      <c r="I30" s="101">
        <v>20.0</v>
      </c>
      <c r="J30" s="101">
        <v>10.0</v>
      </c>
      <c r="K30" s="102" t="s">
        <v>110</v>
      </c>
      <c r="L30" s="120" t="s">
        <v>933</v>
      </c>
    </row>
    <row r="31">
      <c r="A31" s="103">
        <v>30.0</v>
      </c>
      <c r="B31" s="104" t="s">
        <v>111</v>
      </c>
      <c r="C31" s="104">
        <v>5.0</v>
      </c>
      <c r="D31" s="104">
        <v>70.0</v>
      </c>
      <c r="E31" s="104" t="s">
        <v>774</v>
      </c>
      <c r="F31" s="104">
        <v>1.2</v>
      </c>
      <c r="G31" s="104">
        <v>20.0</v>
      </c>
      <c r="H31" s="104">
        <v>50.0</v>
      </c>
      <c r="I31" s="104">
        <v>20.0</v>
      </c>
      <c r="J31" s="104">
        <v>10.0</v>
      </c>
      <c r="K31" s="105" t="s">
        <v>111</v>
      </c>
      <c r="L31" s="122" t="s">
        <v>934</v>
      </c>
    </row>
    <row r="32">
      <c r="A32" s="100">
        <v>31.0</v>
      </c>
      <c r="B32" s="101" t="s">
        <v>113</v>
      </c>
      <c r="C32" s="101">
        <v>5.0</v>
      </c>
      <c r="D32" s="101">
        <v>70.0</v>
      </c>
      <c r="E32" s="101" t="s">
        <v>775</v>
      </c>
      <c r="F32" s="101">
        <v>1.2</v>
      </c>
      <c r="G32" s="101">
        <v>20.0</v>
      </c>
      <c r="H32" s="101">
        <v>50.0</v>
      </c>
      <c r="I32" s="101">
        <v>20.0</v>
      </c>
      <c r="J32" s="101">
        <v>10.0</v>
      </c>
      <c r="K32" s="102" t="s">
        <v>113</v>
      </c>
      <c r="L32" s="120" t="s">
        <v>935</v>
      </c>
    </row>
    <row r="33">
      <c r="A33" s="103">
        <v>32.0</v>
      </c>
      <c r="B33" s="104" t="s">
        <v>115</v>
      </c>
      <c r="C33" s="104">
        <v>5.0</v>
      </c>
      <c r="D33" s="104">
        <v>200.0</v>
      </c>
      <c r="E33" s="104" t="s">
        <v>776</v>
      </c>
      <c r="F33" s="104">
        <v>1.2</v>
      </c>
      <c r="G33" s="104">
        <v>20.0</v>
      </c>
      <c r="H33" s="104">
        <v>50.0</v>
      </c>
      <c r="I33" s="104">
        <v>20.0</v>
      </c>
      <c r="J33" s="104">
        <v>10.0</v>
      </c>
      <c r="K33" s="105" t="s">
        <v>115</v>
      </c>
      <c r="L33" s="122" t="s">
        <v>936</v>
      </c>
    </row>
    <row r="34">
      <c r="A34" s="100">
        <v>33.0</v>
      </c>
      <c r="B34" s="101" t="s">
        <v>117</v>
      </c>
      <c r="C34" s="101">
        <v>5.0</v>
      </c>
      <c r="D34" s="101">
        <v>70.0</v>
      </c>
      <c r="E34" s="101" t="s">
        <v>777</v>
      </c>
      <c r="F34" s="101">
        <v>1.2</v>
      </c>
      <c r="G34" s="101">
        <v>20.0</v>
      </c>
      <c r="H34" s="101">
        <v>50.0</v>
      </c>
      <c r="I34" s="101">
        <v>20.0</v>
      </c>
      <c r="J34" s="101">
        <v>10.0</v>
      </c>
      <c r="K34" s="102" t="s">
        <v>117</v>
      </c>
      <c r="L34" s="120" t="s">
        <v>937</v>
      </c>
    </row>
    <row r="35">
      <c r="A35" s="103">
        <v>34.0</v>
      </c>
      <c r="B35" s="104" t="s">
        <v>118</v>
      </c>
      <c r="C35" s="104">
        <v>5.0</v>
      </c>
      <c r="D35" s="104">
        <v>70.0</v>
      </c>
      <c r="E35" s="104" t="s">
        <v>778</v>
      </c>
      <c r="F35" s="104">
        <v>1.2</v>
      </c>
      <c r="G35" s="104">
        <v>20.0</v>
      </c>
      <c r="H35" s="104">
        <v>50.0</v>
      </c>
      <c r="I35" s="104">
        <v>20.0</v>
      </c>
      <c r="J35" s="104">
        <v>10.0</v>
      </c>
      <c r="K35" s="105" t="s">
        <v>118</v>
      </c>
      <c r="L35" s="122" t="s">
        <v>938</v>
      </c>
    </row>
    <row r="36">
      <c r="A36" s="100">
        <v>35.0</v>
      </c>
      <c r="B36" s="101" t="s">
        <v>120</v>
      </c>
      <c r="C36" s="101">
        <v>5.0</v>
      </c>
      <c r="D36" s="101">
        <v>50.0</v>
      </c>
      <c r="E36" s="101" t="s">
        <v>779</v>
      </c>
      <c r="F36" s="101">
        <v>1.2</v>
      </c>
      <c r="G36" s="101">
        <v>20.0</v>
      </c>
      <c r="H36" s="101">
        <v>50.0</v>
      </c>
      <c r="I36" s="101">
        <v>20.0</v>
      </c>
      <c r="J36" s="101">
        <v>10.0</v>
      </c>
      <c r="K36" s="102" t="s">
        <v>120</v>
      </c>
      <c r="L36" s="120" t="s">
        <v>939</v>
      </c>
    </row>
    <row r="37">
      <c r="A37" s="103">
        <v>36.0</v>
      </c>
      <c r="B37" s="104" t="s">
        <v>121</v>
      </c>
      <c r="C37" s="104">
        <v>7.0</v>
      </c>
      <c r="D37" s="104">
        <v>100.0</v>
      </c>
      <c r="E37" s="104" t="s">
        <v>780</v>
      </c>
      <c r="F37" s="104">
        <v>1.2</v>
      </c>
      <c r="G37" s="104">
        <v>20.0</v>
      </c>
      <c r="H37" s="104">
        <v>50.0</v>
      </c>
      <c r="I37" s="104">
        <v>20.0</v>
      </c>
      <c r="J37" s="104">
        <v>10.0</v>
      </c>
      <c r="K37" s="105" t="s">
        <v>121</v>
      </c>
      <c r="L37" s="122" t="s">
        <v>940</v>
      </c>
    </row>
    <row r="38">
      <c r="A38" s="100">
        <v>37.0</v>
      </c>
      <c r="B38" s="101" t="s">
        <v>124</v>
      </c>
      <c r="C38" s="101">
        <v>5.0</v>
      </c>
      <c r="D38" s="101">
        <v>100.0</v>
      </c>
      <c r="E38" s="101" t="s">
        <v>781</v>
      </c>
      <c r="F38" s="101">
        <v>1.2</v>
      </c>
      <c r="G38" s="101">
        <v>20.0</v>
      </c>
      <c r="H38" s="101">
        <v>50.0</v>
      </c>
      <c r="I38" s="101">
        <v>20.0</v>
      </c>
      <c r="J38" s="101">
        <v>10.0</v>
      </c>
      <c r="K38" s="102" t="s">
        <v>124</v>
      </c>
      <c r="L38" s="120" t="s">
        <v>941</v>
      </c>
    </row>
    <row r="39">
      <c r="A39" s="103">
        <v>38.0</v>
      </c>
      <c r="B39" s="104" t="s">
        <v>125</v>
      </c>
      <c r="C39" s="104">
        <v>5.0</v>
      </c>
      <c r="D39" s="104">
        <v>30.0</v>
      </c>
      <c r="E39" s="104" t="s">
        <v>782</v>
      </c>
      <c r="F39" s="104">
        <v>1.2</v>
      </c>
      <c r="G39" s="104">
        <v>20.0</v>
      </c>
      <c r="H39" s="104">
        <v>50.0</v>
      </c>
      <c r="I39" s="104">
        <v>20.0</v>
      </c>
      <c r="J39" s="104">
        <v>10.0</v>
      </c>
      <c r="K39" s="105" t="s">
        <v>125</v>
      </c>
      <c r="L39" s="122" t="s">
        <v>942</v>
      </c>
    </row>
    <row r="40">
      <c r="A40" s="100">
        <v>39.0</v>
      </c>
      <c r="B40" s="101" t="s">
        <v>128</v>
      </c>
      <c r="C40" s="101">
        <v>5.0</v>
      </c>
      <c r="D40" s="101">
        <v>70.0</v>
      </c>
      <c r="E40" s="101" t="s">
        <v>783</v>
      </c>
      <c r="F40" s="101">
        <v>1.2</v>
      </c>
      <c r="G40" s="101">
        <v>20.0</v>
      </c>
      <c r="H40" s="101">
        <v>50.0</v>
      </c>
      <c r="I40" s="101">
        <v>20.0</v>
      </c>
      <c r="J40" s="101">
        <v>10.0</v>
      </c>
      <c r="K40" s="102" t="s">
        <v>128</v>
      </c>
      <c r="L40" s="120" t="s">
        <v>943</v>
      </c>
    </row>
    <row r="41">
      <c r="A41" s="103">
        <v>40.0</v>
      </c>
      <c r="B41" s="104" t="s">
        <v>133</v>
      </c>
      <c r="C41" s="104">
        <v>5.0</v>
      </c>
      <c r="D41" s="104">
        <v>70.0</v>
      </c>
      <c r="E41" s="104" t="s">
        <v>786</v>
      </c>
      <c r="F41" s="104">
        <v>1.2</v>
      </c>
      <c r="G41" s="104">
        <v>20.0</v>
      </c>
      <c r="H41" s="104">
        <v>50.0</v>
      </c>
      <c r="I41" s="104">
        <v>20.0</v>
      </c>
      <c r="J41" s="104">
        <v>10.0</v>
      </c>
      <c r="K41" s="105" t="s">
        <v>133</v>
      </c>
      <c r="L41" s="122" t="s">
        <v>944</v>
      </c>
    </row>
    <row r="42">
      <c r="A42" s="100">
        <v>41.0</v>
      </c>
      <c r="B42" s="101" t="s">
        <v>135</v>
      </c>
      <c r="C42" s="101">
        <v>5.0</v>
      </c>
      <c r="D42" s="101">
        <v>100.0</v>
      </c>
      <c r="E42" s="101" t="s">
        <v>787</v>
      </c>
      <c r="F42" s="101">
        <v>1.2</v>
      </c>
      <c r="G42" s="101">
        <v>20.0</v>
      </c>
      <c r="H42" s="101">
        <v>50.0</v>
      </c>
      <c r="I42" s="101">
        <v>20.0</v>
      </c>
      <c r="J42" s="101">
        <v>10.0</v>
      </c>
      <c r="K42" s="102" t="s">
        <v>135</v>
      </c>
      <c r="L42" s="120" t="s">
        <v>945</v>
      </c>
    </row>
    <row r="43">
      <c r="A43" s="103">
        <v>42.0</v>
      </c>
      <c r="B43" s="104" t="s">
        <v>136</v>
      </c>
      <c r="C43" s="104">
        <v>7.0</v>
      </c>
      <c r="D43" s="104">
        <v>100.0</v>
      </c>
      <c r="E43" s="104" t="s">
        <v>788</v>
      </c>
      <c r="F43" s="104">
        <v>1.2</v>
      </c>
      <c r="G43" s="104">
        <v>20.0</v>
      </c>
      <c r="H43" s="104">
        <v>50.0</v>
      </c>
      <c r="I43" s="104">
        <v>20.0</v>
      </c>
      <c r="J43" s="104">
        <v>10.0</v>
      </c>
      <c r="K43" s="105" t="s">
        <v>136</v>
      </c>
      <c r="L43" s="122" t="s">
        <v>946</v>
      </c>
    </row>
    <row r="44">
      <c r="A44" s="100">
        <v>43.0</v>
      </c>
      <c r="B44" s="101" t="s">
        <v>138</v>
      </c>
      <c r="C44" s="101">
        <v>5.0</v>
      </c>
      <c r="D44" s="101">
        <v>100.0</v>
      </c>
      <c r="E44" s="101" t="s">
        <v>789</v>
      </c>
      <c r="F44" s="101">
        <v>1.2</v>
      </c>
      <c r="G44" s="101">
        <v>20.0</v>
      </c>
      <c r="H44" s="101">
        <v>50.0</v>
      </c>
      <c r="I44" s="101">
        <v>20.0</v>
      </c>
      <c r="J44" s="101">
        <v>10.0</v>
      </c>
      <c r="K44" s="102" t="s">
        <v>138</v>
      </c>
      <c r="L44" s="120" t="s">
        <v>947</v>
      </c>
    </row>
    <row r="45">
      <c r="A45" s="103">
        <v>44.0</v>
      </c>
      <c r="B45" s="104" t="s">
        <v>140</v>
      </c>
      <c r="C45" s="104">
        <v>5.0</v>
      </c>
      <c r="D45" s="104">
        <v>70.0</v>
      </c>
      <c r="E45" s="104" t="s">
        <v>790</v>
      </c>
      <c r="F45" s="104">
        <v>1.2</v>
      </c>
      <c r="G45" s="104">
        <v>20.0</v>
      </c>
      <c r="H45" s="104">
        <v>50.0</v>
      </c>
      <c r="I45" s="104">
        <v>20.0</v>
      </c>
      <c r="J45" s="104">
        <v>10.0</v>
      </c>
      <c r="K45" s="105" t="s">
        <v>140</v>
      </c>
      <c r="L45" s="122" t="s">
        <v>948</v>
      </c>
    </row>
    <row r="46">
      <c r="A46" s="100">
        <v>45.0</v>
      </c>
      <c r="B46" s="101" t="s">
        <v>142</v>
      </c>
      <c r="C46" s="101">
        <v>5.0</v>
      </c>
      <c r="D46" s="101">
        <v>200.0</v>
      </c>
      <c r="E46" s="101" t="s">
        <v>791</v>
      </c>
      <c r="F46" s="101">
        <v>1.2</v>
      </c>
      <c r="G46" s="101">
        <v>20.0</v>
      </c>
      <c r="H46" s="101">
        <v>50.0</v>
      </c>
      <c r="I46" s="101">
        <v>20.0</v>
      </c>
      <c r="J46" s="101">
        <v>10.0</v>
      </c>
      <c r="K46" s="102" t="s">
        <v>142</v>
      </c>
      <c r="L46" s="120" t="s">
        <v>949</v>
      </c>
    </row>
    <row r="47">
      <c r="A47" s="103">
        <v>46.0</v>
      </c>
      <c r="B47" s="104" t="s">
        <v>144</v>
      </c>
      <c r="C47" s="104">
        <v>5.0</v>
      </c>
      <c r="D47" s="104">
        <v>30.0</v>
      </c>
      <c r="E47" s="104" t="s">
        <v>792</v>
      </c>
      <c r="F47" s="104">
        <v>1.2</v>
      </c>
      <c r="G47" s="104">
        <v>20.0</v>
      </c>
      <c r="H47" s="104">
        <v>50.0</v>
      </c>
      <c r="I47" s="104">
        <v>20.0</v>
      </c>
      <c r="J47" s="104">
        <v>10.0</v>
      </c>
      <c r="K47" s="105" t="s">
        <v>144</v>
      </c>
      <c r="L47" s="122" t="s">
        <v>950</v>
      </c>
    </row>
    <row r="48">
      <c r="A48" s="100">
        <v>47.0</v>
      </c>
      <c r="B48" s="101" t="s">
        <v>146</v>
      </c>
      <c r="C48" s="101">
        <v>5.0</v>
      </c>
      <c r="D48" s="101">
        <v>150.0</v>
      </c>
      <c r="E48" s="101" t="s">
        <v>793</v>
      </c>
      <c r="F48" s="101">
        <v>1.2</v>
      </c>
      <c r="G48" s="101">
        <v>20.0</v>
      </c>
      <c r="H48" s="101">
        <v>50.0</v>
      </c>
      <c r="I48" s="101">
        <v>20.0</v>
      </c>
      <c r="J48" s="101">
        <v>10.0</v>
      </c>
      <c r="K48" s="102" t="s">
        <v>146</v>
      </c>
      <c r="L48" s="120" t="s">
        <v>951</v>
      </c>
    </row>
    <row r="49">
      <c r="A49" s="103">
        <v>48.0</v>
      </c>
      <c r="B49" s="104" t="s">
        <v>149</v>
      </c>
      <c r="C49" s="104">
        <v>5.0</v>
      </c>
      <c r="D49" s="104">
        <v>100.0</v>
      </c>
      <c r="E49" s="104" t="s">
        <v>794</v>
      </c>
      <c r="F49" s="104">
        <v>1.2</v>
      </c>
      <c r="G49" s="104">
        <v>20.0</v>
      </c>
      <c r="H49" s="104">
        <v>50.0</v>
      </c>
      <c r="I49" s="104">
        <v>20.0</v>
      </c>
      <c r="J49" s="104">
        <v>10.0</v>
      </c>
      <c r="K49" s="105" t="s">
        <v>149</v>
      </c>
      <c r="L49" s="122" t="s">
        <v>952</v>
      </c>
    </row>
    <row r="50">
      <c r="A50" s="100">
        <v>49.0</v>
      </c>
      <c r="B50" s="101" t="s">
        <v>150</v>
      </c>
      <c r="C50" s="101">
        <v>5.0</v>
      </c>
      <c r="D50" s="101">
        <v>100.0</v>
      </c>
      <c r="E50" s="101" t="s">
        <v>795</v>
      </c>
      <c r="F50" s="101">
        <v>1.2</v>
      </c>
      <c r="G50" s="101">
        <v>20.0</v>
      </c>
      <c r="H50" s="101">
        <v>50.0</v>
      </c>
      <c r="I50" s="101">
        <v>20.0</v>
      </c>
      <c r="J50" s="101">
        <v>10.0</v>
      </c>
      <c r="K50" s="102" t="s">
        <v>150</v>
      </c>
      <c r="L50" s="120" t="s">
        <v>953</v>
      </c>
    </row>
    <row r="51">
      <c r="A51" s="103">
        <v>50.0</v>
      </c>
      <c r="B51" s="104" t="s">
        <v>152</v>
      </c>
      <c r="C51" s="104">
        <v>5.0</v>
      </c>
      <c r="D51" s="104">
        <v>100.0</v>
      </c>
      <c r="E51" s="104" t="s">
        <v>796</v>
      </c>
      <c r="F51" s="104">
        <v>1.2</v>
      </c>
      <c r="G51" s="104">
        <v>20.0</v>
      </c>
      <c r="H51" s="104">
        <v>50.0</v>
      </c>
      <c r="I51" s="104">
        <v>20.0</v>
      </c>
      <c r="J51" s="104">
        <v>10.0</v>
      </c>
      <c r="K51" s="105" t="s">
        <v>152</v>
      </c>
      <c r="L51" s="122" t="s">
        <v>954</v>
      </c>
    </row>
    <row r="52">
      <c r="A52" s="100">
        <v>51.0</v>
      </c>
      <c r="B52" s="101" t="s">
        <v>153</v>
      </c>
      <c r="C52" s="101">
        <v>5.0</v>
      </c>
      <c r="D52" s="101">
        <v>100.0</v>
      </c>
      <c r="E52" s="101" t="s">
        <v>797</v>
      </c>
      <c r="F52" s="101">
        <v>1.2</v>
      </c>
      <c r="G52" s="101">
        <v>20.0</v>
      </c>
      <c r="H52" s="101">
        <v>50.0</v>
      </c>
      <c r="I52" s="101">
        <v>20.0</v>
      </c>
      <c r="J52" s="101">
        <v>10.0</v>
      </c>
      <c r="K52" s="102" t="s">
        <v>153</v>
      </c>
      <c r="L52" s="120" t="s">
        <v>955</v>
      </c>
    </row>
    <row r="53">
      <c r="A53" s="103">
        <v>52.0</v>
      </c>
      <c r="B53" s="104" t="s">
        <v>155</v>
      </c>
      <c r="C53" s="104">
        <v>5.0</v>
      </c>
      <c r="D53" s="104">
        <v>100.0</v>
      </c>
      <c r="E53" s="104" t="s">
        <v>798</v>
      </c>
      <c r="F53" s="104">
        <v>1.2</v>
      </c>
      <c r="G53" s="104">
        <v>20.0</v>
      </c>
      <c r="H53" s="104">
        <v>50.0</v>
      </c>
      <c r="I53" s="104">
        <v>20.0</v>
      </c>
      <c r="J53" s="104">
        <v>10.0</v>
      </c>
      <c r="K53" s="105" t="s">
        <v>155</v>
      </c>
      <c r="L53" s="122" t="s">
        <v>956</v>
      </c>
    </row>
    <row r="54">
      <c r="A54" s="100">
        <v>53.0</v>
      </c>
      <c r="B54" s="101" t="s">
        <v>159</v>
      </c>
      <c r="C54" s="101">
        <v>7.0</v>
      </c>
      <c r="D54" s="101">
        <v>200.0</v>
      </c>
      <c r="E54" s="101" t="s">
        <v>799</v>
      </c>
      <c r="F54" s="101">
        <v>1.2</v>
      </c>
      <c r="G54" s="101">
        <v>20.0</v>
      </c>
      <c r="H54" s="101">
        <v>50.0</v>
      </c>
      <c r="I54" s="101">
        <v>20.0</v>
      </c>
      <c r="J54" s="101">
        <v>10.0</v>
      </c>
      <c r="K54" s="102" t="s">
        <v>159</v>
      </c>
      <c r="L54" s="120" t="s">
        <v>957</v>
      </c>
    </row>
    <row r="55">
      <c r="A55" s="103">
        <v>54.0</v>
      </c>
      <c r="B55" s="104" t="s">
        <v>160</v>
      </c>
      <c r="C55" s="104">
        <v>5.0</v>
      </c>
      <c r="D55" s="104">
        <v>100.0</v>
      </c>
      <c r="E55" s="104" t="s">
        <v>800</v>
      </c>
      <c r="F55" s="104">
        <v>1.2</v>
      </c>
      <c r="G55" s="104">
        <v>20.0</v>
      </c>
      <c r="H55" s="104">
        <v>50.0</v>
      </c>
      <c r="I55" s="104">
        <v>20.0</v>
      </c>
      <c r="J55" s="104">
        <v>10.0</v>
      </c>
      <c r="K55" s="105" t="s">
        <v>160</v>
      </c>
      <c r="L55" s="122" t="s">
        <v>958</v>
      </c>
    </row>
    <row r="56">
      <c r="A56" s="100">
        <v>55.0</v>
      </c>
      <c r="B56" s="101" t="s">
        <v>162</v>
      </c>
      <c r="C56" s="101">
        <v>5.0</v>
      </c>
      <c r="D56" s="101">
        <v>200.0</v>
      </c>
      <c r="E56" s="101" t="s">
        <v>801</v>
      </c>
      <c r="F56" s="101">
        <v>1.2</v>
      </c>
      <c r="G56" s="101">
        <v>20.0</v>
      </c>
      <c r="H56" s="101">
        <v>50.0</v>
      </c>
      <c r="I56" s="101">
        <v>20.0</v>
      </c>
      <c r="J56" s="101">
        <v>10.0</v>
      </c>
      <c r="K56" s="102" t="s">
        <v>162</v>
      </c>
      <c r="L56" s="120" t="s">
        <v>959</v>
      </c>
    </row>
    <row r="57">
      <c r="A57" s="103">
        <v>56.0</v>
      </c>
      <c r="B57" s="104" t="s">
        <v>164</v>
      </c>
      <c r="C57" s="104">
        <v>5.0</v>
      </c>
      <c r="D57" s="104">
        <v>30.0</v>
      </c>
      <c r="E57" s="104" t="s">
        <v>802</v>
      </c>
      <c r="F57" s="104">
        <v>1.2</v>
      </c>
      <c r="G57" s="104">
        <v>20.0</v>
      </c>
      <c r="H57" s="104">
        <v>50.0</v>
      </c>
      <c r="I57" s="104">
        <v>20.0</v>
      </c>
      <c r="J57" s="104">
        <v>10.0</v>
      </c>
      <c r="K57" s="105" t="s">
        <v>164</v>
      </c>
      <c r="L57" s="122" t="s">
        <v>960</v>
      </c>
    </row>
    <row r="58">
      <c r="A58" s="100">
        <v>57.0</v>
      </c>
      <c r="B58" s="101" t="s">
        <v>166</v>
      </c>
      <c r="C58" s="101">
        <v>5.0</v>
      </c>
      <c r="D58" s="101">
        <v>70.0</v>
      </c>
      <c r="E58" s="101" t="s">
        <v>803</v>
      </c>
      <c r="F58" s="101">
        <v>1.2</v>
      </c>
      <c r="G58" s="101">
        <v>20.0</v>
      </c>
      <c r="H58" s="101">
        <v>50.0</v>
      </c>
      <c r="I58" s="101">
        <v>20.0</v>
      </c>
      <c r="J58" s="101">
        <v>10.0</v>
      </c>
      <c r="K58" s="102" t="s">
        <v>166</v>
      </c>
      <c r="L58" s="120" t="s">
        <v>961</v>
      </c>
    </row>
    <row r="59">
      <c r="A59" s="103">
        <v>58.0</v>
      </c>
      <c r="B59" s="104" t="s">
        <v>167</v>
      </c>
      <c r="C59" s="104">
        <v>5.0</v>
      </c>
      <c r="D59" s="104">
        <v>70.0</v>
      </c>
      <c r="E59" s="104" t="s">
        <v>804</v>
      </c>
      <c r="F59" s="104">
        <v>1.2</v>
      </c>
      <c r="G59" s="104">
        <v>20.0</v>
      </c>
      <c r="H59" s="104">
        <v>50.0</v>
      </c>
      <c r="I59" s="104">
        <v>20.0</v>
      </c>
      <c r="J59" s="104">
        <v>10.0</v>
      </c>
      <c r="K59" s="105" t="s">
        <v>167</v>
      </c>
      <c r="L59" s="122" t="s">
        <v>962</v>
      </c>
    </row>
    <row r="60">
      <c r="A60" s="100">
        <v>59.0</v>
      </c>
      <c r="B60" s="101" t="s">
        <v>169</v>
      </c>
      <c r="C60" s="101">
        <v>5.0</v>
      </c>
      <c r="D60" s="101">
        <v>70.0</v>
      </c>
      <c r="E60" s="101" t="s">
        <v>805</v>
      </c>
      <c r="F60" s="101">
        <v>1.2</v>
      </c>
      <c r="G60" s="101">
        <v>20.0</v>
      </c>
      <c r="H60" s="101">
        <v>50.0</v>
      </c>
      <c r="I60" s="101">
        <v>20.0</v>
      </c>
      <c r="J60" s="101">
        <v>10.0</v>
      </c>
      <c r="K60" s="102" t="s">
        <v>169</v>
      </c>
      <c r="L60" s="120" t="s">
        <v>963</v>
      </c>
    </row>
    <row r="61">
      <c r="A61" s="103">
        <v>60.0</v>
      </c>
      <c r="B61" s="104" t="s">
        <v>170</v>
      </c>
      <c r="C61" s="104">
        <v>5.0</v>
      </c>
      <c r="D61" s="104">
        <v>30.0</v>
      </c>
      <c r="E61" s="104" t="s">
        <v>806</v>
      </c>
      <c r="F61" s="104">
        <v>1.2</v>
      </c>
      <c r="G61" s="104">
        <v>20.0</v>
      </c>
      <c r="H61" s="104">
        <v>50.0</v>
      </c>
      <c r="I61" s="104">
        <v>20.0</v>
      </c>
      <c r="J61" s="104">
        <v>10.0</v>
      </c>
      <c r="K61" s="105" t="s">
        <v>170</v>
      </c>
      <c r="L61" s="122" t="s">
        <v>964</v>
      </c>
    </row>
    <row r="62">
      <c r="A62" s="100">
        <v>61.0</v>
      </c>
      <c r="B62" s="101" t="s">
        <v>172</v>
      </c>
      <c r="C62" s="101">
        <v>5.0</v>
      </c>
      <c r="D62" s="101">
        <v>70.0</v>
      </c>
      <c r="E62" s="101" t="s">
        <v>807</v>
      </c>
      <c r="F62" s="101">
        <v>1.2</v>
      </c>
      <c r="G62" s="101">
        <v>20.0</v>
      </c>
      <c r="H62" s="101">
        <v>50.0</v>
      </c>
      <c r="I62" s="101">
        <v>20.0</v>
      </c>
      <c r="J62" s="101">
        <v>10.0</v>
      </c>
      <c r="K62" s="102" t="s">
        <v>172</v>
      </c>
      <c r="L62" s="120" t="s">
        <v>965</v>
      </c>
    </row>
    <row r="63">
      <c r="A63" s="109">
        <v>62.0</v>
      </c>
      <c r="B63" s="110" t="s">
        <v>173</v>
      </c>
      <c r="C63" s="110">
        <v>5.0</v>
      </c>
      <c r="D63" s="110">
        <v>100.0</v>
      </c>
      <c r="E63" s="110" t="s">
        <v>808</v>
      </c>
      <c r="F63" s="110">
        <v>1.2</v>
      </c>
      <c r="G63" s="110">
        <v>20.0</v>
      </c>
      <c r="H63" s="110">
        <v>50.0</v>
      </c>
      <c r="I63" s="110">
        <v>20.0</v>
      </c>
      <c r="J63" s="110">
        <v>10.0</v>
      </c>
      <c r="K63" s="111" t="s">
        <v>173</v>
      </c>
      <c r="L63" s="123" t="s">
        <v>966</v>
      </c>
    </row>
    <row r="67">
      <c r="B67" s="6"/>
      <c r="K67" s="6"/>
    </row>
  </sheetData>
  <dataValidations>
    <dataValidation type="custom" allowBlank="1" showDropDown="1" sqref="A2:A63">
      <formula1>AND(ISNUMBER(A2),(NOT(OR(NOT(ISERROR(DATEVALUE(A2))), AND(ISNUMBER(A2), LEFT(CELL("format", A2))="D")))))</formula1>
    </dataValidation>
  </dataValidations>
  <drawing r:id="rId1"/>
  <tableParts count="2">
    <tablePart r:id="rId4"/>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4.13"/>
    <col customWidth="1" min="3" max="3" width="25.0"/>
  </cols>
  <sheetData>
    <row r="1">
      <c r="A1" s="97" t="s">
        <v>0</v>
      </c>
      <c r="B1" s="98" t="s">
        <v>1</v>
      </c>
      <c r="C1" s="99" t="s">
        <v>904</v>
      </c>
    </row>
    <row r="2">
      <c r="A2" s="100">
        <v>1.0</v>
      </c>
      <c r="B2" s="101" t="s">
        <v>24</v>
      </c>
      <c r="C2" s="102" t="s">
        <v>905</v>
      </c>
    </row>
    <row r="3">
      <c r="A3" s="103">
        <v>2.0</v>
      </c>
      <c r="B3" s="104" t="s">
        <v>33</v>
      </c>
      <c r="C3" s="105" t="s">
        <v>906</v>
      </c>
    </row>
    <row r="4">
      <c r="A4" s="100">
        <v>3.0</v>
      </c>
      <c r="B4" s="101" t="s">
        <v>55</v>
      </c>
      <c r="C4" s="102" t="s">
        <v>907</v>
      </c>
    </row>
    <row r="5">
      <c r="A5" s="103">
        <v>4.0</v>
      </c>
      <c r="B5" s="104" t="s">
        <v>38</v>
      </c>
      <c r="C5" s="105" t="s">
        <v>908</v>
      </c>
    </row>
    <row r="6">
      <c r="A6" s="100">
        <v>5.0</v>
      </c>
      <c r="B6" s="101" t="s">
        <v>44</v>
      </c>
      <c r="C6" s="102" t="s">
        <v>909</v>
      </c>
    </row>
    <row r="7">
      <c r="A7" s="103">
        <v>6.0</v>
      </c>
      <c r="B7" s="104" t="s">
        <v>49</v>
      </c>
      <c r="C7" s="105" t="s">
        <v>910</v>
      </c>
    </row>
    <row r="8">
      <c r="A8" s="100">
        <v>7.0</v>
      </c>
      <c r="B8" s="101" t="s">
        <v>61</v>
      </c>
      <c r="C8" s="102" t="s">
        <v>911</v>
      </c>
    </row>
    <row r="9">
      <c r="A9" s="103">
        <v>8.0</v>
      </c>
      <c r="B9" s="104" t="s">
        <v>52</v>
      </c>
      <c r="C9" s="105" t="s">
        <v>912</v>
      </c>
    </row>
    <row r="10">
      <c r="A10" s="100">
        <v>9.0</v>
      </c>
      <c r="B10" s="101" t="s">
        <v>54</v>
      </c>
      <c r="C10" s="102" t="s">
        <v>913</v>
      </c>
    </row>
    <row r="11">
      <c r="A11" s="103">
        <v>10.0</v>
      </c>
      <c r="B11" s="104" t="s">
        <v>71</v>
      </c>
      <c r="C11" s="105" t="s">
        <v>914</v>
      </c>
    </row>
    <row r="12">
      <c r="A12" s="100">
        <v>11.0</v>
      </c>
      <c r="B12" s="101" t="s">
        <v>76</v>
      </c>
      <c r="C12" s="102" t="s">
        <v>915</v>
      </c>
    </row>
    <row r="13">
      <c r="A13" s="103">
        <v>12.0</v>
      </c>
      <c r="B13" s="104" t="s">
        <v>78</v>
      </c>
      <c r="C13" s="105" t="s">
        <v>916</v>
      </c>
    </row>
    <row r="14">
      <c r="A14" s="100">
        <v>13.0</v>
      </c>
      <c r="B14" s="101" t="s">
        <v>67</v>
      </c>
      <c r="C14" s="102" t="s">
        <v>917</v>
      </c>
    </row>
    <row r="15">
      <c r="A15" s="103">
        <v>14.0</v>
      </c>
      <c r="B15" s="104" t="s">
        <v>81</v>
      </c>
      <c r="C15" s="105" t="s">
        <v>918</v>
      </c>
    </row>
    <row r="16">
      <c r="A16" s="100">
        <v>15.0</v>
      </c>
      <c r="B16" s="101" t="s">
        <v>84</v>
      </c>
      <c r="C16" s="102" t="s">
        <v>919</v>
      </c>
    </row>
    <row r="17">
      <c r="A17" s="103">
        <v>16.0</v>
      </c>
      <c r="B17" s="104" t="s">
        <v>87</v>
      </c>
      <c r="C17" s="105" t="s">
        <v>920</v>
      </c>
    </row>
    <row r="18">
      <c r="A18" s="100">
        <v>17.0</v>
      </c>
      <c r="B18" s="101" t="s">
        <v>90</v>
      </c>
      <c r="C18" s="102" t="s">
        <v>921</v>
      </c>
    </row>
    <row r="19">
      <c r="A19" s="103">
        <v>18.0</v>
      </c>
      <c r="B19" s="104" t="s">
        <v>93</v>
      </c>
      <c r="C19" s="105" t="s">
        <v>922</v>
      </c>
    </row>
    <row r="20">
      <c r="A20" s="100">
        <v>19.0</v>
      </c>
      <c r="B20" s="101" t="s">
        <v>94</v>
      </c>
      <c r="C20" s="102" t="s">
        <v>923</v>
      </c>
    </row>
    <row r="21">
      <c r="A21" s="103">
        <v>20.0</v>
      </c>
      <c r="B21" s="104" t="s">
        <v>96</v>
      </c>
      <c r="C21" s="105" t="s">
        <v>924</v>
      </c>
    </row>
    <row r="22">
      <c r="A22" s="100">
        <v>21.0</v>
      </c>
      <c r="B22" s="101" t="s">
        <v>98</v>
      </c>
      <c r="C22" s="102" t="s">
        <v>925</v>
      </c>
    </row>
    <row r="23">
      <c r="A23" s="103">
        <v>22.0</v>
      </c>
      <c r="B23" s="104" t="s">
        <v>100</v>
      </c>
      <c r="C23" s="105" t="s">
        <v>926</v>
      </c>
    </row>
    <row r="24">
      <c r="A24" s="100">
        <v>23.0</v>
      </c>
      <c r="B24" s="101" t="s">
        <v>102</v>
      </c>
      <c r="C24" s="102" t="s">
        <v>927</v>
      </c>
    </row>
    <row r="25">
      <c r="A25" s="103">
        <v>24.0</v>
      </c>
      <c r="B25" s="104" t="s">
        <v>104</v>
      </c>
      <c r="C25" s="105" t="s">
        <v>928</v>
      </c>
    </row>
    <row r="26">
      <c r="A26" s="100">
        <v>25.0</v>
      </c>
      <c r="B26" s="101" t="s">
        <v>105</v>
      </c>
      <c r="C26" s="102" t="s">
        <v>929</v>
      </c>
    </row>
    <row r="27">
      <c r="A27" s="103">
        <v>26.0</v>
      </c>
      <c r="B27" s="104" t="s">
        <v>106</v>
      </c>
      <c r="C27" s="105" t="s">
        <v>930</v>
      </c>
    </row>
    <row r="28">
      <c r="A28" s="100">
        <v>27.0</v>
      </c>
      <c r="B28" s="101" t="s">
        <v>107</v>
      </c>
      <c r="C28" s="102" t="s">
        <v>931</v>
      </c>
    </row>
    <row r="29">
      <c r="A29" s="103">
        <v>28.0</v>
      </c>
      <c r="B29" s="104" t="s">
        <v>109</v>
      </c>
      <c r="C29" s="105" t="s">
        <v>932</v>
      </c>
    </row>
    <row r="30">
      <c r="A30" s="100">
        <v>29.0</v>
      </c>
      <c r="B30" s="101" t="s">
        <v>110</v>
      </c>
      <c r="C30" s="102" t="s">
        <v>933</v>
      </c>
    </row>
    <row r="31">
      <c r="A31" s="103">
        <v>30.0</v>
      </c>
      <c r="B31" s="104" t="s">
        <v>111</v>
      </c>
      <c r="C31" s="105" t="s">
        <v>934</v>
      </c>
    </row>
    <row r="32">
      <c r="A32" s="100">
        <v>31.0</v>
      </c>
      <c r="B32" s="101" t="s">
        <v>113</v>
      </c>
      <c r="C32" s="102" t="s">
        <v>935</v>
      </c>
    </row>
    <row r="33">
      <c r="A33" s="103">
        <v>32.0</v>
      </c>
      <c r="B33" s="104" t="s">
        <v>115</v>
      </c>
      <c r="C33" s="105" t="s">
        <v>936</v>
      </c>
    </row>
    <row r="34">
      <c r="A34" s="100">
        <v>33.0</v>
      </c>
      <c r="B34" s="101" t="s">
        <v>117</v>
      </c>
      <c r="C34" s="102" t="s">
        <v>937</v>
      </c>
    </row>
    <row r="35">
      <c r="A35" s="103">
        <v>34.0</v>
      </c>
      <c r="B35" s="104" t="s">
        <v>118</v>
      </c>
      <c r="C35" s="105" t="s">
        <v>938</v>
      </c>
    </row>
    <row r="36">
      <c r="A36" s="100">
        <v>35.0</v>
      </c>
      <c r="B36" s="101" t="s">
        <v>120</v>
      </c>
      <c r="C36" s="102" t="s">
        <v>939</v>
      </c>
    </row>
    <row r="37">
      <c r="A37" s="103">
        <v>36.0</v>
      </c>
      <c r="B37" s="104" t="s">
        <v>121</v>
      </c>
      <c r="C37" s="105" t="s">
        <v>940</v>
      </c>
    </row>
    <row r="38">
      <c r="A38" s="100">
        <v>37.0</v>
      </c>
      <c r="B38" s="101" t="s">
        <v>124</v>
      </c>
      <c r="C38" s="102" t="s">
        <v>941</v>
      </c>
    </row>
    <row r="39">
      <c r="A39" s="103">
        <v>38.0</v>
      </c>
      <c r="B39" s="104" t="s">
        <v>125</v>
      </c>
      <c r="C39" s="105" t="s">
        <v>942</v>
      </c>
    </row>
    <row r="40">
      <c r="A40" s="100">
        <v>39.0</v>
      </c>
      <c r="B40" s="101" t="s">
        <v>128</v>
      </c>
      <c r="C40" s="102" t="s">
        <v>943</v>
      </c>
    </row>
    <row r="41">
      <c r="A41" s="103">
        <v>40.0</v>
      </c>
      <c r="B41" s="104" t="s">
        <v>133</v>
      </c>
      <c r="C41" s="105" t="s">
        <v>944</v>
      </c>
    </row>
    <row r="42">
      <c r="A42" s="100">
        <v>41.0</v>
      </c>
      <c r="B42" s="101" t="s">
        <v>135</v>
      </c>
      <c r="C42" s="102" t="s">
        <v>945</v>
      </c>
    </row>
    <row r="43">
      <c r="A43" s="103">
        <v>42.0</v>
      </c>
      <c r="B43" s="104" t="s">
        <v>136</v>
      </c>
      <c r="C43" s="105" t="s">
        <v>946</v>
      </c>
    </row>
    <row r="44">
      <c r="A44" s="100">
        <v>43.0</v>
      </c>
      <c r="B44" s="101" t="s">
        <v>138</v>
      </c>
      <c r="C44" s="102" t="s">
        <v>947</v>
      </c>
    </row>
    <row r="45">
      <c r="A45" s="103">
        <v>44.0</v>
      </c>
      <c r="B45" s="104" t="s">
        <v>140</v>
      </c>
      <c r="C45" s="105" t="s">
        <v>948</v>
      </c>
    </row>
    <row r="46">
      <c r="A46" s="100">
        <v>45.0</v>
      </c>
      <c r="B46" s="101" t="s">
        <v>142</v>
      </c>
      <c r="C46" s="102" t="s">
        <v>949</v>
      </c>
    </row>
    <row r="47">
      <c r="A47" s="103">
        <v>46.0</v>
      </c>
      <c r="B47" s="104" t="s">
        <v>144</v>
      </c>
      <c r="C47" s="105" t="s">
        <v>950</v>
      </c>
    </row>
    <row r="48">
      <c r="A48" s="100">
        <v>47.0</v>
      </c>
      <c r="B48" s="101" t="s">
        <v>146</v>
      </c>
      <c r="C48" s="102" t="s">
        <v>951</v>
      </c>
    </row>
    <row r="49">
      <c r="A49" s="103">
        <v>48.0</v>
      </c>
      <c r="B49" s="104" t="s">
        <v>149</v>
      </c>
      <c r="C49" s="105" t="s">
        <v>952</v>
      </c>
    </row>
    <row r="50">
      <c r="A50" s="100">
        <v>49.0</v>
      </c>
      <c r="B50" s="101" t="s">
        <v>150</v>
      </c>
      <c r="C50" s="102" t="s">
        <v>953</v>
      </c>
    </row>
    <row r="51">
      <c r="A51" s="103">
        <v>50.0</v>
      </c>
      <c r="B51" s="104" t="s">
        <v>152</v>
      </c>
      <c r="C51" s="105" t="s">
        <v>954</v>
      </c>
    </row>
    <row r="52">
      <c r="A52" s="100">
        <v>51.0</v>
      </c>
      <c r="B52" s="101" t="s">
        <v>153</v>
      </c>
      <c r="C52" s="102" t="s">
        <v>955</v>
      </c>
    </row>
    <row r="53">
      <c r="A53" s="103">
        <v>52.0</v>
      </c>
      <c r="B53" s="104" t="s">
        <v>155</v>
      </c>
      <c r="C53" s="105" t="s">
        <v>956</v>
      </c>
    </row>
    <row r="54">
      <c r="A54" s="100">
        <v>53.0</v>
      </c>
      <c r="B54" s="101" t="s">
        <v>159</v>
      </c>
      <c r="C54" s="102" t="s">
        <v>957</v>
      </c>
    </row>
    <row r="55">
      <c r="A55" s="103">
        <v>54.0</v>
      </c>
      <c r="B55" s="124" t="s">
        <v>160</v>
      </c>
      <c r="C55" s="125" t="s">
        <v>958</v>
      </c>
    </row>
    <row r="56">
      <c r="A56" s="100">
        <v>55.0</v>
      </c>
      <c r="B56" s="126" t="s">
        <v>162</v>
      </c>
      <c r="C56" s="127" t="s">
        <v>959</v>
      </c>
    </row>
    <row r="57">
      <c r="A57" s="103">
        <v>56.0</v>
      </c>
      <c r="B57" s="124" t="s">
        <v>164</v>
      </c>
      <c r="C57" s="125" t="s">
        <v>960</v>
      </c>
    </row>
    <row r="58">
      <c r="A58" s="100">
        <v>57.0</v>
      </c>
      <c r="B58" s="126" t="s">
        <v>166</v>
      </c>
      <c r="C58" s="127" t="s">
        <v>961</v>
      </c>
    </row>
    <row r="59">
      <c r="A59" s="103">
        <v>58.0</v>
      </c>
      <c r="B59" s="124" t="s">
        <v>167</v>
      </c>
      <c r="C59" s="125" t="s">
        <v>962</v>
      </c>
    </row>
    <row r="60">
      <c r="A60" s="100">
        <v>59.0</v>
      </c>
      <c r="B60" s="126" t="s">
        <v>169</v>
      </c>
      <c r="C60" s="127" t="s">
        <v>963</v>
      </c>
    </row>
    <row r="61">
      <c r="A61" s="103">
        <v>60.0</v>
      </c>
      <c r="B61" s="124" t="s">
        <v>170</v>
      </c>
      <c r="C61" s="125" t="s">
        <v>964</v>
      </c>
    </row>
    <row r="62">
      <c r="A62" s="100">
        <v>61.0</v>
      </c>
      <c r="B62" s="126" t="s">
        <v>172</v>
      </c>
      <c r="C62" s="127" t="s">
        <v>965</v>
      </c>
    </row>
    <row r="63">
      <c r="A63" s="109">
        <v>62.0</v>
      </c>
      <c r="B63" s="128" t="s">
        <v>173</v>
      </c>
      <c r="C63" s="129" t="s">
        <v>966</v>
      </c>
    </row>
    <row r="67">
      <c r="B67" s="6"/>
    </row>
  </sheetData>
  <dataValidations>
    <dataValidation type="custom" allowBlank="1" showDropDown="1" sqref="A2:A63">
      <formula1>AND(ISNUMBER(A2),(NOT(OR(NOT(ISERROR(DATEVALUE(A2))), AND(ISNUMBER(A2), LEFT(CELL("format", A2))="D")))))</formula1>
    </dataValidation>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4.13"/>
    <col customWidth="1" min="3" max="4" width="12.25"/>
    <col customWidth="1" min="5" max="5" width="34.88"/>
    <col customWidth="1" min="7" max="7" width="11.75"/>
    <col customWidth="1" min="8" max="8" width="11.25"/>
    <col customWidth="1" min="9" max="9" width="9.25"/>
    <col customWidth="1" min="10" max="11" width="9.63"/>
    <col customWidth="1" min="12" max="13" width="12.25"/>
  </cols>
  <sheetData>
    <row r="1">
      <c r="A1" s="97" t="s">
        <v>0</v>
      </c>
      <c r="B1" s="98" t="s">
        <v>1</v>
      </c>
      <c r="C1" s="117" t="s">
        <v>903</v>
      </c>
      <c r="D1" s="98" t="s">
        <v>898</v>
      </c>
      <c r="E1" s="99" t="s">
        <v>744</v>
      </c>
      <c r="G1" s="97" t="s">
        <v>967</v>
      </c>
      <c r="H1" s="117" t="s">
        <v>968</v>
      </c>
      <c r="I1" s="117" t="s">
        <v>969</v>
      </c>
      <c r="J1" s="117" t="s">
        <v>970</v>
      </c>
      <c r="K1" s="117" t="s">
        <v>971</v>
      </c>
      <c r="L1" s="117" t="s">
        <v>972</v>
      </c>
      <c r="M1" s="130" t="s">
        <v>902</v>
      </c>
    </row>
    <row r="2">
      <c r="A2" s="100">
        <v>40.0</v>
      </c>
      <c r="B2" s="101" t="s">
        <v>129</v>
      </c>
      <c r="C2" s="101">
        <v>900.0</v>
      </c>
      <c r="D2" s="101">
        <v>950.0</v>
      </c>
      <c r="E2" s="102" t="s">
        <v>784</v>
      </c>
      <c r="G2" s="119" t="s">
        <v>973</v>
      </c>
      <c r="H2" s="101" t="s">
        <v>974</v>
      </c>
      <c r="I2" s="131" t="s">
        <v>975</v>
      </c>
      <c r="J2" s="131" t="s">
        <v>976</v>
      </c>
      <c r="K2" s="131" t="s">
        <v>977</v>
      </c>
      <c r="L2" s="101" t="s">
        <v>978</v>
      </c>
      <c r="M2" s="102">
        <v>10.0</v>
      </c>
    </row>
    <row r="3">
      <c r="A3" s="103">
        <v>41.0</v>
      </c>
      <c r="B3" s="104" t="s">
        <v>131</v>
      </c>
      <c r="C3" s="104">
        <v>900.0</v>
      </c>
      <c r="D3" s="104">
        <v>950.0</v>
      </c>
      <c r="E3" s="105" t="s">
        <v>785</v>
      </c>
      <c r="G3" s="121" t="s">
        <v>979</v>
      </c>
      <c r="H3" s="104" t="s">
        <v>974</v>
      </c>
      <c r="I3" s="132" t="s">
        <v>975</v>
      </c>
      <c r="J3" s="132" t="s">
        <v>976</v>
      </c>
      <c r="K3" s="132" t="s">
        <v>977</v>
      </c>
      <c r="L3" s="104" t="s">
        <v>978</v>
      </c>
      <c r="M3" s="105">
        <v>10.0</v>
      </c>
    </row>
    <row r="4">
      <c r="A4" s="100">
        <v>65.0</v>
      </c>
      <c r="B4" s="101" t="s">
        <v>174</v>
      </c>
      <c r="C4" s="101">
        <v>450.0</v>
      </c>
      <c r="D4" s="101">
        <v>500.0</v>
      </c>
      <c r="E4" s="102" t="s">
        <v>809</v>
      </c>
      <c r="G4" s="133" t="s">
        <v>980</v>
      </c>
      <c r="H4" s="131" t="s">
        <v>981</v>
      </c>
      <c r="I4" s="131" t="s">
        <v>982</v>
      </c>
      <c r="J4" s="131" t="s">
        <v>983</v>
      </c>
      <c r="K4" s="131" t="s">
        <v>977</v>
      </c>
      <c r="L4" s="101" t="s">
        <v>978</v>
      </c>
      <c r="M4" s="102">
        <v>10.0</v>
      </c>
    </row>
    <row r="5">
      <c r="A5" s="103">
        <v>66.0</v>
      </c>
      <c r="B5" s="104" t="s">
        <v>175</v>
      </c>
      <c r="C5" s="104">
        <v>300.0</v>
      </c>
      <c r="D5" s="104">
        <v>350.0</v>
      </c>
      <c r="E5" s="105" t="s">
        <v>810</v>
      </c>
      <c r="G5" s="134" t="s">
        <v>984</v>
      </c>
      <c r="H5" s="132" t="s">
        <v>985</v>
      </c>
      <c r="I5" s="135" t="s">
        <v>986</v>
      </c>
      <c r="J5" s="135" t="s">
        <v>987</v>
      </c>
      <c r="K5" s="135" t="s">
        <v>988</v>
      </c>
      <c r="L5" s="104" t="s">
        <v>978</v>
      </c>
      <c r="M5" s="105">
        <v>10.0</v>
      </c>
    </row>
    <row r="6">
      <c r="A6" s="100">
        <v>67.0</v>
      </c>
      <c r="B6" s="101" t="s">
        <v>176</v>
      </c>
      <c r="C6" s="101">
        <v>225.0</v>
      </c>
      <c r="D6" s="101">
        <v>235.0</v>
      </c>
      <c r="E6" s="102" t="s">
        <v>811</v>
      </c>
      <c r="G6" s="133" t="s">
        <v>989</v>
      </c>
      <c r="H6" s="131" t="s">
        <v>990</v>
      </c>
      <c r="I6" s="131" t="s">
        <v>991</v>
      </c>
      <c r="J6" s="131" t="s">
        <v>992</v>
      </c>
      <c r="K6" s="131" t="s">
        <v>977</v>
      </c>
      <c r="L6" s="101" t="s">
        <v>978</v>
      </c>
      <c r="M6" s="102">
        <v>10.0</v>
      </c>
    </row>
    <row r="7">
      <c r="A7" s="109">
        <v>68.0</v>
      </c>
      <c r="B7" s="110" t="s">
        <v>65</v>
      </c>
      <c r="C7" s="110">
        <v>600.0</v>
      </c>
      <c r="D7" s="110">
        <v>800.0</v>
      </c>
      <c r="E7" s="111" t="s">
        <v>812</v>
      </c>
      <c r="G7" s="136" t="s">
        <v>993</v>
      </c>
      <c r="H7" s="137" t="s">
        <v>994</v>
      </c>
      <c r="I7" s="137" t="s">
        <v>995</v>
      </c>
      <c r="J7" s="137" t="s">
        <v>996</v>
      </c>
      <c r="K7" s="137" t="s">
        <v>977</v>
      </c>
      <c r="L7" s="110" t="s">
        <v>978</v>
      </c>
      <c r="M7" s="111">
        <v>10.0</v>
      </c>
    </row>
    <row r="9">
      <c r="B9" s="6" t="s">
        <v>997</v>
      </c>
    </row>
    <row r="10">
      <c r="B10" s="6" t="s">
        <v>998</v>
      </c>
    </row>
    <row r="11">
      <c r="B11" s="6" t="s">
        <v>999</v>
      </c>
    </row>
    <row r="12">
      <c r="B12" s="6" t="s">
        <v>1000</v>
      </c>
    </row>
    <row r="13">
      <c r="B13" s="6" t="s">
        <v>1001</v>
      </c>
    </row>
  </sheetData>
  <dataValidations>
    <dataValidation type="custom" allowBlank="1" showDropDown="1" sqref="A2:A7">
      <formula1>AND(ISNUMBER(A2),(NOT(OR(NOT(ISERROR(DATEVALUE(A2))), AND(ISNUMBER(A2), LEFT(CELL("format", A2))="D")))))</formula1>
    </dataValidation>
    <dataValidation allowBlank="1" showDropDown="1" sqref="G2:J7"/>
  </dataValidations>
  <drawing r:id="rId1"/>
  <tableParts count="2">
    <tablePart r:id="rId4"/>
    <tablePart r:id="rId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5.5"/>
    <col customWidth="1" min="3" max="3" width="18.0"/>
    <col customWidth="1" min="4" max="4" width="12.63"/>
    <col customWidth="1" min="5" max="5" width="16.5"/>
    <col customWidth="1" min="6" max="6" width="12.63"/>
    <col customWidth="1" min="7" max="7" width="10.75"/>
  </cols>
  <sheetData>
    <row r="1">
      <c r="A1" s="1" t="s">
        <v>0</v>
      </c>
      <c r="B1" s="1" t="s">
        <v>1002</v>
      </c>
      <c r="C1" s="1" t="s">
        <v>1</v>
      </c>
      <c r="D1" s="1" t="s">
        <v>1003</v>
      </c>
      <c r="E1" s="1" t="s">
        <v>3</v>
      </c>
      <c r="F1" s="1" t="s">
        <v>1004</v>
      </c>
      <c r="G1" s="1" t="s">
        <v>1005</v>
      </c>
    </row>
    <row r="2">
      <c r="A2" s="138">
        <v>1.0</v>
      </c>
      <c r="B2" s="139" t="s">
        <v>1006</v>
      </c>
      <c r="C2" s="138" t="s">
        <v>159</v>
      </c>
      <c r="D2" s="140"/>
      <c r="E2" s="138" t="s">
        <v>1007</v>
      </c>
      <c r="F2" s="138">
        <v>5.447028</v>
      </c>
      <c r="G2" s="138">
        <v>95.656664</v>
      </c>
    </row>
    <row r="3">
      <c r="A3" s="138">
        <v>2.0</v>
      </c>
      <c r="C3" s="138" t="s">
        <v>142</v>
      </c>
      <c r="D3" s="140"/>
      <c r="E3" s="138" t="s">
        <v>1007</v>
      </c>
      <c r="F3" s="138">
        <v>4.902609</v>
      </c>
      <c r="G3" s="138">
        <v>96.288863</v>
      </c>
    </row>
    <row r="4">
      <c r="A4" s="138">
        <v>3.0</v>
      </c>
      <c r="C4" s="138" t="s">
        <v>1008</v>
      </c>
      <c r="D4" s="140"/>
      <c r="E4" s="138" t="s">
        <v>1007</v>
      </c>
      <c r="F4" s="138">
        <v>4.766995</v>
      </c>
      <c r="G4" s="138">
        <v>96.824227</v>
      </c>
    </row>
    <row r="5">
      <c r="A5" s="138">
        <v>4.0</v>
      </c>
      <c r="C5" s="138" t="s">
        <v>160</v>
      </c>
      <c r="D5" s="140"/>
      <c r="E5" s="138" t="s">
        <v>1007</v>
      </c>
      <c r="F5" s="138">
        <v>3.169905</v>
      </c>
      <c r="G5" s="138">
        <v>98.391041</v>
      </c>
    </row>
    <row r="6">
      <c r="A6" s="138">
        <v>5.0</v>
      </c>
      <c r="C6" s="138" t="s">
        <v>1009</v>
      </c>
      <c r="D6" s="140"/>
      <c r="E6" s="138" t="s">
        <v>1007</v>
      </c>
      <c r="F6" s="138">
        <v>0.685781</v>
      </c>
      <c r="G6" s="138">
        <v>99.536326</v>
      </c>
    </row>
    <row r="7">
      <c r="A7" s="138">
        <v>6.0</v>
      </c>
      <c r="C7" s="138" t="s">
        <v>136</v>
      </c>
      <c r="D7" s="140"/>
      <c r="E7" s="138" t="s">
        <v>1007</v>
      </c>
      <c r="F7" s="138">
        <v>-0.391069</v>
      </c>
      <c r="G7" s="138">
        <v>100.457098</v>
      </c>
    </row>
    <row r="8">
      <c r="A8" s="138">
        <v>7.0</v>
      </c>
      <c r="C8" s="138" t="s">
        <v>174</v>
      </c>
      <c r="D8" s="140"/>
      <c r="E8" s="138" t="s">
        <v>1007</v>
      </c>
      <c r="F8" s="138">
        <v>-0.43149</v>
      </c>
      <c r="G8" s="138">
        <v>100.3193</v>
      </c>
    </row>
    <row r="9">
      <c r="A9" s="138">
        <v>8.0</v>
      </c>
      <c r="C9" s="138" t="s">
        <v>172</v>
      </c>
      <c r="D9" s="140"/>
      <c r="E9" s="138" t="s">
        <v>1007</v>
      </c>
      <c r="F9" s="138">
        <v>-0.980094</v>
      </c>
      <c r="G9" s="138">
        <v>100.680456</v>
      </c>
    </row>
    <row r="10">
      <c r="A10" s="138">
        <v>9.0</v>
      </c>
      <c r="C10" s="138" t="s">
        <v>121</v>
      </c>
      <c r="D10" s="140"/>
      <c r="E10" s="138" t="s">
        <v>1007</v>
      </c>
      <c r="F10" s="138">
        <v>-1.696001</v>
      </c>
      <c r="G10" s="138">
        <v>101.267191</v>
      </c>
    </row>
    <row r="11">
      <c r="A11" s="138">
        <v>10.0</v>
      </c>
      <c r="C11" s="138" t="s">
        <v>81</v>
      </c>
      <c r="D11" s="140"/>
      <c r="E11" s="138" t="s">
        <v>1007</v>
      </c>
      <c r="F11" s="138">
        <v>-4.015894</v>
      </c>
      <c r="G11" s="138">
        <v>103.121473</v>
      </c>
    </row>
    <row r="12">
      <c r="A12" s="138">
        <v>11.0</v>
      </c>
      <c r="C12" s="138" t="s">
        <v>115</v>
      </c>
      <c r="D12" s="140"/>
      <c r="E12" s="138" t="s">
        <v>1007</v>
      </c>
      <c r="F12" s="138">
        <v>-3.515538</v>
      </c>
      <c r="G12" s="138">
        <v>102.626557</v>
      </c>
    </row>
    <row r="13">
      <c r="A13" s="138">
        <v>12.0</v>
      </c>
      <c r="C13" s="138" t="s">
        <v>55</v>
      </c>
      <c r="D13" s="140"/>
      <c r="E13" s="138" t="s">
        <v>1007</v>
      </c>
      <c r="F13" s="138">
        <v>-6.102814</v>
      </c>
      <c r="G13" s="138">
        <v>105.422793</v>
      </c>
    </row>
    <row r="14">
      <c r="A14" s="138">
        <v>13.0</v>
      </c>
      <c r="C14" s="138" t="s">
        <v>169</v>
      </c>
      <c r="D14" s="140"/>
      <c r="E14" s="138" t="s">
        <v>1010</v>
      </c>
      <c r="F14" s="138">
        <v>-7.383326</v>
      </c>
      <c r="G14" s="138">
        <v>110.073623</v>
      </c>
    </row>
    <row r="15">
      <c r="A15" s="138">
        <v>14.0</v>
      </c>
      <c r="C15" s="138" t="s">
        <v>152</v>
      </c>
      <c r="D15" s="140"/>
      <c r="E15" s="138" t="s">
        <v>1010</v>
      </c>
      <c r="F15" s="138">
        <v>-6.718084</v>
      </c>
      <c r="G15" s="138">
        <v>106.713329</v>
      </c>
    </row>
    <row r="16">
      <c r="A16" s="138">
        <v>15.0</v>
      </c>
      <c r="C16" s="138" t="s">
        <v>100</v>
      </c>
      <c r="D16" s="140"/>
      <c r="E16" s="138" t="s">
        <v>1010</v>
      </c>
      <c r="F16" s="138">
        <v>-6.787805</v>
      </c>
      <c r="G16" s="138">
        <v>106.982276</v>
      </c>
    </row>
    <row r="17">
      <c r="A17" s="138">
        <v>16.0</v>
      </c>
      <c r="C17" s="138" t="s">
        <v>176</v>
      </c>
      <c r="D17" s="140"/>
      <c r="E17" s="138" t="s">
        <v>1010</v>
      </c>
      <c r="F17" s="138">
        <v>-6.759896</v>
      </c>
      <c r="G17" s="138">
        <v>107.615229</v>
      </c>
    </row>
    <row r="18">
      <c r="A18" s="138">
        <v>17.0</v>
      </c>
      <c r="C18" s="138" t="s">
        <v>102</v>
      </c>
      <c r="D18" s="140"/>
      <c r="E18" s="138" t="s">
        <v>1010</v>
      </c>
      <c r="F18" s="138">
        <v>-7.15559</v>
      </c>
      <c r="G18" s="138">
        <v>107.851283</v>
      </c>
    </row>
    <row r="19">
      <c r="A19" s="138">
        <v>18.0</v>
      </c>
      <c r="C19" s="138" t="s">
        <v>140</v>
      </c>
      <c r="D19" s="140"/>
      <c r="E19" s="138" t="s">
        <v>1010</v>
      </c>
      <c r="F19" s="138">
        <v>-7.316929</v>
      </c>
      <c r="G19" s="138">
        <v>107.731637</v>
      </c>
    </row>
    <row r="20">
      <c r="A20" s="138">
        <v>19.0</v>
      </c>
      <c r="C20" s="138" t="s">
        <v>94</v>
      </c>
      <c r="D20" s="140"/>
      <c r="E20" s="138" t="s">
        <v>1010</v>
      </c>
      <c r="F20" s="138">
        <v>-7.257617</v>
      </c>
      <c r="G20" s="138">
        <v>108.07749</v>
      </c>
    </row>
    <row r="21">
      <c r="A21" s="138">
        <v>20.0</v>
      </c>
      <c r="C21" s="138" t="s">
        <v>78</v>
      </c>
      <c r="D21" s="140"/>
      <c r="E21" s="138" t="s">
        <v>1010</v>
      </c>
      <c r="F21" s="138">
        <v>-6.89549</v>
      </c>
      <c r="G21" s="138">
        <v>108.407726</v>
      </c>
    </row>
    <row r="22">
      <c r="A22" s="138">
        <v>21.0</v>
      </c>
      <c r="C22" s="138" t="s">
        <v>164</v>
      </c>
      <c r="D22" s="140"/>
      <c r="E22" s="138" t="s">
        <v>1010</v>
      </c>
      <c r="F22" s="138">
        <v>-7.241794</v>
      </c>
      <c r="G22" s="138">
        <v>109.214924</v>
      </c>
    </row>
    <row r="23">
      <c r="A23" s="138">
        <v>22.0</v>
      </c>
      <c r="C23" s="138" t="s">
        <v>84</v>
      </c>
      <c r="D23" s="140"/>
      <c r="E23" s="138" t="s">
        <v>1010</v>
      </c>
      <c r="F23" s="138">
        <v>-7.218345</v>
      </c>
      <c r="G23" s="138">
        <v>109.906572</v>
      </c>
    </row>
    <row r="24">
      <c r="A24" s="138">
        <v>23.0</v>
      </c>
      <c r="C24" s="138" t="s">
        <v>170</v>
      </c>
      <c r="D24" s="140"/>
      <c r="E24" s="138" t="s">
        <v>1010</v>
      </c>
      <c r="F24" s="138">
        <v>-7.301527</v>
      </c>
      <c r="G24" s="138">
        <v>109.99699</v>
      </c>
    </row>
    <row r="25">
      <c r="A25" s="138">
        <v>24.0</v>
      </c>
      <c r="C25" s="138" t="s">
        <v>138</v>
      </c>
      <c r="D25" s="140"/>
      <c r="E25" s="138" t="s">
        <v>1010</v>
      </c>
      <c r="F25" s="138">
        <v>-7.541307</v>
      </c>
      <c r="G25" s="138">
        <v>110.446271</v>
      </c>
    </row>
    <row r="26">
      <c r="A26" s="138">
        <v>25.0</v>
      </c>
      <c r="C26" s="138" t="s">
        <v>120</v>
      </c>
      <c r="D26" s="140"/>
      <c r="E26" s="138" t="s">
        <v>1010</v>
      </c>
      <c r="F26" s="138">
        <v>-7.937588</v>
      </c>
      <c r="G26" s="138">
        <v>112.30416</v>
      </c>
    </row>
    <row r="27">
      <c r="A27" s="138">
        <v>26.0</v>
      </c>
      <c r="C27" s="138" t="s">
        <v>44</v>
      </c>
      <c r="D27" s="140"/>
      <c r="E27" s="138" t="s">
        <v>1010</v>
      </c>
      <c r="F27" s="138">
        <v>-7.733569</v>
      </c>
      <c r="G27" s="138">
        <v>112.574709</v>
      </c>
    </row>
    <row r="28">
      <c r="A28" s="138">
        <v>27.0</v>
      </c>
      <c r="C28" s="138" t="s">
        <v>71</v>
      </c>
      <c r="D28" s="140"/>
      <c r="E28" s="138" t="s">
        <v>1010</v>
      </c>
      <c r="F28" s="138">
        <v>-7.942861</v>
      </c>
      <c r="G28" s="138">
        <v>112.952966</v>
      </c>
    </row>
    <row r="29">
      <c r="A29" s="138">
        <v>28.0</v>
      </c>
      <c r="C29" s="138" t="s">
        <v>155</v>
      </c>
      <c r="D29" s="140"/>
      <c r="E29" s="138" t="s">
        <v>1010</v>
      </c>
      <c r="F29" s="138">
        <v>-8.112845</v>
      </c>
      <c r="G29" s="138">
        <v>112.924763</v>
      </c>
    </row>
    <row r="30">
      <c r="A30" s="138">
        <v>29.0</v>
      </c>
      <c r="C30" s="138" t="s">
        <v>125</v>
      </c>
      <c r="D30" s="140"/>
      <c r="E30" s="138" t="s">
        <v>1010</v>
      </c>
      <c r="F30" s="138">
        <v>-7.981687</v>
      </c>
      <c r="G30" s="138">
        <v>113.340462</v>
      </c>
    </row>
    <row r="31">
      <c r="A31" s="138">
        <v>30.0</v>
      </c>
      <c r="C31" s="138" t="s">
        <v>144</v>
      </c>
      <c r="D31" s="140"/>
      <c r="E31" s="138" t="s">
        <v>1010</v>
      </c>
      <c r="F31" s="138">
        <v>-8.120163</v>
      </c>
      <c r="G31" s="138">
        <v>114.056033</v>
      </c>
    </row>
    <row r="32">
      <c r="A32" s="138">
        <v>31.0</v>
      </c>
      <c r="C32" s="138" t="s">
        <v>105</v>
      </c>
      <c r="D32" s="140"/>
      <c r="E32" s="138" t="s">
        <v>1010</v>
      </c>
      <c r="F32" s="138">
        <v>-8.058562</v>
      </c>
      <c r="G32" s="138">
        <v>114.242574</v>
      </c>
    </row>
    <row r="33">
      <c r="A33" s="138">
        <v>32.0</v>
      </c>
      <c r="C33" s="138" t="s">
        <v>52</v>
      </c>
      <c r="D33" s="140"/>
      <c r="E33" s="138" t="s">
        <v>1011</v>
      </c>
      <c r="F33" s="138">
        <v>-8.240401</v>
      </c>
      <c r="G33" s="138">
        <v>115.377905</v>
      </c>
    </row>
    <row r="34">
      <c r="A34" s="138">
        <v>33.0</v>
      </c>
      <c r="C34" s="138" t="s">
        <v>24</v>
      </c>
      <c r="D34" s="140"/>
      <c r="E34" s="138" t="s">
        <v>1011</v>
      </c>
      <c r="F34" s="138">
        <v>-8.343979</v>
      </c>
      <c r="G34" s="138">
        <v>115.507482</v>
      </c>
    </row>
    <row r="35">
      <c r="A35" s="138">
        <v>34.0</v>
      </c>
      <c r="C35" s="138" t="s">
        <v>1012</v>
      </c>
      <c r="D35" s="140"/>
      <c r="E35" s="138" t="s">
        <v>1011</v>
      </c>
      <c r="F35" s="138">
        <v>-8.411111</v>
      </c>
      <c r="G35" s="138">
        <v>116.423159</v>
      </c>
    </row>
    <row r="36">
      <c r="A36" s="138">
        <v>35.0</v>
      </c>
      <c r="C36" s="138" t="s">
        <v>173</v>
      </c>
      <c r="D36" s="140"/>
      <c r="E36" s="138" t="s">
        <v>1011</v>
      </c>
      <c r="F36" s="138">
        <v>-8.246973</v>
      </c>
      <c r="G36" s="138">
        <v>117.993205</v>
      </c>
    </row>
    <row r="37">
      <c r="A37" s="138">
        <v>36.0</v>
      </c>
      <c r="C37" s="138" t="s">
        <v>153</v>
      </c>
      <c r="D37" s="140"/>
      <c r="E37" s="138" t="s">
        <v>1011</v>
      </c>
      <c r="F37" s="138">
        <v>-8.197825</v>
      </c>
      <c r="G37" s="138">
        <v>119.069354</v>
      </c>
    </row>
    <row r="38">
      <c r="A38" s="138">
        <v>37.0</v>
      </c>
      <c r="C38" s="138" t="s">
        <v>110</v>
      </c>
      <c r="D38" s="140"/>
      <c r="E38" s="138" t="s">
        <v>1011</v>
      </c>
      <c r="F38" s="138">
        <v>-8.740591</v>
      </c>
      <c r="G38" s="138">
        <v>120.976483</v>
      </c>
    </row>
    <row r="39">
      <c r="A39" s="138">
        <v>38.0</v>
      </c>
      <c r="C39" s="138" t="s">
        <v>111</v>
      </c>
      <c r="D39" s="140"/>
      <c r="E39" s="138" t="s">
        <v>1011</v>
      </c>
      <c r="F39" s="138">
        <v>-8.878226</v>
      </c>
      <c r="G39" s="138">
        <v>120.956038</v>
      </c>
    </row>
    <row r="40">
      <c r="A40" s="138">
        <v>39.0</v>
      </c>
      <c r="C40" s="138" t="s">
        <v>90</v>
      </c>
      <c r="D40" s="140"/>
      <c r="E40" s="138" t="s">
        <v>1011</v>
      </c>
      <c r="F40" s="138">
        <v>-8.81614</v>
      </c>
      <c r="G40" s="138">
        <v>121.191325</v>
      </c>
    </row>
    <row r="41">
      <c r="A41" s="138">
        <v>40.0</v>
      </c>
      <c r="C41" s="138" t="s">
        <v>118</v>
      </c>
      <c r="D41" s="140"/>
      <c r="E41" s="138" t="s">
        <v>1011</v>
      </c>
      <c r="F41" s="138">
        <v>-8.76597</v>
      </c>
      <c r="G41" s="138">
        <v>121.814898</v>
      </c>
    </row>
    <row r="42">
      <c r="A42" s="138">
        <v>41.0</v>
      </c>
      <c r="C42" s="138" t="s">
        <v>113</v>
      </c>
      <c r="D42" s="140"/>
      <c r="E42" s="138" t="s">
        <v>1011</v>
      </c>
      <c r="F42" s="138">
        <v>-8.894768</v>
      </c>
      <c r="G42" s="138">
        <v>121.638719</v>
      </c>
    </row>
    <row r="43">
      <c r="A43" s="138">
        <v>42.0</v>
      </c>
      <c r="C43" s="138" t="s">
        <v>149</v>
      </c>
      <c r="D43" s="140"/>
      <c r="E43" s="138" t="s">
        <v>1011</v>
      </c>
      <c r="F43" s="138">
        <v>-8.333086</v>
      </c>
      <c r="G43" s="138">
        <v>121.706765</v>
      </c>
    </row>
    <row r="44">
      <c r="A44" s="138">
        <v>43.0</v>
      </c>
      <c r="C44" s="138" t="s">
        <v>93</v>
      </c>
      <c r="D44" s="140"/>
      <c r="E44" s="138" t="s">
        <v>1011</v>
      </c>
      <c r="F44" s="138">
        <v>-8.678368</v>
      </c>
      <c r="G44" s="138">
        <v>122.453905</v>
      </c>
    </row>
    <row r="45">
      <c r="A45" s="138">
        <v>44.0</v>
      </c>
      <c r="C45" s="138" t="s">
        <v>129</v>
      </c>
      <c r="D45" s="140"/>
      <c r="E45" s="138" t="s">
        <v>1011</v>
      </c>
      <c r="F45" s="138">
        <v>-8.538096</v>
      </c>
      <c r="G45" s="138">
        <v>122.767356</v>
      </c>
    </row>
    <row r="46">
      <c r="A46" s="138">
        <v>45.0</v>
      </c>
      <c r="C46" s="138" t="s">
        <v>131</v>
      </c>
      <c r="D46" s="140"/>
      <c r="E46" s="138" t="s">
        <v>1011</v>
      </c>
      <c r="F46" s="138">
        <v>-8.551994</v>
      </c>
      <c r="G46" s="138">
        <v>122.780172</v>
      </c>
    </row>
    <row r="47">
      <c r="A47" s="138">
        <v>46.0</v>
      </c>
      <c r="C47" s="138" t="s">
        <v>128</v>
      </c>
      <c r="D47" s="140"/>
      <c r="E47" s="138" t="s">
        <v>1011</v>
      </c>
      <c r="F47" s="138">
        <v>-8.368342</v>
      </c>
      <c r="G47" s="138">
        <v>122.835775</v>
      </c>
    </row>
    <row r="48">
      <c r="A48" s="138">
        <v>47.0</v>
      </c>
      <c r="C48" s="138" t="s">
        <v>107</v>
      </c>
      <c r="D48" s="140"/>
      <c r="E48" s="138" t="s">
        <v>1011</v>
      </c>
      <c r="F48" s="138">
        <v>-8.343404</v>
      </c>
      <c r="G48" s="138">
        <v>123.25237</v>
      </c>
    </row>
    <row r="49">
      <c r="A49" s="138">
        <v>48.0</v>
      </c>
      <c r="C49" s="138" t="s">
        <v>109</v>
      </c>
      <c r="D49" s="140"/>
      <c r="E49" s="138" t="s">
        <v>1011</v>
      </c>
      <c r="F49" s="138">
        <v>-8.273659</v>
      </c>
      <c r="G49" s="138">
        <v>123.508398</v>
      </c>
    </row>
    <row r="50">
      <c r="A50" s="138">
        <v>49.0</v>
      </c>
      <c r="C50" s="138" t="s">
        <v>1013</v>
      </c>
      <c r="D50" s="140"/>
      <c r="E50" s="138" t="s">
        <v>1011</v>
      </c>
      <c r="F50" s="138">
        <v>-8.531772</v>
      </c>
      <c r="G50" s="138">
        <v>123.573591</v>
      </c>
    </row>
    <row r="51">
      <c r="A51" s="138">
        <v>50.0</v>
      </c>
      <c r="C51" s="138" t="s">
        <v>54</v>
      </c>
      <c r="D51" s="140"/>
      <c r="E51" s="138" t="s">
        <v>1011</v>
      </c>
      <c r="F51" s="138">
        <v>-7.78981</v>
      </c>
      <c r="G51" s="138">
        <v>123.587492</v>
      </c>
    </row>
    <row r="52">
      <c r="A52" s="138">
        <v>51.0</v>
      </c>
      <c r="C52" s="138" t="s">
        <v>162</v>
      </c>
      <c r="D52" s="140"/>
      <c r="E52" s="138" t="s">
        <v>1011</v>
      </c>
      <c r="F52" s="138">
        <v>-8.498084</v>
      </c>
      <c r="G52" s="138">
        <v>124.131089</v>
      </c>
    </row>
    <row r="53">
      <c r="A53" s="138">
        <v>52.0</v>
      </c>
      <c r="C53" s="138" t="s">
        <v>1014</v>
      </c>
      <c r="D53" s="140"/>
      <c r="E53" s="138" t="s">
        <v>1011</v>
      </c>
      <c r="F53" s="138">
        <v>-8.554418</v>
      </c>
      <c r="G53" s="138">
        <v>123.639348</v>
      </c>
    </row>
    <row r="54">
      <c r="A54" s="138">
        <v>53.0</v>
      </c>
      <c r="C54" s="138" t="s">
        <v>38</v>
      </c>
      <c r="D54" s="140"/>
      <c r="E54" s="138" t="s">
        <v>1011</v>
      </c>
      <c r="F54" s="138">
        <v>-8.633779</v>
      </c>
      <c r="G54" s="138">
        <v>120.533081</v>
      </c>
    </row>
    <row r="55">
      <c r="A55" s="138">
        <v>54.0</v>
      </c>
      <c r="C55" s="138" t="s">
        <v>1015</v>
      </c>
      <c r="D55" s="140"/>
      <c r="E55" s="138" t="s">
        <v>62</v>
      </c>
      <c r="F55" s="138">
        <v>-6.63649643341</v>
      </c>
      <c r="G55" s="138">
        <v>126.658950752</v>
      </c>
    </row>
    <row r="56">
      <c r="A56" s="138">
        <v>55.0</v>
      </c>
      <c r="C56" s="138" t="s">
        <v>1016</v>
      </c>
      <c r="D56" s="140"/>
      <c r="E56" s="138" t="s">
        <v>62</v>
      </c>
      <c r="F56" s="138">
        <v>-6.43341659386</v>
      </c>
      <c r="G56" s="138">
        <v>125.242421414</v>
      </c>
    </row>
    <row r="57">
      <c r="A57" s="138">
        <v>56.0</v>
      </c>
      <c r="C57" s="138" t="s">
        <v>65</v>
      </c>
      <c r="D57" s="140"/>
      <c r="E57" s="138" t="s">
        <v>62</v>
      </c>
      <c r="F57" s="138">
        <v>-7.12114375943</v>
      </c>
      <c r="G57" s="138">
        <v>128.683869352</v>
      </c>
    </row>
    <row r="58">
      <c r="A58" s="138">
        <v>57.0</v>
      </c>
      <c r="C58" s="138" t="s">
        <v>1017</v>
      </c>
      <c r="D58" s="140"/>
      <c r="E58" s="138" t="s">
        <v>62</v>
      </c>
      <c r="F58" s="138">
        <v>-6.9624256924</v>
      </c>
      <c r="G58" s="138">
        <v>129.143688744</v>
      </c>
    </row>
    <row r="59">
      <c r="A59" s="138">
        <v>58.0</v>
      </c>
      <c r="C59" s="138" t="s">
        <v>1018</v>
      </c>
      <c r="D59" s="140"/>
      <c r="E59" s="138" t="s">
        <v>62</v>
      </c>
      <c r="F59" s="138">
        <v>-6.75094593406</v>
      </c>
      <c r="G59" s="138">
        <v>129.51673556</v>
      </c>
    </row>
    <row r="60">
      <c r="A60" s="138">
        <v>59.0</v>
      </c>
      <c r="C60" s="138" t="s">
        <v>1019</v>
      </c>
      <c r="D60" s="140"/>
      <c r="E60" s="138" t="s">
        <v>62</v>
      </c>
      <c r="F60" s="138">
        <v>-6.31267860732</v>
      </c>
      <c r="G60" s="138">
        <v>130.016588626</v>
      </c>
    </row>
    <row r="61">
      <c r="A61" s="138">
        <v>60.0</v>
      </c>
      <c r="C61" s="138" t="s">
        <v>1020</v>
      </c>
      <c r="D61" s="140"/>
      <c r="E61" s="138" t="s">
        <v>62</v>
      </c>
      <c r="F61" s="138">
        <v>-4.52305613948</v>
      </c>
      <c r="G61" s="138">
        <v>129.879648538</v>
      </c>
    </row>
    <row r="62">
      <c r="A62" s="138">
        <v>61.0</v>
      </c>
      <c r="C62" s="138" t="s">
        <v>87</v>
      </c>
      <c r="D62" s="140"/>
      <c r="E62" s="138" t="s">
        <v>62</v>
      </c>
      <c r="F62" s="138">
        <v>1.69867327144</v>
      </c>
      <c r="G62" s="138">
        <v>127.878016652</v>
      </c>
    </row>
    <row r="63">
      <c r="A63" s="138">
        <v>62.0</v>
      </c>
      <c r="C63" s="138" t="s">
        <v>104</v>
      </c>
      <c r="D63" s="140"/>
      <c r="E63" s="138" t="s">
        <v>62</v>
      </c>
      <c r="F63" s="138">
        <v>1.49240853814</v>
      </c>
      <c r="G63" s="138">
        <v>127.633670324</v>
      </c>
    </row>
    <row r="64">
      <c r="A64" s="138">
        <v>63.0</v>
      </c>
      <c r="C64" s="138" t="s">
        <v>98</v>
      </c>
      <c r="D64" s="140"/>
      <c r="E64" s="138" t="s">
        <v>62</v>
      </c>
      <c r="F64" s="138">
        <v>1.37722274125</v>
      </c>
      <c r="G64" s="138">
        <v>127.532528547</v>
      </c>
    </row>
    <row r="65">
      <c r="A65" s="138">
        <v>64.0</v>
      </c>
      <c r="C65" s="138" t="s">
        <v>96</v>
      </c>
      <c r="D65" s="140"/>
      <c r="E65" s="138" t="s">
        <v>62</v>
      </c>
      <c r="F65" s="138">
        <v>0.80968953907</v>
      </c>
      <c r="G65" s="138">
        <v>127.332358038</v>
      </c>
    </row>
    <row r="66">
      <c r="A66" s="138">
        <v>65.0</v>
      </c>
      <c r="C66" s="138" t="s">
        <v>124</v>
      </c>
      <c r="D66" s="140"/>
      <c r="E66" s="138" t="s">
        <v>62</v>
      </c>
      <c r="F66" s="138">
        <v>0.32282408388</v>
      </c>
      <c r="G66" s="138">
        <v>127.398041017</v>
      </c>
    </row>
    <row r="67">
      <c r="A67" s="138">
        <v>66.0</v>
      </c>
      <c r="C67" s="138" t="s">
        <v>67</v>
      </c>
      <c r="D67" s="140"/>
      <c r="E67" s="138" t="s">
        <v>1021</v>
      </c>
      <c r="F67" s="138">
        <v>-0.17045578507</v>
      </c>
      <c r="G67" s="138">
        <v>121.602491889</v>
      </c>
    </row>
    <row r="68">
      <c r="A68" s="138">
        <v>67.0</v>
      </c>
      <c r="C68" s="138" t="s">
        <v>33</v>
      </c>
      <c r="D68" s="140"/>
      <c r="E68" s="138" t="s">
        <v>1021</v>
      </c>
      <c r="F68" s="138">
        <v>0.74896086924</v>
      </c>
      <c r="G68" s="138">
        <v>124.422015256</v>
      </c>
    </row>
    <row r="69">
      <c r="A69" s="138">
        <v>68.0</v>
      </c>
      <c r="C69" s="138" t="s">
        <v>166</v>
      </c>
      <c r="D69" s="140"/>
      <c r="E69" s="138" t="s">
        <v>1021</v>
      </c>
      <c r="F69" s="138">
        <v>1.11450902998</v>
      </c>
      <c r="G69" s="138">
        <v>124.737789969</v>
      </c>
    </row>
    <row r="70">
      <c r="A70" s="138">
        <v>69.0</v>
      </c>
      <c r="C70" s="138" t="s">
        <v>133</v>
      </c>
      <c r="D70" s="140"/>
      <c r="E70" s="138" t="s">
        <v>1021</v>
      </c>
      <c r="F70" s="138">
        <v>1.3638514909</v>
      </c>
      <c r="G70" s="138">
        <v>124.799217919</v>
      </c>
    </row>
    <row r="71">
      <c r="A71" s="138">
        <v>70.0</v>
      </c>
      <c r="C71" s="138" t="s">
        <v>135</v>
      </c>
      <c r="D71" s="140"/>
      <c r="E71" s="138" t="s">
        <v>1021</v>
      </c>
      <c r="F71" s="138">
        <v>1.35276358069</v>
      </c>
      <c r="G71" s="138">
        <v>124.86265913</v>
      </c>
    </row>
    <row r="72">
      <c r="A72" s="138">
        <v>71.0</v>
      </c>
      <c r="C72" s="138" t="s">
        <v>175</v>
      </c>
      <c r="D72" s="140"/>
      <c r="E72" s="138" t="s">
        <v>1021</v>
      </c>
      <c r="F72" s="138">
        <v>1.51479631622</v>
      </c>
      <c r="G72" s="138">
        <v>125.185356316</v>
      </c>
    </row>
    <row r="73">
      <c r="A73" s="138">
        <v>72.0</v>
      </c>
      <c r="C73" s="138" t="s">
        <v>150</v>
      </c>
      <c r="D73" s="140"/>
      <c r="E73" s="138" t="s">
        <v>1021</v>
      </c>
      <c r="F73" s="138">
        <v>2.30390854986</v>
      </c>
      <c r="G73" s="138">
        <v>125.36703101</v>
      </c>
    </row>
    <row r="74">
      <c r="A74" s="138">
        <v>73.0</v>
      </c>
      <c r="C74" s="138" t="s">
        <v>117</v>
      </c>
      <c r="D74" s="140"/>
      <c r="E74" s="138" t="s">
        <v>1021</v>
      </c>
      <c r="F74" s="138">
        <v>2.77702218568</v>
      </c>
      <c r="G74" s="138">
        <v>125.406095117</v>
      </c>
    </row>
    <row r="75">
      <c r="A75" s="138">
        <v>74.0</v>
      </c>
      <c r="C75" s="138" t="s">
        <v>49</v>
      </c>
      <c r="D75" s="140"/>
      <c r="E75" s="138" t="s">
        <v>1021</v>
      </c>
      <c r="F75" s="138">
        <v>3.6815534576</v>
      </c>
      <c r="G75" s="138">
        <v>125.454053959</v>
      </c>
    </row>
    <row r="76">
      <c r="A76" s="138">
        <v>75.0</v>
      </c>
      <c r="C76" s="138" t="s">
        <v>1022</v>
      </c>
      <c r="D76" s="140"/>
      <c r="E76" s="138" t="s">
        <v>1021</v>
      </c>
      <c r="F76" s="138">
        <v>3.04934859187</v>
      </c>
      <c r="G76" s="138">
        <v>125.670691247</v>
      </c>
    </row>
    <row r="77">
      <c r="A77" s="138">
        <v>76.0</v>
      </c>
      <c r="C77" s="138" t="s">
        <v>1023</v>
      </c>
      <c r="D77" s="140"/>
      <c r="E77" s="138" t="s">
        <v>1021</v>
      </c>
      <c r="F77" s="138">
        <v>3.61809900354</v>
      </c>
      <c r="G77" s="138">
        <v>124.599817578</v>
      </c>
    </row>
    <row r="78">
      <c r="A78" s="141">
        <v>1.0</v>
      </c>
      <c r="B78" s="142" t="s">
        <v>1024</v>
      </c>
      <c r="C78" s="141" t="s">
        <v>1025</v>
      </c>
      <c r="D78" s="143"/>
      <c r="E78" s="141" t="s">
        <v>1007</v>
      </c>
      <c r="F78" s="141">
        <v>4.79325406997</v>
      </c>
      <c r="G78" s="141">
        <v>96.8204602478</v>
      </c>
    </row>
    <row r="79">
      <c r="A79" s="141">
        <v>2.0</v>
      </c>
      <c r="C79" s="141" t="s">
        <v>1026</v>
      </c>
      <c r="D79" s="143"/>
      <c r="E79" s="141" t="s">
        <v>1007</v>
      </c>
      <c r="F79" s="141">
        <v>3.2396582645</v>
      </c>
      <c r="G79" s="141">
        <v>98.5045067284</v>
      </c>
    </row>
    <row r="80">
      <c r="A80" s="141">
        <v>3.0</v>
      </c>
      <c r="C80" s="141" t="s">
        <v>1027</v>
      </c>
      <c r="D80" s="143"/>
      <c r="E80" s="141" t="s">
        <v>1007</v>
      </c>
      <c r="F80" s="141">
        <v>2.61433296194</v>
      </c>
      <c r="G80" s="141">
        <v>98.6681120661</v>
      </c>
    </row>
    <row r="81">
      <c r="A81" s="141">
        <v>4.0</v>
      </c>
      <c r="C81" s="141" t="s">
        <v>1028</v>
      </c>
      <c r="D81" s="143"/>
      <c r="E81" s="141" t="s">
        <v>1007</v>
      </c>
      <c r="F81" s="141">
        <v>0.07393294702</v>
      </c>
      <c r="G81" s="141">
        <v>99.9802020646</v>
      </c>
    </row>
    <row r="82">
      <c r="A82" s="141">
        <v>5.0</v>
      </c>
      <c r="C82" s="141" t="s">
        <v>1029</v>
      </c>
      <c r="D82" s="143"/>
      <c r="E82" s="141" t="s">
        <v>1007</v>
      </c>
      <c r="F82" s="141">
        <v>1.55411558773</v>
      </c>
      <c r="G82" s="141">
        <v>99.2559152029</v>
      </c>
    </row>
    <row r="83">
      <c r="A83" s="141">
        <v>6.0</v>
      </c>
      <c r="C83" s="141" t="s">
        <v>169</v>
      </c>
      <c r="D83" s="143"/>
      <c r="E83" s="141" t="s">
        <v>1007</v>
      </c>
      <c r="F83" s="141">
        <v>-2.41153128229</v>
      </c>
      <c r="G83" s="141">
        <v>101.725321823</v>
      </c>
    </row>
    <row r="84">
      <c r="A84" s="141">
        <v>7.0</v>
      </c>
      <c r="C84" s="141" t="s">
        <v>1030</v>
      </c>
      <c r="D84" s="143"/>
      <c r="E84" s="141" t="s">
        <v>1007</v>
      </c>
      <c r="F84" s="141">
        <v>-2.2786452174</v>
      </c>
      <c r="G84" s="141">
        <v>101.482607428</v>
      </c>
    </row>
    <row r="85">
      <c r="A85" s="141">
        <v>8.0</v>
      </c>
      <c r="C85" s="141" t="s">
        <v>1031</v>
      </c>
      <c r="D85" s="143"/>
      <c r="E85" s="141" t="s">
        <v>1007</v>
      </c>
      <c r="F85" s="141">
        <v>-2.82682862652</v>
      </c>
      <c r="G85" s="141">
        <v>102.164461614</v>
      </c>
    </row>
    <row r="86">
      <c r="A86" s="141">
        <v>9.0</v>
      </c>
      <c r="C86" s="141" t="s">
        <v>1032</v>
      </c>
      <c r="D86" s="143"/>
      <c r="E86" s="141" t="s">
        <v>1007</v>
      </c>
      <c r="F86" s="141">
        <v>-3.38335491998</v>
      </c>
      <c r="G86" s="141">
        <v>102.372886868</v>
      </c>
    </row>
    <row r="87">
      <c r="A87" s="141">
        <v>10.0</v>
      </c>
      <c r="C87" s="141" t="s">
        <v>1033</v>
      </c>
      <c r="D87" s="143"/>
      <c r="E87" s="141" t="s">
        <v>1007</v>
      </c>
      <c r="F87" s="141">
        <v>-4.22359765749</v>
      </c>
      <c r="G87" s="141">
        <v>103.623192388</v>
      </c>
    </row>
    <row r="88">
      <c r="A88" s="141">
        <v>11.0</v>
      </c>
      <c r="C88" s="141" t="s">
        <v>1034</v>
      </c>
      <c r="D88" s="143"/>
      <c r="E88" s="141" t="s">
        <v>1007</v>
      </c>
      <c r="F88" s="141">
        <v>-5.09901333734</v>
      </c>
      <c r="G88" s="141">
        <v>104.345009136</v>
      </c>
    </row>
    <row r="89">
      <c r="A89" s="141">
        <v>12.0</v>
      </c>
      <c r="C89" s="141" t="s">
        <v>1035</v>
      </c>
      <c r="D89" s="143"/>
      <c r="E89" s="141" t="s">
        <v>1007</v>
      </c>
      <c r="F89" s="141">
        <v>-5.78091676175</v>
      </c>
      <c r="G89" s="141">
        <v>105.631589347</v>
      </c>
    </row>
    <row r="90">
      <c r="A90" s="141">
        <v>13.0</v>
      </c>
      <c r="C90" s="141" t="s">
        <v>1036</v>
      </c>
      <c r="D90" s="143"/>
      <c r="E90" s="141" t="s">
        <v>1010</v>
      </c>
      <c r="F90" s="141">
        <v>-6.33953778034</v>
      </c>
      <c r="G90" s="141">
        <v>105.9750272</v>
      </c>
    </row>
    <row r="91">
      <c r="A91" s="141">
        <v>14.0</v>
      </c>
      <c r="C91" s="141" t="s">
        <v>1037</v>
      </c>
      <c r="D91" s="143"/>
      <c r="E91" s="141" t="s">
        <v>1010</v>
      </c>
      <c r="F91" s="141">
        <v>-6.26860623181</v>
      </c>
      <c r="G91" s="141">
        <v>106.04971873</v>
      </c>
    </row>
    <row r="92">
      <c r="A92" s="141">
        <v>15.0</v>
      </c>
      <c r="C92" s="141" t="s">
        <v>1038</v>
      </c>
      <c r="D92" s="143"/>
      <c r="E92" s="141" t="s">
        <v>1010</v>
      </c>
      <c r="F92" s="141">
        <v>-7.16637656972</v>
      </c>
      <c r="G92" s="141">
        <v>107.402126248</v>
      </c>
    </row>
    <row r="93">
      <c r="A93" s="141">
        <v>16.0</v>
      </c>
      <c r="C93" s="141" t="s">
        <v>1039</v>
      </c>
      <c r="D93" s="143"/>
      <c r="E93" s="141" t="s">
        <v>1010</v>
      </c>
      <c r="F93" s="141">
        <v>-7.20697305508</v>
      </c>
      <c r="G93" s="141">
        <v>107.637711949</v>
      </c>
    </row>
    <row r="94">
      <c r="A94" s="141">
        <v>17.0</v>
      </c>
      <c r="C94" s="141" t="s">
        <v>1040</v>
      </c>
      <c r="D94" s="143"/>
      <c r="E94" s="141" t="s">
        <v>1010</v>
      </c>
      <c r="F94" s="141">
        <v>-7.21096284884</v>
      </c>
      <c r="G94" s="141">
        <v>108.0652008</v>
      </c>
    </row>
    <row r="95">
      <c r="A95" s="141">
        <v>18.0</v>
      </c>
      <c r="C95" s="141" t="s">
        <v>1041</v>
      </c>
      <c r="D95" s="143"/>
      <c r="E95" s="141" t="s">
        <v>1010</v>
      </c>
      <c r="F95" s="141">
        <v>-7.20270943084</v>
      </c>
      <c r="G95" s="141">
        <v>110.339357388</v>
      </c>
    </row>
    <row r="96">
      <c r="A96" s="141">
        <v>19.0</v>
      </c>
      <c r="C96" s="141" t="s">
        <v>1042</v>
      </c>
      <c r="D96" s="143"/>
      <c r="E96" s="141" t="s">
        <v>1010</v>
      </c>
      <c r="F96" s="141">
        <v>-7.44747624415</v>
      </c>
      <c r="G96" s="141">
        <v>110.438681244</v>
      </c>
    </row>
    <row r="97">
      <c r="A97" s="141">
        <v>20.0</v>
      </c>
      <c r="C97" s="141" t="s">
        <v>1043</v>
      </c>
      <c r="D97" s="143"/>
      <c r="E97" s="141" t="s">
        <v>1010</v>
      </c>
      <c r="F97" s="141">
        <v>-7.63760694142</v>
      </c>
      <c r="G97" s="141">
        <v>111.190245852</v>
      </c>
    </row>
    <row r="98">
      <c r="A98" s="141">
        <v>21.0</v>
      </c>
      <c r="C98" s="141" t="s">
        <v>1044</v>
      </c>
      <c r="D98" s="143"/>
      <c r="E98" s="141" t="s">
        <v>1010</v>
      </c>
      <c r="F98" s="141">
        <v>-7.7902626588</v>
      </c>
      <c r="G98" s="141">
        <v>111.632595704</v>
      </c>
    </row>
    <row r="99">
      <c r="A99" s="141">
        <v>22.0</v>
      </c>
      <c r="C99" s="141" t="s">
        <v>1045</v>
      </c>
      <c r="D99" s="143"/>
      <c r="E99" s="141" t="s">
        <v>1010</v>
      </c>
      <c r="F99" s="141">
        <v>-7.96497795687</v>
      </c>
      <c r="G99" s="141">
        <v>113.57303323</v>
      </c>
    </row>
    <row r="100">
      <c r="A100" s="141">
        <v>23.0</v>
      </c>
      <c r="C100" s="141" t="s">
        <v>1046</v>
      </c>
      <c r="D100" s="143"/>
      <c r="E100" s="141" t="s">
        <v>1011</v>
      </c>
      <c r="F100" s="141">
        <v>-8.4769148572</v>
      </c>
      <c r="G100" s="141">
        <v>122.761436146</v>
      </c>
    </row>
    <row r="101">
      <c r="A101" s="141">
        <v>24.0</v>
      </c>
      <c r="C101" s="141" t="s">
        <v>1047</v>
      </c>
      <c r="D101" s="143"/>
      <c r="E101" s="141" t="s">
        <v>1011</v>
      </c>
      <c r="F101" s="141">
        <v>-8.5419493757</v>
      </c>
      <c r="G101" s="141">
        <v>123.381805498</v>
      </c>
    </row>
    <row r="102">
      <c r="A102" s="141">
        <v>25.0</v>
      </c>
      <c r="C102" s="141" t="s">
        <v>1048</v>
      </c>
      <c r="D102" s="143"/>
      <c r="E102" s="141" t="s">
        <v>62</v>
      </c>
      <c r="F102" s="141">
        <v>-7.65198644389</v>
      </c>
      <c r="G102" s="141">
        <v>123.669042971</v>
      </c>
    </row>
    <row r="103">
      <c r="A103" s="141">
        <v>26.0</v>
      </c>
      <c r="C103" s="141" t="s">
        <v>1049</v>
      </c>
      <c r="D103" s="143"/>
      <c r="E103" s="141" t="s">
        <v>62</v>
      </c>
      <c r="F103" s="141">
        <v>-6.80439524053</v>
      </c>
      <c r="G103" s="141">
        <v>124.540490304</v>
      </c>
    </row>
    <row r="104">
      <c r="A104" s="141">
        <v>27.0</v>
      </c>
      <c r="C104" s="141" t="s">
        <v>1050</v>
      </c>
      <c r="D104" s="143"/>
      <c r="E104" s="141" t="s">
        <v>62</v>
      </c>
      <c r="F104" s="141">
        <v>-5.54294652983</v>
      </c>
      <c r="G104" s="141">
        <v>130.303877546</v>
      </c>
    </row>
    <row r="105">
      <c r="A105" s="141">
        <v>28.0</v>
      </c>
      <c r="C105" s="141" t="s">
        <v>1051</v>
      </c>
      <c r="D105" s="143"/>
      <c r="E105" s="141" t="s">
        <v>62</v>
      </c>
      <c r="F105" s="141">
        <v>1.2627772956</v>
      </c>
      <c r="G105" s="141">
        <v>127.482255082</v>
      </c>
    </row>
    <row r="106">
      <c r="A106" s="141">
        <v>29.0</v>
      </c>
      <c r="C106" s="141" t="s">
        <v>1052</v>
      </c>
      <c r="D106" s="143"/>
      <c r="E106" s="141" t="s">
        <v>1021</v>
      </c>
      <c r="F106" s="141">
        <v>1.13541978818</v>
      </c>
      <c r="G106" s="141">
        <v>124.75145963</v>
      </c>
    </row>
    <row r="107">
      <c r="A107" s="141">
        <v>30.0</v>
      </c>
      <c r="C107" s="141" t="s">
        <v>1053</v>
      </c>
      <c r="D107" s="143"/>
      <c r="E107" s="141" t="s">
        <v>1021</v>
      </c>
      <c r="F107" s="141">
        <v>1.4534087482</v>
      </c>
      <c r="G107" s="141">
        <v>125.030103771</v>
      </c>
    </row>
    <row r="108">
      <c r="A108" s="144">
        <v>1.0</v>
      </c>
      <c r="B108" s="145" t="s">
        <v>1054</v>
      </c>
      <c r="C108" s="144" t="s">
        <v>1055</v>
      </c>
      <c r="D108" s="146"/>
      <c r="E108" s="144" t="s">
        <v>1007</v>
      </c>
      <c r="F108" s="144">
        <v>5.80343459575</v>
      </c>
      <c r="G108" s="144">
        <v>95.3240228606</v>
      </c>
    </row>
    <row r="109">
      <c r="A109" s="144">
        <v>2.0</v>
      </c>
      <c r="C109" s="144" t="s">
        <v>1056</v>
      </c>
      <c r="D109" s="146"/>
      <c r="E109" s="144" t="s">
        <v>1007</v>
      </c>
      <c r="F109" s="144">
        <v>3.85710999689</v>
      </c>
      <c r="G109" s="144">
        <v>97.6636904331</v>
      </c>
    </row>
    <row r="110">
      <c r="A110" s="144">
        <v>3.0</v>
      </c>
      <c r="C110" s="144" t="s">
        <v>1057</v>
      </c>
      <c r="D110" s="146"/>
      <c r="E110" s="144" t="s">
        <v>1007</v>
      </c>
      <c r="F110" s="144">
        <v>2.07452606764</v>
      </c>
      <c r="G110" s="144">
        <v>98.9451742051</v>
      </c>
    </row>
    <row r="111">
      <c r="A111" s="144">
        <v>4.0</v>
      </c>
      <c r="C111" s="144" t="s">
        <v>1058</v>
      </c>
      <c r="D111" s="146"/>
      <c r="E111" s="144" t="s">
        <v>1007</v>
      </c>
      <c r="F111" s="144">
        <v>-4.43269007243</v>
      </c>
      <c r="G111" s="144">
        <v>103.685604275</v>
      </c>
    </row>
    <row r="112">
      <c r="A112" s="144">
        <v>5.0</v>
      </c>
      <c r="C112" s="144" t="s">
        <v>1059</v>
      </c>
      <c r="D112" s="146"/>
      <c r="E112" s="144" t="s">
        <v>1007</v>
      </c>
      <c r="F112" s="144">
        <v>-5.23059185335</v>
      </c>
      <c r="G112" s="144">
        <v>104.26165705</v>
      </c>
    </row>
    <row r="113">
      <c r="A113" s="144">
        <v>6.0</v>
      </c>
      <c r="C113" s="144" t="s">
        <v>1060</v>
      </c>
      <c r="D113" s="146"/>
      <c r="E113" s="144" t="s">
        <v>1007</v>
      </c>
      <c r="F113" s="144">
        <v>-5.33549623622</v>
      </c>
      <c r="G113" s="144">
        <v>104.590588438</v>
      </c>
    </row>
    <row r="114">
      <c r="A114" s="144">
        <v>7.0</v>
      </c>
      <c r="C114" s="144" t="s">
        <v>1061</v>
      </c>
      <c r="D114" s="146"/>
      <c r="E114" s="144" t="s">
        <v>1010</v>
      </c>
      <c r="F114" s="144">
        <v>-6.73019966726</v>
      </c>
      <c r="G114" s="144">
        <v>106.649539132</v>
      </c>
    </row>
    <row r="115">
      <c r="A115" s="144">
        <v>8.0</v>
      </c>
      <c r="C115" s="144" t="s">
        <v>1062</v>
      </c>
      <c r="D115" s="146"/>
      <c r="E115" s="144" t="s">
        <v>1010</v>
      </c>
      <c r="F115" s="144">
        <v>-6.75717683222</v>
      </c>
      <c r="G115" s="144">
        <v>106.6865177</v>
      </c>
    </row>
    <row r="116">
      <c r="A116" s="144">
        <v>9.0</v>
      </c>
      <c r="C116" s="144" t="s">
        <v>1063</v>
      </c>
      <c r="D116" s="146"/>
      <c r="E116" s="144" t="s">
        <v>1010</v>
      </c>
      <c r="F116" s="144">
        <v>-7.13797985283</v>
      </c>
      <c r="G116" s="144">
        <v>107.800727307</v>
      </c>
    </row>
    <row r="117">
      <c r="A117" s="144">
        <v>10.0</v>
      </c>
      <c r="C117" s="144" t="s">
        <v>1064</v>
      </c>
      <c r="D117" s="146"/>
      <c r="E117" s="144" t="s">
        <v>1010</v>
      </c>
      <c r="F117" s="144">
        <v>-7.22757534303</v>
      </c>
      <c r="G117" s="144">
        <v>107.731530729</v>
      </c>
    </row>
    <row r="118">
      <c r="A118" s="144">
        <v>11.0</v>
      </c>
      <c r="C118" s="144" t="s">
        <v>1065</v>
      </c>
      <c r="D118" s="146"/>
      <c r="E118" s="144" t="s">
        <v>1010</v>
      </c>
      <c r="F118" s="144">
        <v>-7.12444570858</v>
      </c>
      <c r="G118" s="144">
        <v>108.076666975</v>
      </c>
    </row>
    <row r="119">
      <c r="A119" s="144">
        <v>12.0</v>
      </c>
      <c r="C119" s="144" t="s">
        <v>1066</v>
      </c>
      <c r="D119" s="146"/>
      <c r="E119" s="144" t="s">
        <v>1011</v>
      </c>
      <c r="F119" s="144">
        <v>-8.71068517122</v>
      </c>
      <c r="G119" s="144">
        <v>119.988717175</v>
      </c>
    </row>
    <row r="120">
      <c r="A120" s="144">
        <v>13.0</v>
      </c>
      <c r="C120" s="144" t="s">
        <v>1067</v>
      </c>
      <c r="D120" s="146"/>
      <c r="E120" s="144" t="s">
        <v>1011</v>
      </c>
      <c r="F120" s="144">
        <v>-8.7237</v>
      </c>
      <c r="G120" s="144">
        <v>120.439562</v>
      </c>
    </row>
    <row r="121">
      <c r="A121" s="144">
        <v>14.0</v>
      </c>
      <c r="C121" s="144" t="s">
        <v>1068</v>
      </c>
      <c r="D121" s="146"/>
      <c r="E121" s="144" t="s">
        <v>1011</v>
      </c>
      <c r="F121" s="144">
        <v>-8.78346650597</v>
      </c>
      <c r="G121" s="144">
        <v>121.764812039</v>
      </c>
    </row>
    <row r="122">
      <c r="A122" s="144">
        <v>15.0</v>
      </c>
      <c r="C122" s="144" t="s">
        <v>1069</v>
      </c>
      <c r="D122" s="146"/>
      <c r="E122" s="144" t="s">
        <v>1011</v>
      </c>
      <c r="F122" s="144">
        <v>-8.71167340853</v>
      </c>
      <c r="G122" s="144">
        <v>121.808037294</v>
      </c>
    </row>
    <row r="123">
      <c r="A123" s="144">
        <v>16.0</v>
      </c>
      <c r="C123" s="144" t="s">
        <v>1070</v>
      </c>
      <c r="D123" s="146"/>
      <c r="E123" s="144" t="s">
        <v>1011</v>
      </c>
      <c r="F123" s="144">
        <v>-8.28421190433</v>
      </c>
      <c r="G123" s="144">
        <v>122.911492626</v>
      </c>
    </row>
    <row r="124">
      <c r="A124" s="144">
        <v>17.0</v>
      </c>
      <c r="C124" s="144" t="s">
        <v>1071</v>
      </c>
      <c r="D124" s="146"/>
      <c r="E124" s="144" t="s">
        <v>1021</v>
      </c>
      <c r="F124" s="144">
        <v>1.16170300563</v>
      </c>
      <c r="G124" s="144">
        <v>124.764001066</v>
      </c>
    </row>
    <row r="125">
      <c r="A125" s="144">
        <v>18.0</v>
      </c>
      <c r="C125" s="144" t="s">
        <v>1072</v>
      </c>
      <c r="D125" s="146"/>
      <c r="E125" s="144" t="s">
        <v>1021</v>
      </c>
      <c r="F125" s="144">
        <v>1.17154662025</v>
      </c>
      <c r="G125" s="144">
        <v>124.843594622</v>
      </c>
    </row>
    <row r="126">
      <c r="A126" s="144">
        <v>19.0</v>
      </c>
      <c r="C126" s="144" t="s">
        <v>1073</v>
      </c>
      <c r="D126" s="146"/>
      <c r="E126" s="144" t="s">
        <v>1021</v>
      </c>
      <c r="F126" s="144">
        <v>1.26587859097</v>
      </c>
      <c r="G126" s="144">
        <v>124.852163778</v>
      </c>
    </row>
    <row r="127">
      <c r="A127" s="144">
        <v>20.0</v>
      </c>
      <c r="C127" s="144" t="s">
        <v>1074</v>
      </c>
      <c r="D127" s="146"/>
      <c r="E127" s="144" t="s">
        <v>1021</v>
      </c>
      <c r="F127" s="144">
        <v>1.27505550384</v>
      </c>
      <c r="G127" s="144">
        <v>124.829248052</v>
      </c>
    </row>
    <row r="128">
      <c r="A128" s="144">
        <v>21.0</v>
      </c>
      <c r="C128" s="144" t="s">
        <v>1075</v>
      </c>
      <c r="D128" s="146"/>
      <c r="E128" s="144" t="s">
        <v>1021</v>
      </c>
      <c r="F128" s="144">
        <v>1.28396769586</v>
      </c>
      <c r="G128" s="144">
        <v>124.821565999</v>
      </c>
    </row>
    <row r="129">
      <c r="A129" s="20" t="s">
        <v>1076</v>
      </c>
    </row>
  </sheetData>
  <mergeCells count="3">
    <mergeCell ref="B2:B77"/>
    <mergeCell ref="B78:B107"/>
    <mergeCell ref="B108:B128"/>
  </mergeCells>
  <hyperlinks>
    <hyperlink r:id="rId2" ref="A129"/>
  </hyperlinks>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t="s">
        <v>1077</v>
      </c>
      <c r="B1" s="147" t="s">
        <v>1078</v>
      </c>
      <c r="C1" s="147" t="s">
        <v>1079</v>
      </c>
      <c r="D1" s="147" t="s">
        <v>1080</v>
      </c>
      <c r="E1" s="147" t="s">
        <v>1081</v>
      </c>
    </row>
    <row r="2">
      <c r="A2" s="6" t="s">
        <v>1007</v>
      </c>
      <c r="B2" s="6">
        <v>13.0</v>
      </c>
      <c r="C2" s="6">
        <v>12.0</v>
      </c>
      <c r="D2" s="6">
        <v>6.0</v>
      </c>
      <c r="E2" s="6">
        <v>21.0</v>
      </c>
    </row>
    <row r="3">
      <c r="A3" s="6" t="s">
        <v>1010</v>
      </c>
      <c r="B3" s="6">
        <v>21.0</v>
      </c>
      <c r="C3" s="6">
        <v>9.0</v>
      </c>
      <c r="D3" s="6">
        <v>5.0</v>
      </c>
      <c r="E3" s="6">
        <v>35.0</v>
      </c>
    </row>
    <row r="4">
      <c r="A4" s="6" t="s">
        <v>25</v>
      </c>
      <c r="B4" s="6">
        <v>2.0</v>
      </c>
      <c r="C4" s="6">
        <v>0.0</v>
      </c>
      <c r="D4" s="6">
        <v>0.0</v>
      </c>
      <c r="E4" s="6">
        <v>2.0</v>
      </c>
    </row>
    <row r="5">
      <c r="A5" s="6" t="s">
        <v>1082</v>
      </c>
      <c r="B5" s="6">
        <v>1.0</v>
      </c>
      <c r="C5" s="6">
        <v>0.0</v>
      </c>
      <c r="D5" s="6">
        <v>0.0</v>
      </c>
      <c r="E5" s="6">
        <v>1.0</v>
      </c>
    </row>
    <row r="6">
      <c r="A6" s="6" t="s">
        <v>1083</v>
      </c>
      <c r="B6" s="6">
        <v>2.0</v>
      </c>
      <c r="C6" s="6">
        <v>0.0</v>
      </c>
      <c r="D6" s="6">
        <v>0.0</v>
      </c>
      <c r="E6" s="6">
        <v>2.0</v>
      </c>
    </row>
    <row r="7">
      <c r="A7" s="6" t="s">
        <v>1084</v>
      </c>
      <c r="B7" s="6">
        <v>16.0</v>
      </c>
      <c r="C7" s="6">
        <v>3.0</v>
      </c>
      <c r="D7" s="6">
        <v>5.0</v>
      </c>
      <c r="E7" s="6">
        <v>24.0</v>
      </c>
    </row>
    <row r="8">
      <c r="A8" s="6" t="s">
        <v>1085</v>
      </c>
      <c r="B8" s="6">
        <v>8.0</v>
      </c>
      <c r="C8" s="6">
        <v>1.0</v>
      </c>
      <c r="D8" s="6">
        <v>0.0</v>
      </c>
      <c r="E8" s="6">
        <v>9.0</v>
      </c>
    </row>
    <row r="9">
      <c r="A9" s="6" t="s">
        <v>1021</v>
      </c>
      <c r="B9" s="6">
        <v>6.0</v>
      </c>
      <c r="C9" s="6">
        <v>2.0</v>
      </c>
      <c r="D9" s="6">
        <v>5.0</v>
      </c>
      <c r="E9" s="6">
        <v>13.0</v>
      </c>
    </row>
    <row r="10">
      <c r="A10" s="6" t="s">
        <v>1086</v>
      </c>
      <c r="B10" s="6">
        <v>5.0</v>
      </c>
      <c r="C10" s="6">
        <v>0.0</v>
      </c>
      <c r="D10" s="6">
        <v>0.0</v>
      </c>
      <c r="E10" s="6">
        <v>5.0</v>
      </c>
    </row>
    <row r="11">
      <c r="A11" s="6" t="s">
        <v>1087</v>
      </c>
      <c r="B11" s="6">
        <v>5.0</v>
      </c>
      <c r="C11" s="6">
        <v>2.0</v>
      </c>
      <c r="D11" s="6">
        <v>0.0</v>
      </c>
      <c r="E11" s="6">
        <v>7.0</v>
      </c>
    </row>
    <row r="12">
      <c r="A12" s="6" t="s">
        <v>1088</v>
      </c>
      <c r="B12" s="7">
        <f t="shared" ref="B12:E12" si="1">SUM(B2:B11)</f>
        <v>79</v>
      </c>
      <c r="C12" s="7">
        <f t="shared" si="1"/>
        <v>29</v>
      </c>
      <c r="D12" s="7">
        <f t="shared" si="1"/>
        <v>21</v>
      </c>
      <c r="E12" s="7">
        <f t="shared" si="1"/>
        <v>119</v>
      </c>
    </row>
    <row r="14">
      <c r="A14" s="6" t="s">
        <v>1089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4.38"/>
    <col customWidth="1" min="3" max="3" width="16.13"/>
    <col customWidth="1" min="4" max="4" width="17.63"/>
  </cols>
  <sheetData>
    <row r="1">
      <c r="A1" s="1" t="s">
        <v>0</v>
      </c>
      <c r="B1" s="1" t="s">
        <v>1</v>
      </c>
      <c r="C1" s="1" t="s">
        <v>17</v>
      </c>
      <c r="D1" s="1" t="s">
        <v>18</v>
      </c>
      <c r="F1" s="21" t="s">
        <v>177</v>
      </c>
      <c r="G1" s="21" t="s">
        <v>178</v>
      </c>
      <c r="H1" s="21" t="s">
        <v>179</v>
      </c>
    </row>
    <row r="2">
      <c r="A2" s="6">
        <v>1.0</v>
      </c>
      <c r="B2" s="6" t="s">
        <v>24</v>
      </c>
      <c r="C2" s="6">
        <v>115.508</v>
      </c>
      <c r="D2" s="6">
        <v>-8.342</v>
      </c>
      <c r="F2" s="22" t="s">
        <v>180</v>
      </c>
      <c r="G2" s="23">
        <v>-8.342</v>
      </c>
      <c r="H2" s="23">
        <v>115.508</v>
      </c>
    </row>
    <row r="3">
      <c r="A3" s="6">
        <v>2.0</v>
      </c>
      <c r="B3" s="6" t="s">
        <v>33</v>
      </c>
      <c r="C3" s="6">
        <v>124.42</v>
      </c>
      <c r="D3" s="6">
        <v>0.75</v>
      </c>
      <c r="F3" s="22" t="s">
        <v>181</v>
      </c>
      <c r="G3" s="23">
        <v>0.75</v>
      </c>
      <c r="H3" s="23">
        <v>124.42</v>
      </c>
    </row>
    <row r="4">
      <c r="A4" s="6">
        <v>3.0</v>
      </c>
      <c r="B4" s="6" t="s">
        <v>55</v>
      </c>
      <c r="C4" s="6">
        <v>105.423</v>
      </c>
      <c r="D4" s="6">
        <v>-6.102</v>
      </c>
      <c r="F4" s="22" t="s">
        <v>182</v>
      </c>
      <c r="G4" s="23">
        <v>-6.102</v>
      </c>
      <c r="H4" s="23">
        <v>105.423</v>
      </c>
    </row>
    <row r="5">
      <c r="A5" s="6">
        <v>4.0</v>
      </c>
      <c r="B5" s="6" t="s">
        <v>38</v>
      </c>
      <c r="C5" s="6">
        <v>120.52</v>
      </c>
      <c r="D5" s="6">
        <v>-8.62</v>
      </c>
      <c r="F5" s="22" t="s">
        <v>183</v>
      </c>
      <c r="G5" s="23">
        <v>-8.62</v>
      </c>
      <c r="H5" s="23">
        <v>120.52</v>
      </c>
    </row>
    <row r="6">
      <c r="A6" s="6">
        <v>5.0</v>
      </c>
      <c r="B6" s="6" t="s">
        <v>44</v>
      </c>
      <c r="C6" s="6">
        <v>112.58</v>
      </c>
      <c r="D6" s="6">
        <v>-7.725</v>
      </c>
      <c r="F6" s="22" t="s">
        <v>184</v>
      </c>
      <c r="G6" s="23">
        <v>-7.725</v>
      </c>
      <c r="H6" s="23">
        <v>112.58</v>
      </c>
    </row>
    <row r="7">
      <c r="A7" s="6">
        <v>6.0</v>
      </c>
      <c r="B7" s="6" t="s">
        <v>49</v>
      </c>
      <c r="C7" s="6">
        <v>125.45598</v>
      </c>
      <c r="D7" s="6">
        <v>3.682846</v>
      </c>
      <c r="F7" s="22" t="s">
        <v>185</v>
      </c>
      <c r="G7" s="23">
        <v>3.682846</v>
      </c>
      <c r="H7" s="23">
        <v>125.45598</v>
      </c>
    </row>
    <row r="8">
      <c r="A8" s="6">
        <v>7.0</v>
      </c>
      <c r="B8" s="6" t="s">
        <v>61</v>
      </c>
      <c r="C8" s="6">
        <v>129.881</v>
      </c>
      <c r="D8" s="6">
        <v>-4.523</v>
      </c>
      <c r="F8" s="22" t="s">
        <v>186</v>
      </c>
      <c r="G8" s="23">
        <v>-4.523</v>
      </c>
      <c r="H8" s="23">
        <v>129.881</v>
      </c>
    </row>
    <row r="9">
      <c r="A9" s="6">
        <v>8.0</v>
      </c>
      <c r="B9" s="6" t="s">
        <v>52</v>
      </c>
      <c r="C9" s="6">
        <v>115.375</v>
      </c>
      <c r="D9" s="6">
        <v>-8.242</v>
      </c>
      <c r="F9" s="22" t="s">
        <v>187</v>
      </c>
      <c r="G9" s="23">
        <v>-8.242</v>
      </c>
      <c r="H9" s="23">
        <v>115.375</v>
      </c>
    </row>
    <row r="10">
      <c r="A10" s="6">
        <v>9.0</v>
      </c>
      <c r="B10" s="6" t="s">
        <v>54</v>
      </c>
      <c r="C10" s="6">
        <v>123.579</v>
      </c>
      <c r="D10" s="6">
        <v>-7.792</v>
      </c>
      <c r="F10" s="22" t="s">
        <v>188</v>
      </c>
      <c r="G10" s="23">
        <v>-7.792</v>
      </c>
      <c r="H10" s="23">
        <v>123.579</v>
      </c>
    </row>
    <row r="11">
      <c r="A11" s="6">
        <v>10.0</v>
      </c>
      <c r="B11" s="6" t="s">
        <v>71</v>
      </c>
      <c r="C11" s="6">
        <v>112.95</v>
      </c>
      <c r="D11" s="6">
        <v>-7.942</v>
      </c>
      <c r="F11" s="22" t="s">
        <v>189</v>
      </c>
      <c r="G11" s="23">
        <v>-7.942</v>
      </c>
      <c r="H11" s="23">
        <v>112.95</v>
      </c>
    </row>
    <row r="12">
      <c r="A12" s="6">
        <v>11.0</v>
      </c>
      <c r="B12" s="6" t="s">
        <v>76</v>
      </c>
      <c r="C12" s="6">
        <v>96.821</v>
      </c>
      <c r="D12" s="6">
        <v>4.769</v>
      </c>
      <c r="F12" s="22" t="s">
        <v>190</v>
      </c>
      <c r="G12" s="23">
        <v>4.769</v>
      </c>
      <c r="H12" s="23">
        <v>96.821</v>
      </c>
    </row>
    <row r="13">
      <c r="A13" s="6">
        <v>12.0</v>
      </c>
      <c r="B13" s="6" t="s">
        <v>78</v>
      </c>
      <c r="C13" s="6">
        <v>108.4</v>
      </c>
      <c r="D13" s="6">
        <v>-6.892</v>
      </c>
      <c r="F13" s="22" t="s">
        <v>191</v>
      </c>
      <c r="G13" s="23">
        <v>-6.892</v>
      </c>
      <c r="H13" s="23">
        <v>108.4</v>
      </c>
    </row>
    <row r="14">
      <c r="A14" s="6">
        <v>13.0</v>
      </c>
      <c r="B14" s="6" t="s">
        <v>67</v>
      </c>
      <c r="C14" s="6">
        <v>121.601</v>
      </c>
      <c r="D14" s="6">
        <v>-0.162</v>
      </c>
      <c r="F14" s="22" t="s">
        <v>192</v>
      </c>
      <c r="G14" s="23">
        <v>-0.162</v>
      </c>
      <c r="H14" s="23">
        <v>121.601</v>
      </c>
    </row>
    <row r="15">
      <c r="A15" s="6">
        <v>14.0</v>
      </c>
      <c r="B15" s="6" t="s">
        <v>81</v>
      </c>
      <c r="C15" s="6">
        <v>103.13</v>
      </c>
      <c r="D15" s="6">
        <v>-4.03</v>
      </c>
      <c r="F15" s="22" t="s">
        <v>193</v>
      </c>
      <c r="G15" s="23">
        <v>-4.03</v>
      </c>
      <c r="H15" s="23">
        <v>103.13</v>
      </c>
    </row>
    <row r="16">
      <c r="A16" s="6">
        <v>15.0</v>
      </c>
      <c r="B16" s="6" t="s">
        <v>84</v>
      </c>
      <c r="C16" s="6">
        <v>109.92</v>
      </c>
      <c r="D16" s="6">
        <v>-7.2</v>
      </c>
      <c r="F16" s="22" t="s">
        <v>194</v>
      </c>
      <c r="G16" s="23">
        <v>-7.2</v>
      </c>
      <c r="H16" s="23">
        <v>109.92</v>
      </c>
    </row>
    <row r="17">
      <c r="A17" s="6">
        <v>16.0</v>
      </c>
      <c r="B17" s="6" t="s">
        <v>87</v>
      </c>
      <c r="C17" s="6">
        <v>127.894</v>
      </c>
      <c r="D17" s="6">
        <v>1.693</v>
      </c>
      <c r="F17" s="22" t="s">
        <v>195</v>
      </c>
      <c r="G17" s="23">
        <v>1.693</v>
      </c>
      <c r="H17" s="23">
        <v>127.894</v>
      </c>
    </row>
    <row r="18">
      <c r="A18" s="6">
        <v>17.0</v>
      </c>
      <c r="B18" s="6" t="s">
        <v>90</v>
      </c>
      <c r="C18" s="6">
        <v>121.18</v>
      </c>
      <c r="D18" s="6">
        <v>-8.82</v>
      </c>
      <c r="F18" s="22" t="s">
        <v>196</v>
      </c>
      <c r="G18" s="23">
        <v>-8.82</v>
      </c>
      <c r="H18" s="23">
        <v>121.18</v>
      </c>
    </row>
    <row r="19">
      <c r="A19" s="6">
        <v>18.0</v>
      </c>
      <c r="B19" s="6" t="s">
        <v>93</v>
      </c>
      <c r="C19" s="6">
        <v>122.455</v>
      </c>
      <c r="D19" s="6">
        <v>-8.676</v>
      </c>
      <c r="F19" s="22" t="s">
        <v>197</v>
      </c>
      <c r="G19" s="23">
        <v>-8.676</v>
      </c>
      <c r="H19" s="23">
        <v>122.455</v>
      </c>
    </row>
    <row r="20">
      <c r="A20" s="6">
        <v>19.0</v>
      </c>
      <c r="B20" s="6" t="s">
        <v>94</v>
      </c>
      <c r="C20" s="6">
        <v>108.058</v>
      </c>
      <c r="D20" s="6">
        <v>-7.25</v>
      </c>
      <c r="F20" s="22" t="s">
        <v>198</v>
      </c>
      <c r="G20" s="23">
        <v>-7.25</v>
      </c>
      <c r="H20" s="23">
        <v>108.058</v>
      </c>
    </row>
    <row r="21">
      <c r="A21" s="6">
        <v>20.0</v>
      </c>
      <c r="B21" s="6" t="s">
        <v>96</v>
      </c>
      <c r="C21" s="6">
        <v>127.33</v>
      </c>
      <c r="D21" s="6">
        <v>0.8</v>
      </c>
      <c r="F21" s="22" t="s">
        <v>199</v>
      </c>
      <c r="G21" s="23">
        <v>0.8</v>
      </c>
      <c r="H21" s="23">
        <v>127.33</v>
      </c>
    </row>
    <row r="22">
      <c r="A22" s="6">
        <v>21.0</v>
      </c>
      <c r="B22" s="6" t="s">
        <v>98</v>
      </c>
      <c r="C22" s="6">
        <v>127.53</v>
      </c>
      <c r="D22" s="6">
        <v>1.38</v>
      </c>
      <c r="F22" s="22" t="s">
        <v>200</v>
      </c>
      <c r="G22" s="23">
        <v>1.38</v>
      </c>
      <c r="H22" s="23">
        <v>127.53</v>
      </c>
    </row>
    <row r="23">
      <c r="A23" s="6">
        <v>22.0</v>
      </c>
      <c r="B23" s="6" t="s">
        <v>100</v>
      </c>
      <c r="C23" s="6">
        <v>106.965</v>
      </c>
      <c r="D23" s="6">
        <v>-6.77</v>
      </c>
      <c r="F23" s="22" t="s">
        <v>201</v>
      </c>
      <c r="G23" s="23">
        <v>-6.77</v>
      </c>
      <c r="H23" s="23">
        <v>106.965</v>
      </c>
    </row>
    <row r="24">
      <c r="A24" s="6">
        <v>23.0</v>
      </c>
      <c r="B24" s="6" t="s">
        <v>102</v>
      </c>
      <c r="C24" s="6">
        <v>107.84</v>
      </c>
      <c r="D24" s="6">
        <v>-7.143</v>
      </c>
      <c r="F24" s="22" t="s">
        <v>202</v>
      </c>
      <c r="G24" s="23">
        <v>-7.143</v>
      </c>
      <c r="H24" s="23">
        <v>107.84</v>
      </c>
    </row>
    <row r="25">
      <c r="A25" s="6">
        <v>24.0</v>
      </c>
      <c r="B25" s="6" t="s">
        <v>104</v>
      </c>
      <c r="C25" s="6">
        <v>127.63</v>
      </c>
      <c r="D25" s="6">
        <v>1.488</v>
      </c>
      <c r="F25" s="22" t="s">
        <v>203</v>
      </c>
      <c r="G25" s="23">
        <v>1.488</v>
      </c>
      <c r="H25" s="23">
        <v>127.63</v>
      </c>
    </row>
    <row r="26">
      <c r="A26" s="6">
        <v>25.0</v>
      </c>
      <c r="B26" s="6" t="s">
        <v>105</v>
      </c>
      <c r="C26" s="6">
        <v>114.242</v>
      </c>
      <c r="D26" s="6">
        <v>-8.058</v>
      </c>
      <c r="F26" s="22" t="s">
        <v>204</v>
      </c>
      <c r="G26" s="23">
        <v>-8.058</v>
      </c>
      <c r="H26" s="23">
        <v>114.242</v>
      </c>
    </row>
    <row r="27">
      <c r="A27" s="6">
        <v>26.0</v>
      </c>
      <c r="B27" s="6" t="s">
        <v>106</v>
      </c>
      <c r="C27" s="6">
        <v>123.57</v>
      </c>
      <c r="D27" s="6">
        <v>-8.53</v>
      </c>
      <c r="F27" s="22" t="s">
        <v>205</v>
      </c>
      <c r="G27" s="23">
        <v>-8.53</v>
      </c>
      <c r="H27" s="23">
        <v>123.57</v>
      </c>
    </row>
    <row r="28">
      <c r="A28" s="6">
        <v>27.0</v>
      </c>
      <c r="B28" s="6" t="s">
        <v>107</v>
      </c>
      <c r="C28" s="6">
        <v>123.258</v>
      </c>
      <c r="D28" s="6">
        <v>-8.342</v>
      </c>
      <c r="F28" s="22" t="s">
        <v>206</v>
      </c>
      <c r="G28" s="23">
        <v>-8.342</v>
      </c>
      <c r="H28" s="23">
        <v>123.258</v>
      </c>
    </row>
    <row r="29">
      <c r="A29" s="6">
        <v>28.0</v>
      </c>
      <c r="B29" s="6" t="s">
        <v>109</v>
      </c>
      <c r="C29" s="6">
        <v>123.505</v>
      </c>
      <c r="D29" s="6">
        <v>-8.272</v>
      </c>
      <c r="F29" s="22" t="s">
        <v>207</v>
      </c>
      <c r="G29" s="23">
        <v>-8.272</v>
      </c>
      <c r="H29" s="23">
        <v>123.505</v>
      </c>
    </row>
    <row r="30">
      <c r="A30" s="6">
        <v>29.0</v>
      </c>
      <c r="B30" s="6" t="s">
        <v>110</v>
      </c>
      <c r="C30" s="6">
        <v>120.98</v>
      </c>
      <c r="D30" s="6">
        <v>-8.73</v>
      </c>
      <c r="F30" s="22" t="s">
        <v>208</v>
      </c>
      <c r="G30" s="23">
        <v>-8.73</v>
      </c>
      <c r="H30" s="23">
        <v>120.98</v>
      </c>
    </row>
    <row r="31">
      <c r="A31" s="6">
        <v>30.0</v>
      </c>
      <c r="B31" s="6" t="s">
        <v>111</v>
      </c>
      <c r="C31" s="6">
        <v>120.95</v>
      </c>
      <c r="D31" s="6">
        <v>-8.875</v>
      </c>
      <c r="F31" s="22" t="s">
        <v>209</v>
      </c>
      <c r="G31" s="23">
        <v>-8.875</v>
      </c>
      <c r="H31" s="23">
        <v>120.95</v>
      </c>
    </row>
    <row r="32">
      <c r="A32" s="6">
        <v>31.0</v>
      </c>
      <c r="B32" s="6" t="s">
        <v>113</v>
      </c>
      <c r="C32" s="6">
        <v>121.645</v>
      </c>
      <c r="D32" s="6">
        <v>-8.897</v>
      </c>
      <c r="F32" s="22" t="s">
        <v>210</v>
      </c>
      <c r="G32" s="23">
        <v>-8.897</v>
      </c>
      <c r="H32" s="23">
        <v>121.645</v>
      </c>
    </row>
    <row r="33">
      <c r="A33" s="6">
        <v>32.0</v>
      </c>
      <c r="B33" s="6" t="s">
        <v>115</v>
      </c>
      <c r="C33" s="6">
        <v>102.62</v>
      </c>
      <c r="D33" s="6">
        <v>-3.52</v>
      </c>
      <c r="F33" s="22" t="s">
        <v>211</v>
      </c>
      <c r="G33" s="23">
        <v>-3.52</v>
      </c>
      <c r="H33" s="23">
        <v>102.62</v>
      </c>
    </row>
    <row r="34">
      <c r="A34" s="6">
        <v>33.0</v>
      </c>
      <c r="B34" s="6" t="s">
        <v>117</v>
      </c>
      <c r="C34" s="6">
        <v>125.406</v>
      </c>
      <c r="D34" s="6">
        <v>2.78</v>
      </c>
      <c r="F34" s="22" t="s">
        <v>212</v>
      </c>
      <c r="G34" s="23">
        <v>2.78</v>
      </c>
      <c r="H34" s="23">
        <v>125.406</v>
      </c>
    </row>
    <row r="35">
      <c r="A35" s="6">
        <v>34.0</v>
      </c>
      <c r="B35" s="6" t="s">
        <v>118</v>
      </c>
      <c r="C35" s="6">
        <v>121.82</v>
      </c>
      <c r="D35" s="6">
        <v>-8.77</v>
      </c>
      <c r="F35" s="22" t="s">
        <v>213</v>
      </c>
      <c r="G35" s="23">
        <v>-8.77</v>
      </c>
      <c r="H35" s="23">
        <v>121.82</v>
      </c>
    </row>
    <row r="36">
      <c r="A36" s="6">
        <v>35.0</v>
      </c>
      <c r="B36" s="6" t="s">
        <v>120</v>
      </c>
      <c r="C36" s="6">
        <v>112.308</v>
      </c>
      <c r="D36" s="6">
        <v>-7.93</v>
      </c>
      <c r="F36" s="22" t="s">
        <v>214</v>
      </c>
      <c r="G36" s="23">
        <v>-7.93</v>
      </c>
      <c r="H36" s="23">
        <v>112.308</v>
      </c>
    </row>
    <row r="37">
      <c r="A37" s="6">
        <v>36.0</v>
      </c>
      <c r="B37" s="6" t="s">
        <v>121</v>
      </c>
      <c r="C37" s="6">
        <v>101.264</v>
      </c>
      <c r="D37" s="6">
        <v>-1.697</v>
      </c>
      <c r="F37" s="22" t="s">
        <v>215</v>
      </c>
      <c r="G37" s="23">
        <v>-1.697</v>
      </c>
      <c r="H37" s="23">
        <v>101.264</v>
      </c>
    </row>
    <row r="38">
      <c r="A38" s="6">
        <v>37.0</v>
      </c>
      <c r="B38" s="6" t="s">
        <v>124</v>
      </c>
      <c r="C38" s="6">
        <v>127.4</v>
      </c>
      <c r="D38" s="6">
        <v>0.32</v>
      </c>
      <c r="F38" s="22" t="s">
        <v>216</v>
      </c>
      <c r="G38" s="23">
        <v>0.32</v>
      </c>
      <c r="H38" s="23">
        <v>127.4</v>
      </c>
    </row>
    <row r="39">
      <c r="A39" s="6">
        <v>38.0</v>
      </c>
      <c r="B39" s="6" t="s">
        <v>125</v>
      </c>
      <c r="C39" s="6">
        <v>113.342</v>
      </c>
      <c r="D39" s="6">
        <v>-7.979</v>
      </c>
      <c r="F39" s="22" t="s">
        <v>217</v>
      </c>
      <c r="G39" s="23">
        <v>-7.979</v>
      </c>
      <c r="H39" s="23">
        <v>113.342</v>
      </c>
    </row>
    <row r="40">
      <c r="A40" s="6">
        <v>39.0</v>
      </c>
      <c r="B40" s="6" t="s">
        <v>128</v>
      </c>
      <c r="C40" s="6">
        <v>122.833</v>
      </c>
      <c r="D40" s="6">
        <v>-8.365</v>
      </c>
      <c r="F40" s="22" t="s">
        <v>218</v>
      </c>
      <c r="G40" s="23">
        <v>-8.365</v>
      </c>
      <c r="H40" s="23">
        <v>122.833</v>
      </c>
    </row>
    <row r="41">
      <c r="A41" s="6">
        <v>40.0</v>
      </c>
      <c r="B41" s="6" t="s">
        <v>129</v>
      </c>
      <c r="C41" s="6">
        <v>122.7682</v>
      </c>
      <c r="D41" s="6">
        <v>-8.5389</v>
      </c>
      <c r="F41" s="22" t="s">
        <v>219</v>
      </c>
      <c r="G41" s="23">
        <v>-8.5389</v>
      </c>
      <c r="H41" s="23">
        <v>122.7682</v>
      </c>
    </row>
    <row r="42">
      <c r="A42" s="6">
        <v>41.0</v>
      </c>
      <c r="B42" s="6" t="s">
        <v>131</v>
      </c>
      <c r="C42" s="6">
        <v>122.7805</v>
      </c>
      <c r="D42" s="6">
        <v>-8.5539</v>
      </c>
      <c r="F42" s="22" t="s">
        <v>220</v>
      </c>
      <c r="G42" s="23">
        <v>-8.5539</v>
      </c>
      <c r="H42" s="23">
        <v>122.7805</v>
      </c>
    </row>
    <row r="43">
      <c r="A43" s="6">
        <v>42.0</v>
      </c>
      <c r="B43" s="6" t="s">
        <v>133</v>
      </c>
      <c r="C43" s="6">
        <v>124.792</v>
      </c>
      <c r="D43" s="6">
        <v>1.358</v>
      </c>
      <c r="F43" s="22" t="s">
        <v>221</v>
      </c>
      <c r="G43" s="23">
        <v>1.358</v>
      </c>
      <c r="H43" s="23">
        <v>124.792</v>
      </c>
    </row>
    <row r="44">
      <c r="A44" s="6">
        <v>43.0</v>
      </c>
      <c r="B44" s="6" t="s">
        <v>135</v>
      </c>
      <c r="C44" s="6">
        <v>124.865</v>
      </c>
      <c r="D44" s="6">
        <v>1.352</v>
      </c>
      <c r="F44" s="22" t="s">
        <v>222</v>
      </c>
      <c r="G44" s="23">
        <v>1.352</v>
      </c>
      <c r="H44" s="23">
        <v>124.865</v>
      </c>
    </row>
    <row r="45">
      <c r="A45" s="6">
        <v>44.0</v>
      </c>
      <c r="B45" s="6" t="s">
        <v>136</v>
      </c>
      <c r="C45" s="6">
        <v>100.473</v>
      </c>
      <c r="D45" s="6">
        <v>-0.381</v>
      </c>
      <c r="F45" s="22" t="s">
        <v>223</v>
      </c>
      <c r="G45" s="23">
        <v>-0.381</v>
      </c>
      <c r="H45" s="23">
        <v>100.473</v>
      </c>
    </row>
    <row r="46">
      <c r="A46" s="6">
        <v>45.0</v>
      </c>
      <c r="B46" s="6" t="s">
        <v>138</v>
      </c>
      <c r="C46" s="6">
        <v>110.442</v>
      </c>
      <c r="D46" s="6">
        <v>-7.542</v>
      </c>
      <c r="F46" s="22" t="s">
        <v>224</v>
      </c>
      <c r="G46" s="23">
        <v>-7.542</v>
      </c>
      <c r="H46" s="23">
        <v>110.442</v>
      </c>
    </row>
    <row r="47">
      <c r="A47" s="6">
        <v>46.0</v>
      </c>
      <c r="B47" s="6" t="s">
        <v>140</v>
      </c>
      <c r="C47" s="6">
        <v>107.73</v>
      </c>
      <c r="D47" s="6">
        <v>-7.32</v>
      </c>
      <c r="F47" s="22" t="s">
        <v>225</v>
      </c>
      <c r="G47" s="23">
        <v>-7.32</v>
      </c>
      <c r="H47" s="23">
        <v>107.73</v>
      </c>
    </row>
    <row r="48">
      <c r="A48" s="6">
        <v>47.0</v>
      </c>
      <c r="B48" s="6" t="s">
        <v>142</v>
      </c>
      <c r="C48" s="6">
        <v>96.329</v>
      </c>
      <c r="D48" s="6">
        <v>4.914</v>
      </c>
      <c r="F48" s="22" t="s">
        <v>226</v>
      </c>
      <c r="G48" s="23">
        <v>4.914</v>
      </c>
      <c r="H48" s="23">
        <v>96.329</v>
      </c>
    </row>
    <row r="49">
      <c r="A49" s="6">
        <v>48.0</v>
      </c>
      <c r="B49" s="6" t="s">
        <v>144</v>
      </c>
      <c r="C49" s="6">
        <v>114.042</v>
      </c>
      <c r="D49" s="6">
        <v>-8.125</v>
      </c>
      <c r="F49" s="22" t="s">
        <v>227</v>
      </c>
      <c r="G49" s="23">
        <v>-8.125</v>
      </c>
      <c r="H49" s="23">
        <v>114.042</v>
      </c>
    </row>
    <row r="50">
      <c r="A50" s="6">
        <v>49.0</v>
      </c>
      <c r="B50" s="6" t="s">
        <v>146</v>
      </c>
      <c r="C50" s="6">
        <v>116.47</v>
      </c>
      <c r="D50" s="6">
        <v>-8.42</v>
      </c>
      <c r="F50" s="22" t="s">
        <v>228</v>
      </c>
      <c r="G50" s="23">
        <v>-8.42</v>
      </c>
      <c r="H50" s="23">
        <v>116.47</v>
      </c>
    </row>
    <row r="51">
      <c r="A51" s="6">
        <v>50.0</v>
      </c>
      <c r="B51" s="6" t="s">
        <v>149</v>
      </c>
      <c r="C51" s="6">
        <v>121.708</v>
      </c>
      <c r="D51" s="6">
        <v>-8.32</v>
      </c>
      <c r="F51" s="22" t="s">
        <v>229</v>
      </c>
      <c r="G51" s="23">
        <v>-8.32</v>
      </c>
      <c r="H51" s="23">
        <v>121.708</v>
      </c>
    </row>
    <row r="52">
      <c r="A52" s="6">
        <v>51.0</v>
      </c>
      <c r="B52" s="6" t="s">
        <v>150</v>
      </c>
      <c r="C52" s="6">
        <v>125.3667</v>
      </c>
      <c r="D52" s="6">
        <v>2.3031</v>
      </c>
      <c r="F52" s="22" t="s">
        <v>230</v>
      </c>
      <c r="G52" s="23">
        <v>2.3031</v>
      </c>
      <c r="H52" s="23">
        <v>125.3667</v>
      </c>
    </row>
    <row r="53">
      <c r="A53" s="6">
        <v>52.0</v>
      </c>
      <c r="B53" s="6" t="s">
        <v>152</v>
      </c>
      <c r="C53" s="6">
        <v>106.73</v>
      </c>
      <c r="D53" s="6">
        <v>-6.72</v>
      </c>
      <c r="F53" s="22" t="s">
        <v>231</v>
      </c>
      <c r="G53" s="23">
        <v>-6.72</v>
      </c>
      <c r="H53" s="23">
        <v>106.73</v>
      </c>
    </row>
    <row r="54">
      <c r="A54" s="6">
        <v>53.0</v>
      </c>
      <c r="B54" s="6" t="s">
        <v>153</v>
      </c>
      <c r="C54" s="6">
        <v>119.07</v>
      </c>
      <c r="D54" s="6">
        <v>-8.2</v>
      </c>
      <c r="F54" s="22" t="s">
        <v>232</v>
      </c>
      <c r="G54" s="23">
        <v>-8.2</v>
      </c>
      <c r="H54" s="23">
        <v>119.07</v>
      </c>
    </row>
    <row r="55">
      <c r="A55" s="6">
        <v>54.0</v>
      </c>
      <c r="B55" s="6" t="s">
        <v>155</v>
      </c>
      <c r="C55" s="6">
        <v>112.92</v>
      </c>
      <c r="D55" s="6">
        <v>-8.108</v>
      </c>
      <c r="F55" s="22" t="s">
        <v>233</v>
      </c>
      <c r="G55" s="23">
        <v>-8.108</v>
      </c>
      <c r="H55" s="23">
        <v>112.92</v>
      </c>
    </row>
    <row r="56">
      <c r="A56" s="6">
        <v>55.0</v>
      </c>
      <c r="B56" s="20" t="s">
        <v>159</v>
      </c>
      <c r="C56" s="6">
        <v>95.658</v>
      </c>
      <c r="D56" s="6">
        <v>5.448</v>
      </c>
      <c r="F56" s="22" t="s">
        <v>234</v>
      </c>
      <c r="G56" s="23">
        <v>5.448</v>
      </c>
      <c r="H56" s="23">
        <v>95.658</v>
      </c>
    </row>
    <row r="57">
      <c r="A57" s="6">
        <v>56.0</v>
      </c>
      <c r="B57" s="6" t="s">
        <v>160</v>
      </c>
      <c r="C57" s="6">
        <v>98.392</v>
      </c>
      <c r="D57" s="6">
        <v>3.17</v>
      </c>
      <c r="F57" s="22" t="s">
        <v>235</v>
      </c>
      <c r="G57" s="23">
        <v>3.17</v>
      </c>
      <c r="H57" s="23">
        <v>98.392</v>
      </c>
    </row>
    <row r="58">
      <c r="A58" s="6">
        <v>57.0</v>
      </c>
      <c r="B58" s="6" t="s">
        <v>162</v>
      </c>
      <c r="C58" s="6">
        <v>124.13</v>
      </c>
      <c r="D58" s="6">
        <v>-8.508</v>
      </c>
      <c r="F58" s="22" t="s">
        <v>236</v>
      </c>
      <c r="G58" s="23">
        <v>-8.508</v>
      </c>
      <c r="H58" s="23">
        <v>124.13</v>
      </c>
    </row>
    <row r="59">
      <c r="A59" s="6">
        <v>58.0</v>
      </c>
      <c r="B59" s="6" t="s">
        <v>164</v>
      </c>
      <c r="C59" s="6">
        <v>109.208</v>
      </c>
      <c r="D59" s="6">
        <v>-7.242</v>
      </c>
      <c r="F59" s="22" t="s">
        <v>237</v>
      </c>
      <c r="G59" s="23">
        <v>-7.242</v>
      </c>
      <c r="H59" s="23">
        <v>109.208</v>
      </c>
    </row>
    <row r="60">
      <c r="A60" s="6">
        <v>59.0</v>
      </c>
      <c r="B60" s="6" t="s">
        <v>166</v>
      </c>
      <c r="C60" s="6">
        <v>124.737</v>
      </c>
      <c r="D60" s="6">
        <v>1.1145</v>
      </c>
      <c r="F60" s="22" t="s">
        <v>238</v>
      </c>
      <c r="G60" s="23">
        <v>1.1145</v>
      </c>
      <c r="H60" s="23">
        <v>124.737</v>
      </c>
    </row>
    <row r="61">
      <c r="A61" s="6">
        <v>60.0</v>
      </c>
      <c r="B61" s="6" t="s">
        <v>167</v>
      </c>
      <c r="C61" s="6">
        <v>99.537</v>
      </c>
      <c r="D61" s="6">
        <v>0.686</v>
      </c>
      <c r="F61" s="22" t="s">
        <v>239</v>
      </c>
      <c r="G61" s="23">
        <v>0.686</v>
      </c>
      <c r="H61" s="23">
        <v>99.537</v>
      </c>
    </row>
    <row r="62">
      <c r="A62" s="6">
        <v>61.0</v>
      </c>
      <c r="B62" s="6" t="s">
        <v>169</v>
      </c>
      <c r="C62" s="6">
        <v>110.07</v>
      </c>
      <c r="D62" s="6">
        <v>-7.384</v>
      </c>
      <c r="F62" s="22" t="s">
        <v>240</v>
      </c>
      <c r="G62" s="23">
        <v>-7.384</v>
      </c>
      <c r="H62" s="23">
        <v>110.07</v>
      </c>
    </row>
    <row r="63">
      <c r="A63" s="6">
        <v>62.0</v>
      </c>
      <c r="B63" s="6" t="s">
        <v>170</v>
      </c>
      <c r="C63" s="6">
        <v>109.992</v>
      </c>
      <c r="D63" s="6">
        <v>-7.3</v>
      </c>
      <c r="F63" s="22" t="s">
        <v>241</v>
      </c>
      <c r="G63" s="23">
        <v>-7.3</v>
      </c>
      <c r="H63" s="23">
        <v>109.992</v>
      </c>
    </row>
    <row r="64">
      <c r="A64" s="6">
        <v>63.0</v>
      </c>
      <c r="B64" s="6" t="s">
        <v>172</v>
      </c>
      <c r="C64" s="6">
        <v>100.679</v>
      </c>
      <c r="D64" s="6">
        <v>-0.978</v>
      </c>
      <c r="F64" s="22" t="s">
        <v>242</v>
      </c>
      <c r="G64" s="23">
        <v>-0.978</v>
      </c>
      <c r="H64" s="23">
        <v>100.679</v>
      </c>
    </row>
    <row r="65">
      <c r="A65" s="6">
        <v>64.0</v>
      </c>
      <c r="B65" s="6" t="s">
        <v>173</v>
      </c>
      <c r="C65" s="6">
        <v>118.0</v>
      </c>
      <c r="D65" s="6">
        <v>-8.25</v>
      </c>
      <c r="F65" s="22" t="s">
        <v>243</v>
      </c>
      <c r="G65" s="23">
        <v>-8.25</v>
      </c>
      <c r="H65" s="23">
        <v>118.0</v>
      </c>
    </row>
    <row r="66">
      <c r="A66" s="6">
        <v>65.0</v>
      </c>
      <c r="B66" s="6" t="s">
        <v>174</v>
      </c>
      <c r="C66" s="6">
        <v>100.331</v>
      </c>
      <c r="D66" s="6">
        <v>-0.39</v>
      </c>
      <c r="F66" s="22" t="s">
        <v>244</v>
      </c>
      <c r="G66" s="23">
        <v>-0.39</v>
      </c>
      <c r="H66" s="23">
        <v>100.331</v>
      </c>
    </row>
    <row r="67">
      <c r="A67" s="6">
        <v>66.0</v>
      </c>
      <c r="B67" s="6" t="s">
        <v>175</v>
      </c>
      <c r="C67" s="6">
        <v>125.185</v>
      </c>
      <c r="D67" s="6">
        <v>1.518</v>
      </c>
      <c r="F67" s="22" t="s">
        <v>245</v>
      </c>
      <c r="G67" s="23">
        <v>1.518</v>
      </c>
      <c r="H67" s="23">
        <v>125.185</v>
      </c>
    </row>
    <row r="68">
      <c r="A68" s="6">
        <v>67.0</v>
      </c>
      <c r="B68" s="6" t="s">
        <v>176</v>
      </c>
      <c r="C68" s="6">
        <v>107.6</v>
      </c>
      <c r="D68" s="6">
        <v>-6.77</v>
      </c>
      <c r="F68" s="22" t="s">
        <v>246</v>
      </c>
      <c r="G68" s="23">
        <v>-6.77</v>
      </c>
      <c r="H68" s="23">
        <v>107.6</v>
      </c>
    </row>
    <row r="69">
      <c r="A69" s="6">
        <v>68.0</v>
      </c>
      <c r="B69" s="6" t="s">
        <v>65</v>
      </c>
      <c r="C69" s="6">
        <v>128.675</v>
      </c>
      <c r="D69" s="6">
        <v>-7.125</v>
      </c>
      <c r="F69" s="22" t="s">
        <v>247</v>
      </c>
      <c r="G69" s="23">
        <v>-6.976</v>
      </c>
      <c r="H69" s="23">
        <v>129.144</v>
      </c>
    </row>
    <row r="70">
      <c r="F70" s="22" t="s">
        <v>248</v>
      </c>
      <c r="G70" s="23">
        <v>-7.125</v>
      </c>
      <c r="H70" s="23">
        <v>128.675</v>
      </c>
    </row>
  </sheetData>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B56"/>
    <hyperlink r:id="rId57" ref="F56"/>
    <hyperlink r:id="rId58" ref="F57"/>
    <hyperlink r:id="rId59" ref="F58"/>
    <hyperlink r:id="rId60" ref="F59"/>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s>
  <drawing r:id="rId72"/>
  <legacyDrawing r:id="rId7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177</v>
      </c>
      <c r="B1" s="21" t="s">
        <v>178</v>
      </c>
      <c r="C1" s="21" t="s">
        <v>179</v>
      </c>
    </row>
    <row r="2">
      <c r="A2" s="22" t="s">
        <v>249</v>
      </c>
      <c r="B2" s="23">
        <v>-8.342</v>
      </c>
      <c r="C2" s="23">
        <v>115.508</v>
      </c>
    </row>
    <row r="3">
      <c r="A3" s="22" t="s">
        <v>250</v>
      </c>
      <c r="B3" s="23">
        <v>0.75</v>
      </c>
      <c r="C3" s="23">
        <v>124.42</v>
      </c>
    </row>
    <row r="4">
      <c r="A4" s="22" t="s">
        <v>251</v>
      </c>
      <c r="B4" s="23">
        <v>-6.102</v>
      </c>
      <c r="C4" s="23">
        <v>105.423</v>
      </c>
    </row>
    <row r="5">
      <c r="A5" s="22" t="s">
        <v>252</v>
      </c>
      <c r="B5" s="23">
        <v>-8.62</v>
      </c>
      <c r="C5" s="23">
        <v>120.52</v>
      </c>
    </row>
    <row r="6">
      <c r="A6" s="22" t="s">
        <v>253</v>
      </c>
      <c r="B6" s="23">
        <v>-7.725</v>
      </c>
      <c r="C6" s="23">
        <v>112.58</v>
      </c>
    </row>
    <row r="7">
      <c r="A7" s="22" t="s">
        <v>254</v>
      </c>
      <c r="B7" s="23">
        <v>3.682846</v>
      </c>
      <c r="C7" s="23">
        <v>125.45598</v>
      </c>
    </row>
    <row r="8">
      <c r="A8" s="22" t="s">
        <v>255</v>
      </c>
      <c r="B8" s="23">
        <v>-4.523</v>
      </c>
      <c r="C8" s="23">
        <v>129.881</v>
      </c>
    </row>
    <row r="9">
      <c r="A9" s="22" t="s">
        <v>256</v>
      </c>
      <c r="B9" s="23">
        <v>-8.242</v>
      </c>
      <c r="C9" s="23">
        <v>115.375</v>
      </c>
    </row>
    <row r="10">
      <c r="A10" s="22" t="s">
        <v>257</v>
      </c>
      <c r="B10" s="23">
        <v>-7.792</v>
      </c>
      <c r="C10" s="23">
        <v>123.579</v>
      </c>
    </row>
    <row r="11">
      <c r="A11" s="22" t="s">
        <v>258</v>
      </c>
      <c r="B11" s="23">
        <v>-7.942</v>
      </c>
      <c r="C11" s="23">
        <v>112.95</v>
      </c>
    </row>
    <row r="12">
      <c r="A12" s="22" t="s">
        <v>259</v>
      </c>
      <c r="B12" s="23">
        <v>4.769</v>
      </c>
      <c r="C12" s="23">
        <v>96.821</v>
      </c>
    </row>
    <row r="13">
      <c r="A13" s="22" t="s">
        <v>260</v>
      </c>
      <c r="B13" s="23">
        <v>-6.892</v>
      </c>
      <c r="C13" s="23">
        <v>108.4</v>
      </c>
    </row>
    <row r="14">
      <c r="A14" s="22" t="s">
        <v>261</v>
      </c>
      <c r="B14" s="23">
        <v>-0.162</v>
      </c>
      <c r="C14" s="23">
        <v>121.601</v>
      </c>
    </row>
    <row r="15">
      <c r="A15" s="22" t="s">
        <v>262</v>
      </c>
      <c r="B15" s="23">
        <v>-4.03</v>
      </c>
      <c r="C15" s="23">
        <v>103.13</v>
      </c>
    </row>
    <row r="16">
      <c r="A16" s="22" t="s">
        <v>263</v>
      </c>
      <c r="B16" s="23">
        <v>-7.2</v>
      </c>
      <c r="C16" s="23">
        <v>109.92</v>
      </c>
    </row>
    <row r="17">
      <c r="A17" s="22" t="s">
        <v>264</v>
      </c>
      <c r="B17" s="23">
        <v>1.693</v>
      </c>
      <c r="C17" s="23">
        <v>127.894</v>
      </c>
    </row>
    <row r="18">
      <c r="A18" s="22" t="s">
        <v>265</v>
      </c>
      <c r="B18" s="23">
        <v>-8.82</v>
      </c>
      <c r="C18" s="23">
        <v>121.18</v>
      </c>
    </row>
    <row r="19">
      <c r="A19" s="22" t="s">
        <v>266</v>
      </c>
      <c r="B19" s="23">
        <v>-8.676</v>
      </c>
      <c r="C19" s="23">
        <v>122.455</v>
      </c>
    </row>
    <row r="20">
      <c r="A20" s="22" t="s">
        <v>267</v>
      </c>
      <c r="B20" s="23">
        <v>-7.25</v>
      </c>
      <c r="C20" s="23">
        <v>108.058</v>
      </c>
    </row>
    <row r="21">
      <c r="A21" s="22" t="s">
        <v>268</v>
      </c>
      <c r="B21" s="23">
        <v>0.8</v>
      </c>
      <c r="C21" s="23">
        <v>127.33</v>
      </c>
    </row>
    <row r="22">
      <c r="A22" s="22" t="s">
        <v>269</v>
      </c>
      <c r="B22" s="23">
        <v>1.38</v>
      </c>
      <c r="C22" s="23">
        <v>127.53</v>
      </c>
    </row>
    <row r="23">
      <c r="A23" s="22" t="s">
        <v>270</v>
      </c>
      <c r="B23" s="23">
        <v>-6.77</v>
      </c>
      <c r="C23" s="23">
        <v>106.965</v>
      </c>
    </row>
    <row r="24">
      <c r="A24" s="22" t="s">
        <v>271</v>
      </c>
      <c r="B24" s="23">
        <v>-7.143</v>
      </c>
      <c r="C24" s="23">
        <v>107.84</v>
      </c>
    </row>
    <row r="25">
      <c r="A25" s="22" t="s">
        <v>272</v>
      </c>
      <c r="B25" s="23">
        <v>1.488</v>
      </c>
      <c r="C25" s="23">
        <v>127.63</v>
      </c>
    </row>
    <row r="26">
      <c r="A26" s="22" t="s">
        <v>273</v>
      </c>
      <c r="B26" s="23">
        <v>-8.058</v>
      </c>
      <c r="C26" s="23">
        <v>114.242</v>
      </c>
    </row>
    <row r="27">
      <c r="A27" s="22" t="s">
        <v>274</v>
      </c>
      <c r="B27" s="23">
        <v>-8.53</v>
      </c>
      <c r="C27" s="23">
        <v>123.57</v>
      </c>
    </row>
    <row r="28">
      <c r="A28" s="22" t="s">
        <v>275</v>
      </c>
      <c r="B28" s="23">
        <v>-8.342</v>
      </c>
      <c r="C28" s="23">
        <v>123.258</v>
      </c>
    </row>
    <row r="29">
      <c r="A29" s="22" t="s">
        <v>276</v>
      </c>
      <c r="B29" s="23">
        <v>-8.272</v>
      </c>
      <c r="C29" s="23">
        <v>123.505</v>
      </c>
    </row>
    <row r="30">
      <c r="A30" s="22" t="s">
        <v>277</v>
      </c>
      <c r="B30" s="23">
        <v>-8.73</v>
      </c>
      <c r="C30" s="23">
        <v>120.98</v>
      </c>
    </row>
    <row r="31">
      <c r="A31" s="22" t="s">
        <v>278</v>
      </c>
      <c r="B31" s="23">
        <v>-8.875</v>
      </c>
      <c r="C31" s="23">
        <v>120.95</v>
      </c>
    </row>
    <row r="32">
      <c r="A32" s="22" t="s">
        <v>279</v>
      </c>
      <c r="B32" s="23">
        <v>-8.897</v>
      </c>
      <c r="C32" s="23">
        <v>121.645</v>
      </c>
    </row>
    <row r="33">
      <c r="A33" s="22" t="s">
        <v>280</v>
      </c>
      <c r="B33" s="23">
        <v>-3.52</v>
      </c>
      <c r="C33" s="23">
        <v>102.62</v>
      </c>
    </row>
    <row r="34">
      <c r="A34" s="22" t="s">
        <v>281</v>
      </c>
      <c r="B34" s="23">
        <v>2.78</v>
      </c>
      <c r="C34" s="23">
        <v>125.406</v>
      </c>
    </row>
    <row r="35">
      <c r="A35" s="22" t="s">
        <v>282</v>
      </c>
      <c r="B35" s="23">
        <v>-8.77</v>
      </c>
      <c r="C35" s="23">
        <v>121.82</v>
      </c>
    </row>
    <row r="36">
      <c r="A36" s="22" t="s">
        <v>283</v>
      </c>
      <c r="B36" s="23">
        <v>-7.93</v>
      </c>
      <c r="C36" s="23">
        <v>112.308</v>
      </c>
    </row>
    <row r="37">
      <c r="A37" s="22" t="s">
        <v>284</v>
      </c>
      <c r="B37" s="23">
        <v>-1.697</v>
      </c>
      <c r="C37" s="23">
        <v>101.264</v>
      </c>
    </row>
    <row r="38">
      <c r="A38" s="22" t="s">
        <v>285</v>
      </c>
      <c r="B38" s="23">
        <v>0.32</v>
      </c>
      <c r="C38" s="23">
        <v>127.4</v>
      </c>
    </row>
    <row r="39">
      <c r="A39" s="22" t="s">
        <v>286</v>
      </c>
      <c r="B39" s="23">
        <v>-7.979</v>
      </c>
      <c r="C39" s="23">
        <v>113.342</v>
      </c>
    </row>
    <row r="40">
      <c r="A40" s="22" t="s">
        <v>287</v>
      </c>
      <c r="B40" s="23">
        <v>-8.365</v>
      </c>
      <c r="C40" s="23">
        <v>122.833</v>
      </c>
    </row>
    <row r="41">
      <c r="A41" s="22" t="s">
        <v>288</v>
      </c>
      <c r="B41" s="23">
        <v>-8.5389</v>
      </c>
      <c r="C41" s="23">
        <v>122.7682</v>
      </c>
    </row>
    <row r="42">
      <c r="A42" s="22" t="s">
        <v>289</v>
      </c>
      <c r="B42" s="23">
        <v>-8.5539</v>
      </c>
      <c r="C42" s="23">
        <v>122.7805</v>
      </c>
    </row>
    <row r="43">
      <c r="A43" s="22" t="s">
        <v>290</v>
      </c>
      <c r="B43" s="23">
        <v>1.358</v>
      </c>
      <c r="C43" s="23">
        <v>124.792</v>
      </c>
    </row>
    <row r="44">
      <c r="A44" s="22" t="s">
        <v>291</v>
      </c>
      <c r="B44" s="23">
        <v>1.352</v>
      </c>
      <c r="C44" s="23">
        <v>124.865</v>
      </c>
    </row>
    <row r="45">
      <c r="A45" s="22" t="s">
        <v>292</v>
      </c>
      <c r="B45" s="23">
        <v>-0.381</v>
      </c>
      <c r="C45" s="23">
        <v>100.473</v>
      </c>
    </row>
    <row r="46">
      <c r="A46" s="22" t="s">
        <v>293</v>
      </c>
      <c r="B46" s="23">
        <v>-7.542</v>
      </c>
      <c r="C46" s="23">
        <v>110.442</v>
      </c>
    </row>
    <row r="47">
      <c r="A47" s="22" t="s">
        <v>294</v>
      </c>
      <c r="B47" s="23">
        <v>-7.32</v>
      </c>
      <c r="C47" s="23">
        <v>107.73</v>
      </c>
    </row>
    <row r="48">
      <c r="A48" s="22" t="s">
        <v>295</v>
      </c>
      <c r="B48" s="23">
        <v>4.914</v>
      </c>
      <c r="C48" s="23">
        <v>96.329</v>
      </c>
    </row>
    <row r="49">
      <c r="A49" s="22" t="s">
        <v>296</v>
      </c>
      <c r="B49" s="23">
        <v>-8.125</v>
      </c>
      <c r="C49" s="23">
        <v>114.042</v>
      </c>
    </row>
    <row r="50">
      <c r="A50" s="22" t="s">
        <v>297</v>
      </c>
      <c r="B50" s="23">
        <v>-8.42</v>
      </c>
      <c r="C50" s="23">
        <v>116.47</v>
      </c>
    </row>
    <row r="51">
      <c r="A51" s="22" t="s">
        <v>298</v>
      </c>
      <c r="B51" s="23">
        <v>-8.32</v>
      </c>
      <c r="C51" s="23">
        <v>121.708</v>
      </c>
    </row>
    <row r="52">
      <c r="A52" s="22" t="s">
        <v>299</v>
      </c>
      <c r="B52" s="23">
        <v>2.3031</v>
      </c>
      <c r="C52" s="23">
        <v>125.3667</v>
      </c>
    </row>
    <row r="53">
      <c r="A53" s="22" t="s">
        <v>300</v>
      </c>
      <c r="B53" s="23">
        <v>-6.72</v>
      </c>
      <c r="C53" s="23">
        <v>106.73</v>
      </c>
    </row>
    <row r="54">
      <c r="A54" s="22" t="s">
        <v>301</v>
      </c>
      <c r="B54" s="23">
        <v>-8.2</v>
      </c>
      <c r="C54" s="23">
        <v>119.07</v>
      </c>
    </row>
    <row r="55">
      <c r="A55" s="22" t="s">
        <v>302</v>
      </c>
      <c r="B55" s="23">
        <v>-8.108</v>
      </c>
      <c r="C55" s="23">
        <v>112.92</v>
      </c>
    </row>
    <row r="56">
      <c r="A56" s="22" t="s">
        <v>303</v>
      </c>
      <c r="B56" s="23">
        <v>5.448</v>
      </c>
      <c r="C56" s="23">
        <v>95.658</v>
      </c>
    </row>
    <row r="57">
      <c r="A57" s="22" t="s">
        <v>304</v>
      </c>
      <c r="B57" s="23">
        <v>3.17</v>
      </c>
      <c r="C57" s="23">
        <v>98.392</v>
      </c>
    </row>
    <row r="58">
      <c r="A58" s="22" t="s">
        <v>305</v>
      </c>
      <c r="B58" s="23">
        <v>-8.508</v>
      </c>
      <c r="C58" s="23">
        <v>124.13</v>
      </c>
    </row>
    <row r="59">
      <c r="A59" s="22" t="s">
        <v>306</v>
      </c>
      <c r="B59" s="23">
        <v>-7.242</v>
      </c>
      <c r="C59" s="23">
        <v>109.208</v>
      </c>
    </row>
    <row r="60">
      <c r="A60" s="22" t="s">
        <v>307</v>
      </c>
      <c r="B60" s="23">
        <v>1.1145</v>
      </c>
      <c r="C60" s="23">
        <v>124.737</v>
      </c>
    </row>
    <row r="61">
      <c r="A61" s="22" t="s">
        <v>308</v>
      </c>
      <c r="B61" s="23">
        <v>0.686</v>
      </c>
      <c r="C61" s="23">
        <v>99.537</v>
      </c>
    </row>
    <row r="62">
      <c r="A62" s="22" t="s">
        <v>309</v>
      </c>
      <c r="B62" s="23">
        <v>-7.384</v>
      </c>
      <c r="C62" s="23">
        <v>110.07</v>
      </c>
    </row>
    <row r="63">
      <c r="A63" s="22" t="s">
        <v>310</v>
      </c>
      <c r="B63" s="23">
        <v>-7.3</v>
      </c>
      <c r="C63" s="23">
        <v>109.992</v>
      </c>
    </row>
    <row r="64">
      <c r="A64" s="22" t="s">
        <v>311</v>
      </c>
      <c r="B64" s="23">
        <v>-0.978</v>
      </c>
      <c r="C64" s="23">
        <v>100.679</v>
      </c>
    </row>
    <row r="65">
      <c r="A65" s="22" t="s">
        <v>312</v>
      </c>
      <c r="B65" s="23">
        <v>-8.25</v>
      </c>
      <c r="C65" s="23">
        <v>118.0</v>
      </c>
    </row>
    <row r="66">
      <c r="A66" s="22" t="s">
        <v>313</v>
      </c>
      <c r="B66" s="23">
        <v>-0.39</v>
      </c>
      <c r="C66" s="23">
        <v>100.331</v>
      </c>
    </row>
    <row r="67">
      <c r="A67" s="22" t="s">
        <v>314</v>
      </c>
      <c r="B67" s="23">
        <v>1.518</v>
      </c>
      <c r="C67" s="23">
        <v>125.185</v>
      </c>
    </row>
    <row r="68">
      <c r="A68" s="22" t="s">
        <v>315</v>
      </c>
      <c r="B68" s="23">
        <v>-6.77</v>
      </c>
      <c r="C68" s="23">
        <v>107.6</v>
      </c>
    </row>
    <row r="69">
      <c r="A69" s="22" t="s">
        <v>316</v>
      </c>
      <c r="B69" s="23">
        <v>-6.976</v>
      </c>
      <c r="C69" s="23">
        <v>129.144</v>
      </c>
    </row>
    <row r="70">
      <c r="A70" s="22" t="s">
        <v>317</v>
      </c>
      <c r="B70" s="23">
        <v>-7.125</v>
      </c>
      <c r="C70" s="23">
        <v>128.675</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s>
  <drawing r:id="rId7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6">
        <v>1.0</v>
      </c>
      <c r="B2" s="6" t="s">
        <v>24</v>
      </c>
    </row>
    <row r="3">
      <c r="A3" s="6">
        <v>2.0</v>
      </c>
      <c r="B3" s="6" t="s">
        <v>33</v>
      </c>
    </row>
    <row r="4">
      <c r="A4" s="6">
        <v>3.0</v>
      </c>
      <c r="B4" s="6" t="s">
        <v>55</v>
      </c>
    </row>
    <row r="5">
      <c r="A5" s="6">
        <v>4.0</v>
      </c>
      <c r="B5" s="6" t="s">
        <v>38</v>
      </c>
    </row>
    <row r="6">
      <c r="A6" s="6">
        <v>5.0</v>
      </c>
      <c r="B6" s="6" t="s">
        <v>44</v>
      </c>
    </row>
    <row r="7">
      <c r="A7" s="6">
        <v>6.0</v>
      </c>
      <c r="B7" s="6" t="s">
        <v>49</v>
      </c>
    </row>
    <row r="8">
      <c r="A8" s="6">
        <v>7.0</v>
      </c>
      <c r="B8" s="6" t="s">
        <v>61</v>
      </c>
    </row>
    <row r="9">
      <c r="A9" s="6">
        <v>8.0</v>
      </c>
      <c r="B9" s="6" t="s">
        <v>52</v>
      </c>
    </row>
    <row r="10">
      <c r="A10" s="6">
        <v>9.0</v>
      </c>
      <c r="B10" s="6" t="s">
        <v>54</v>
      </c>
    </row>
    <row r="11">
      <c r="A11" s="6">
        <v>10.0</v>
      </c>
      <c r="B11" s="6" t="s">
        <v>71</v>
      </c>
    </row>
    <row r="12">
      <c r="A12" s="6">
        <v>11.0</v>
      </c>
      <c r="B12" s="6" t="s">
        <v>76</v>
      </c>
    </row>
    <row r="13">
      <c r="A13" s="6">
        <v>12.0</v>
      </c>
      <c r="B13" s="6" t="s">
        <v>78</v>
      </c>
    </row>
    <row r="14">
      <c r="A14" s="6">
        <v>13.0</v>
      </c>
      <c r="B14" s="6" t="s">
        <v>67</v>
      </c>
    </row>
    <row r="15">
      <c r="A15" s="6">
        <v>14.0</v>
      </c>
      <c r="B15" s="6" t="s">
        <v>81</v>
      </c>
    </row>
    <row r="16">
      <c r="A16" s="6">
        <v>15.0</v>
      </c>
      <c r="B16" s="6" t="s">
        <v>84</v>
      </c>
    </row>
    <row r="17">
      <c r="A17" s="6">
        <v>16.0</v>
      </c>
      <c r="B17" s="6" t="s">
        <v>87</v>
      </c>
    </row>
    <row r="18">
      <c r="A18" s="6">
        <v>17.0</v>
      </c>
      <c r="B18" s="6" t="s">
        <v>90</v>
      </c>
    </row>
    <row r="19">
      <c r="A19" s="6">
        <v>18.0</v>
      </c>
      <c r="B19" s="6" t="s">
        <v>93</v>
      </c>
    </row>
    <row r="20">
      <c r="A20" s="6">
        <v>19.0</v>
      </c>
      <c r="B20" s="6" t="s">
        <v>94</v>
      </c>
    </row>
    <row r="21">
      <c r="A21" s="6">
        <v>20.0</v>
      </c>
      <c r="B21" s="6" t="s">
        <v>96</v>
      </c>
    </row>
    <row r="22">
      <c r="A22" s="6">
        <v>21.0</v>
      </c>
      <c r="B22" s="6" t="s">
        <v>98</v>
      </c>
    </row>
    <row r="23">
      <c r="A23" s="6">
        <v>22.0</v>
      </c>
      <c r="B23" s="6" t="s">
        <v>100</v>
      </c>
    </row>
    <row r="24">
      <c r="A24" s="6">
        <v>23.0</v>
      </c>
      <c r="B24" s="6" t="s">
        <v>102</v>
      </c>
    </row>
    <row r="25">
      <c r="A25" s="6">
        <v>24.0</v>
      </c>
      <c r="B25" s="6" t="s">
        <v>104</v>
      </c>
    </row>
    <row r="26">
      <c r="A26" s="6">
        <v>25.0</v>
      </c>
      <c r="B26" s="6" t="s">
        <v>105</v>
      </c>
    </row>
    <row r="27">
      <c r="A27" s="6">
        <v>26.0</v>
      </c>
      <c r="B27" s="6" t="s">
        <v>106</v>
      </c>
    </row>
    <row r="28">
      <c r="A28" s="6">
        <v>27.0</v>
      </c>
      <c r="B28" s="6" t="s">
        <v>107</v>
      </c>
    </row>
    <row r="29">
      <c r="A29" s="6">
        <v>28.0</v>
      </c>
      <c r="B29" s="6" t="s">
        <v>109</v>
      </c>
    </row>
    <row r="30">
      <c r="A30" s="6">
        <v>29.0</v>
      </c>
      <c r="B30" s="6" t="s">
        <v>110</v>
      </c>
    </row>
    <row r="31">
      <c r="A31" s="6">
        <v>30.0</v>
      </c>
      <c r="B31" s="6" t="s">
        <v>111</v>
      </c>
    </row>
    <row r="32">
      <c r="A32" s="6">
        <v>31.0</v>
      </c>
      <c r="B32" s="6" t="s">
        <v>113</v>
      </c>
    </row>
    <row r="33">
      <c r="A33" s="6">
        <v>32.0</v>
      </c>
      <c r="B33" s="6" t="s">
        <v>115</v>
      </c>
    </row>
    <row r="34">
      <c r="A34" s="6">
        <v>33.0</v>
      </c>
      <c r="B34" s="6" t="s">
        <v>117</v>
      </c>
    </row>
    <row r="35">
      <c r="A35" s="6">
        <v>34.0</v>
      </c>
      <c r="B35" s="6" t="s">
        <v>118</v>
      </c>
    </row>
    <row r="36">
      <c r="A36" s="6">
        <v>35.0</v>
      </c>
      <c r="B36" s="6" t="s">
        <v>120</v>
      </c>
    </row>
    <row r="37">
      <c r="A37" s="6">
        <v>36.0</v>
      </c>
      <c r="B37" s="6" t="s">
        <v>121</v>
      </c>
    </row>
    <row r="38">
      <c r="A38" s="6">
        <v>37.0</v>
      </c>
      <c r="B38" s="6" t="s">
        <v>124</v>
      </c>
    </row>
    <row r="39">
      <c r="A39" s="6">
        <v>38.0</v>
      </c>
      <c r="B39" s="6" t="s">
        <v>125</v>
      </c>
    </row>
    <row r="40">
      <c r="A40" s="6">
        <v>39.0</v>
      </c>
      <c r="B40" s="6" t="s">
        <v>128</v>
      </c>
    </row>
    <row r="41">
      <c r="A41" s="6">
        <v>40.0</v>
      </c>
      <c r="B41" s="6" t="s">
        <v>129</v>
      </c>
    </row>
    <row r="42">
      <c r="A42" s="6">
        <v>41.0</v>
      </c>
      <c r="B42" s="6" t="s">
        <v>131</v>
      </c>
    </row>
    <row r="43">
      <c r="A43" s="6">
        <v>42.0</v>
      </c>
      <c r="B43" s="6" t="s">
        <v>133</v>
      </c>
    </row>
    <row r="44">
      <c r="A44" s="6">
        <v>43.0</v>
      </c>
      <c r="B44" s="6" t="s">
        <v>135</v>
      </c>
    </row>
    <row r="45">
      <c r="A45" s="6">
        <v>44.0</v>
      </c>
      <c r="B45" s="6" t="s">
        <v>136</v>
      </c>
    </row>
    <row r="46">
      <c r="A46" s="6">
        <v>45.0</v>
      </c>
      <c r="B46" s="6" t="s">
        <v>138</v>
      </c>
    </row>
    <row r="47">
      <c r="A47" s="6">
        <v>46.0</v>
      </c>
      <c r="B47" s="6" t="s">
        <v>140</v>
      </c>
    </row>
    <row r="48">
      <c r="A48" s="6">
        <v>47.0</v>
      </c>
      <c r="B48" s="6" t="s">
        <v>142</v>
      </c>
    </row>
    <row r="49">
      <c r="A49" s="6">
        <v>48.0</v>
      </c>
      <c r="B49" s="6" t="s">
        <v>144</v>
      </c>
    </row>
    <row r="50">
      <c r="A50" s="6">
        <v>49.0</v>
      </c>
      <c r="B50" s="6" t="s">
        <v>146</v>
      </c>
    </row>
    <row r="51">
      <c r="A51" s="6">
        <v>50.0</v>
      </c>
      <c r="B51" s="6" t="s">
        <v>149</v>
      </c>
    </row>
    <row r="52">
      <c r="A52" s="6">
        <v>51.0</v>
      </c>
      <c r="B52" s="6" t="s">
        <v>150</v>
      </c>
    </row>
    <row r="53">
      <c r="A53" s="6">
        <v>52.0</v>
      </c>
      <c r="B53" s="6" t="s">
        <v>152</v>
      </c>
    </row>
    <row r="54">
      <c r="A54" s="6">
        <v>53.0</v>
      </c>
      <c r="B54" s="6" t="s">
        <v>153</v>
      </c>
    </row>
    <row r="55">
      <c r="A55" s="6">
        <v>54.0</v>
      </c>
      <c r="B55" s="6" t="s">
        <v>155</v>
      </c>
    </row>
    <row r="56">
      <c r="A56" s="6">
        <v>55.0</v>
      </c>
      <c r="B56" s="20" t="s">
        <v>159</v>
      </c>
    </row>
    <row r="57">
      <c r="A57" s="6">
        <v>56.0</v>
      </c>
      <c r="B57" s="6" t="s">
        <v>160</v>
      </c>
    </row>
    <row r="58">
      <c r="A58" s="6">
        <v>57.0</v>
      </c>
      <c r="B58" s="6" t="s">
        <v>162</v>
      </c>
    </row>
    <row r="59">
      <c r="A59" s="6">
        <v>58.0</v>
      </c>
      <c r="B59" s="6" t="s">
        <v>164</v>
      </c>
    </row>
    <row r="60">
      <c r="A60" s="6">
        <v>59.0</v>
      </c>
      <c r="B60" s="6" t="s">
        <v>166</v>
      </c>
    </row>
    <row r="61">
      <c r="A61" s="6">
        <v>60.0</v>
      </c>
      <c r="B61" s="6" t="s">
        <v>167</v>
      </c>
    </row>
    <row r="62">
      <c r="A62" s="6">
        <v>61.0</v>
      </c>
      <c r="B62" s="6" t="s">
        <v>169</v>
      </c>
    </row>
    <row r="63">
      <c r="A63" s="6">
        <v>62.0</v>
      </c>
      <c r="B63" s="6" t="s">
        <v>170</v>
      </c>
    </row>
    <row r="64">
      <c r="A64" s="6">
        <v>63.0</v>
      </c>
      <c r="B64" s="6" t="s">
        <v>172</v>
      </c>
    </row>
    <row r="65">
      <c r="A65" s="6">
        <v>64.0</v>
      </c>
      <c r="B65" s="6" t="s">
        <v>173</v>
      </c>
    </row>
    <row r="66">
      <c r="A66" s="6">
        <v>65.0</v>
      </c>
      <c r="B66" s="6" t="s">
        <v>174</v>
      </c>
    </row>
    <row r="67">
      <c r="A67" s="6">
        <v>66.0</v>
      </c>
      <c r="B67" s="6" t="s">
        <v>175</v>
      </c>
    </row>
    <row r="68">
      <c r="A68" s="6">
        <v>67.0</v>
      </c>
      <c r="B68" s="6" t="s">
        <v>176</v>
      </c>
    </row>
    <row r="69">
      <c r="A69" s="6">
        <v>68.0</v>
      </c>
      <c r="B69" s="6" t="s">
        <v>65</v>
      </c>
    </row>
  </sheetData>
  <hyperlinks>
    <hyperlink r:id="rId2" ref="B56"/>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75"/>
    <col customWidth="1" min="8" max="8" width="20.75"/>
    <col customWidth="1" min="10" max="10" width="58.25"/>
  </cols>
  <sheetData>
    <row r="1">
      <c r="A1" s="24" t="s">
        <v>318</v>
      </c>
      <c r="B1" s="25" t="s">
        <v>319</v>
      </c>
      <c r="C1" s="25" t="s">
        <v>320</v>
      </c>
      <c r="D1" s="25" t="s">
        <v>321</v>
      </c>
      <c r="E1" s="25" t="s">
        <v>322</v>
      </c>
      <c r="F1" s="25" t="s">
        <v>323</v>
      </c>
      <c r="G1" s="25" t="s">
        <v>324</v>
      </c>
      <c r="H1" s="25" t="s">
        <v>325</v>
      </c>
      <c r="I1" s="26" t="s">
        <v>15</v>
      </c>
      <c r="J1" s="27" t="s">
        <v>326</v>
      </c>
    </row>
    <row r="2">
      <c r="A2" s="28" t="s">
        <v>135</v>
      </c>
      <c r="B2" s="29">
        <v>0.7</v>
      </c>
      <c r="C2" s="29">
        <v>0.02</v>
      </c>
      <c r="D2" s="29">
        <v>0.3</v>
      </c>
      <c r="E2" s="29">
        <v>0.02</v>
      </c>
      <c r="F2" s="30" t="s">
        <v>29</v>
      </c>
      <c r="G2" s="29">
        <v>0.7</v>
      </c>
      <c r="H2" s="30" t="s">
        <v>30</v>
      </c>
      <c r="I2" s="31">
        <f t="shared" ref="I2:I69" si="1">average(B2:D2)</f>
        <v>0.34</v>
      </c>
      <c r="J2" s="32" t="s">
        <v>327</v>
      </c>
    </row>
    <row r="3">
      <c r="A3" s="33" t="s">
        <v>136</v>
      </c>
      <c r="B3" s="34">
        <v>0.02</v>
      </c>
      <c r="C3" s="34">
        <v>1.09</v>
      </c>
      <c r="D3" s="34">
        <v>1.01</v>
      </c>
      <c r="E3" s="34">
        <v>0.02</v>
      </c>
      <c r="F3" s="35" t="s">
        <v>30</v>
      </c>
      <c r="G3" s="34">
        <v>1.09</v>
      </c>
      <c r="H3" s="35" t="s">
        <v>29</v>
      </c>
      <c r="I3" s="36">
        <f t="shared" si="1"/>
        <v>0.7066666667</v>
      </c>
      <c r="J3" s="37" t="s">
        <v>35</v>
      </c>
    </row>
    <row r="4">
      <c r="A4" s="28" t="s">
        <v>87</v>
      </c>
      <c r="B4" s="29">
        <v>0.04</v>
      </c>
      <c r="C4" s="29">
        <v>0.03</v>
      </c>
      <c r="D4" s="29">
        <v>0.03</v>
      </c>
      <c r="E4" s="29">
        <v>0.03</v>
      </c>
      <c r="F4" s="30" t="s">
        <v>29</v>
      </c>
      <c r="G4" s="29">
        <v>0.04</v>
      </c>
      <c r="H4" s="30" t="s">
        <v>30</v>
      </c>
      <c r="I4" s="31">
        <f t="shared" si="1"/>
        <v>0.03333333333</v>
      </c>
      <c r="J4" s="32" t="s">
        <v>35</v>
      </c>
    </row>
    <row r="5">
      <c r="A5" s="33" t="s">
        <v>175</v>
      </c>
      <c r="B5" s="34">
        <v>0.32</v>
      </c>
      <c r="C5" s="34">
        <v>0.43</v>
      </c>
      <c r="D5" s="34">
        <v>0.09</v>
      </c>
      <c r="E5" s="34">
        <v>0.09</v>
      </c>
      <c r="F5" s="35" t="s">
        <v>36</v>
      </c>
      <c r="G5" s="34">
        <v>0.43</v>
      </c>
      <c r="H5" s="35" t="s">
        <v>29</v>
      </c>
      <c r="I5" s="36">
        <f t="shared" si="1"/>
        <v>0.28</v>
      </c>
      <c r="J5" s="37" t="s">
        <v>328</v>
      </c>
    </row>
    <row r="6">
      <c r="A6" s="28" t="s">
        <v>61</v>
      </c>
      <c r="B6" s="29">
        <v>0.37</v>
      </c>
      <c r="C6" s="29">
        <v>1.03</v>
      </c>
      <c r="D6" s="29">
        <v>0.09</v>
      </c>
      <c r="E6" s="29">
        <v>0.09</v>
      </c>
      <c r="F6" s="30" t="s">
        <v>36</v>
      </c>
      <c r="G6" s="29">
        <v>1.03</v>
      </c>
      <c r="H6" s="30" t="s">
        <v>29</v>
      </c>
      <c r="I6" s="31">
        <f t="shared" si="1"/>
        <v>0.4966666667</v>
      </c>
      <c r="J6" s="32" t="s">
        <v>329</v>
      </c>
    </row>
    <row r="7">
      <c r="A7" s="33" t="s">
        <v>104</v>
      </c>
      <c r="B7" s="34">
        <v>0.1</v>
      </c>
      <c r="C7" s="34">
        <v>0.1</v>
      </c>
      <c r="D7" s="34">
        <v>0.1</v>
      </c>
      <c r="E7" s="34">
        <v>0.1</v>
      </c>
      <c r="F7" s="35" t="s">
        <v>30</v>
      </c>
      <c r="G7" s="34">
        <v>0.1</v>
      </c>
      <c r="H7" s="35" t="s">
        <v>30</v>
      </c>
      <c r="I7" s="36">
        <f t="shared" si="1"/>
        <v>0.1</v>
      </c>
      <c r="J7" s="37" t="s">
        <v>330</v>
      </c>
    </row>
    <row r="8">
      <c r="A8" s="28" t="s">
        <v>65</v>
      </c>
      <c r="B8" s="29">
        <v>0.12</v>
      </c>
      <c r="C8" s="29">
        <v>0.1</v>
      </c>
      <c r="D8" s="29">
        <v>0.31</v>
      </c>
      <c r="E8" s="29">
        <v>0.1</v>
      </c>
      <c r="F8" s="30" t="s">
        <v>29</v>
      </c>
      <c r="G8" s="29">
        <v>0.31</v>
      </c>
      <c r="H8" s="30" t="s">
        <v>36</v>
      </c>
      <c r="I8" s="31">
        <f t="shared" si="1"/>
        <v>0.1766666667</v>
      </c>
      <c r="J8" s="32" t="s">
        <v>27</v>
      </c>
    </row>
    <row r="9">
      <c r="A9" s="33" t="s">
        <v>109</v>
      </c>
      <c r="B9" s="34">
        <v>0.62</v>
      </c>
      <c r="C9" s="34">
        <v>0.11</v>
      </c>
      <c r="D9" s="34">
        <v>0.11</v>
      </c>
      <c r="E9" s="34">
        <v>0.11</v>
      </c>
      <c r="F9" s="35" t="s">
        <v>29</v>
      </c>
      <c r="G9" s="34">
        <v>0.62</v>
      </c>
      <c r="H9" s="35" t="s">
        <v>30</v>
      </c>
      <c r="I9" s="36">
        <f t="shared" si="1"/>
        <v>0.28</v>
      </c>
      <c r="J9" s="37" t="s">
        <v>27</v>
      </c>
    </row>
    <row r="10">
      <c r="A10" s="28" t="s">
        <v>167</v>
      </c>
      <c r="B10" s="29">
        <v>0.26</v>
      </c>
      <c r="C10" s="29">
        <v>0.12</v>
      </c>
      <c r="D10" s="29">
        <v>0.92</v>
      </c>
      <c r="E10" s="29">
        <v>0.12</v>
      </c>
      <c r="F10" s="30" t="s">
        <v>29</v>
      </c>
      <c r="G10" s="29">
        <v>0.92</v>
      </c>
      <c r="H10" s="30" t="s">
        <v>36</v>
      </c>
      <c r="I10" s="31">
        <f t="shared" si="1"/>
        <v>0.4333333333</v>
      </c>
      <c r="J10" s="32" t="s">
        <v>27</v>
      </c>
    </row>
    <row r="11">
      <c r="A11" s="33" t="s">
        <v>128</v>
      </c>
      <c r="B11" s="34">
        <v>0.12</v>
      </c>
      <c r="C11" s="34">
        <v>0.84</v>
      </c>
      <c r="D11" s="34">
        <v>0.51</v>
      </c>
      <c r="E11" s="34">
        <v>0.12</v>
      </c>
      <c r="F11" s="35" t="s">
        <v>30</v>
      </c>
      <c r="G11" s="34">
        <v>0.84</v>
      </c>
      <c r="H11" s="35" t="s">
        <v>29</v>
      </c>
      <c r="I11" s="36">
        <f t="shared" si="1"/>
        <v>0.49</v>
      </c>
      <c r="J11" s="37" t="s">
        <v>35</v>
      </c>
    </row>
    <row r="12">
      <c r="A12" s="28" t="s">
        <v>90</v>
      </c>
      <c r="B12" s="29">
        <v>0.14</v>
      </c>
      <c r="C12" s="29">
        <v>0.14</v>
      </c>
      <c r="D12" s="29">
        <v>0.14</v>
      </c>
      <c r="E12" s="29">
        <v>0.14</v>
      </c>
      <c r="F12" s="30" t="s">
        <v>30</v>
      </c>
      <c r="G12" s="29">
        <v>0.14</v>
      </c>
      <c r="H12" s="30" t="s">
        <v>30</v>
      </c>
      <c r="I12" s="31">
        <f t="shared" si="1"/>
        <v>0.14</v>
      </c>
      <c r="J12" s="32" t="s">
        <v>328</v>
      </c>
    </row>
    <row r="13">
      <c r="A13" s="33" t="s">
        <v>76</v>
      </c>
      <c r="B13" s="34">
        <v>0.14</v>
      </c>
      <c r="C13" s="34">
        <v>0.16</v>
      </c>
      <c r="D13" s="34">
        <v>0.16</v>
      </c>
      <c r="E13" s="34">
        <v>0.14</v>
      </c>
      <c r="F13" s="35" t="s">
        <v>30</v>
      </c>
      <c r="G13" s="34">
        <v>0.16</v>
      </c>
      <c r="H13" s="35" t="s">
        <v>29</v>
      </c>
      <c r="I13" s="36">
        <f t="shared" si="1"/>
        <v>0.1533333333</v>
      </c>
      <c r="J13" s="37" t="s">
        <v>331</v>
      </c>
    </row>
    <row r="14">
      <c r="A14" s="28" t="s">
        <v>159</v>
      </c>
      <c r="B14" s="29">
        <v>1.03</v>
      </c>
      <c r="C14" s="29">
        <v>0.15</v>
      </c>
      <c r="D14" s="29">
        <v>0.58</v>
      </c>
      <c r="E14" s="29">
        <v>0.15</v>
      </c>
      <c r="F14" s="30" t="s">
        <v>29</v>
      </c>
      <c r="G14" s="29">
        <v>1.03</v>
      </c>
      <c r="H14" s="30" t="s">
        <v>30</v>
      </c>
      <c r="I14" s="31">
        <f t="shared" si="1"/>
        <v>0.5866666667</v>
      </c>
      <c r="J14" s="32" t="s">
        <v>332</v>
      </c>
    </row>
    <row r="15">
      <c r="A15" s="33" t="s">
        <v>107</v>
      </c>
      <c r="B15" s="34">
        <v>1.04</v>
      </c>
      <c r="C15" s="34">
        <v>0.15</v>
      </c>
      <c r="D15" s="34">
        <v>0.7</v>
      </c>
      <c r="E15" s="34">
        <v>0.15</v>
      </c>
      <c r="F15" s="35" t="s">
        <v>29</v>
      </c>
      <c r="G15" s="34">
        <v>1.04</v>
      </c>
      <c r="H15" s="35" t="s">
        <v>30</v>
      </c>
      <c r="I15" s="36">
        <f t="shared" si="1"/>
        <v>0.63</v>
      </c>
      <c r="J15" s="37" t="s">
        <v>27</v>
      </c>
    </row>
    <row r="16">
      <c r="A16" s="28" t="s">
        <v>118</v>
      </c>
      <c r="B16" s="29">
        <v>1.32</v>
      </c>
      <c r="C16" s="29">
        <v>0.15</v>
      </c>
      <c r="D16" s="29">
        <v>0.46</v>
      </c>
      <c r="E16" s="29">
        <v>0.15</v>
      </c>
      <c r="F16" s="30" t="s">
        <v>29</v>
      </c>
      <c r="G16" s="29">
        <v>1.32</v>
      </c>
      <c r="H16" s="30" t="s">
        <v>30</v>
      </c>
      <c r="I16" s="31">
        <f t="shared" si="1"/>
        <v>0.6433333333</v>
      </c>
      <c r="J16" s="32" t="s">
        <v>35</v>
      </c>
    </row>
    <row r="17">
      <c r="A17" s="33" t="s">
        <v>55</v>
      </c>
      <c r="B17" s="34">
        <v>0.17</v>
      </c>
      <c r="C17" s="34">
        <v>0.4</v>
      </c>
      <c r="D17" s="34">
        <v>0.27</v>
      </c>
      <c r="E17" s="34">
        <v>0.17</v>
      </c>
      <c r="F17" s="35" t="s">
        <v>30</v>
      </c>
      <c r="G17" s="34">
        <v>0.4</v>
      </c>
      <c r="H17" s="35" t="s">
        <v>29</v>
      </c>
      <c r="I17" s="36">
        <f t="shared" si="1"/>
        <v>0.28</v>
      </c>
      <c r="J17" s="37" t="s">
        <v>333</v>
      </c>
    </row>
    <row r="18">
      <c r="A18" s="28" t="s">
        <v>129</v>
      </c>
      <c r="B18" s="29">
        <v>0.19</v>
      </c>
      <c r="C18" s="29">
        <v>0.19</v>
      </c>
      <c r="D18" s="29">
        <v>0.19</v>
      </c>
      <c r="E18" s="29">
        <v>0.19</v>
      </c>
      <c r="F18" s="30" t="s">
        <v>30</v>
      </c>
      <c r="G18" s="29">
        <v>0.19</v>
      </c>
      <c r="H18" s="30" t="s">
        <v>30</v>
      </c>
      <c r="I18" s="31">
        <f t="shared" si="1"/>
        <v>0.19</v>
      </c>
      <c r="J18" s="32" t="s">
        <v>331</v>
      </c>
    </row>
    <row r="19">
      <c r="A19" s="33" t="s">
        <v>93</v>
      </c>
      <c r="B19" s="34">
        <v>0.19</v>
      </c>
      <c r="C19" s="34">
        <v>0.19</v>
      </c>
      <c r="D19" s="34">
        <v>0.57</v>
      </c>
      <c r="E19" s="34">
        <v>0.19</v>
      </c>
      <c r="F19" s="35" t="s">
        <v>30</v>
      </c>
      <c r="G19" s="34">
        <v>0.57</v>
      </c>
      <c r="H19" s="35" t="s">
        <v>36</v>
      </c>
      <c r="I19" s="36">
        <f t="shared" si="1"/>
        <v>0.3166666667</v>
      </c>
      <c r="J19" s="37" t="s">
        <v>328</v>
      </c>
    </row>
    <row r="20">
      <c r="A20" s="28" t="s">
        <v>71</v>
      </c>
      <c r="B20" s="29">
        <v>0.2</v>
      </c>
      <c r="C20" s="29">
        <v>0.53</v>
      </c>
      <c r="D20" s="29">
        <v>0.8</v>
      </c>
      <c r="E20" s="29">
        <v>0.2</v>
      </c>
      <c r="F20" s="30" t="s">
        <v>30</v>
      </c>
      <c r="G20" s="29">
        <v>0.8</v>
      </c>
      <c r="H20" s="30" t="s">
        <v>36</v>
      </c>
      <c r="I20" s="31">
        <f t="shared" si="1"/>
        <v>0.51</v>
      </c>
      <c r="J20" s="32" t="s">
        <v>334</v>
      </c>
    </row>
    <row r="21">
      <c r="A21" s="33" t="s">
        <v>96</v>
      </c>
      <c r="B21" s="34">
        <v>0.33</v>
      </c>
      <c r="C21" s="34">
        <v>0.33</v>
      </c>
      <c r="D21" s="34">
        <v>0.21</v>
      </c>
      <c r="E21" s="34">
        <v>0.21</v>
      </c>
      <c r="F21" s="35" t="s">
        <v>36</v>
      </c>
      <c r="G21" s="34">
        <v>0.33</v>
      </c>
      <c r="H21" s="35" t="s">
        <v>30</v>
      </c>
      <c r="I21" s="36">
        <f t="shared" si="1"/>
        <v>0.29</v>
      </c>
      <c r="J21" s="37" t="s">
        <v>335</v>
      </c>
    </row>
    <row r="22">
      <c r="A22" s="28" t="s">
        <v>164</v>
      </c>
      <c r="B22" s="29">
        <v>0.7</v>
      </c>
      <c r="C22" s="29">
        <v>0.21</v>
      </c>
      <c r="D22" s="29">
        <v>0.21</v>
      </c>
      <c r="E22" s="29">
        <v>0.21</v>
      </c>
      <c r="F22" s="30" t="s">
        <v>29</v>
      </c>
      <c r="G22" s="29">
        <v>0.7</v>
      </c>
      <c r="H22" s="30" t="s">
        <v>30</v>
      </c>
      <c r="I22" s="31">
        <f t="shared" si="1"/>
        <v>0.3733333333</v>
      </c>
      <c r="J22" s="32" t="s">
        <v>327</v>
      </c>
    </row>
    <row r="23">
      <c r="A23" s="33" t="s">
        <v>54</v>
      </c>
      <c r="B23" s="34">
        <v>0.21</v>
      </c>
      <c r="C23" s="34">
        <v>0.68</v>
      </c>
      <c r="D23" s="34">
        <v>0.39</v>
      </c>
      <c r="E23" s="34">
        <v>0.21</v>
      </c>
      <c r="F23" s="35" t="s">
        <v>30</v>
      </c>
      <c r="G23" s="34">
        <v>0.68</v>
      </c>
      <c r="H23" s="35" t="s">
        <v>29</v>
      </c>
      <c r="I23" s="36">
        <f t="shared" si="1"/>
        <v>0.4266666667</v>
      </c>
      <c r="J23" s="37" t="s">
        <v>27</v>
      </c>
    </row>
    <row r="24">
      <c r="A24" s="28" t="s">
        <v>81</v>
      </c>
      <c r="B24" s="29">
        <v>1.1</v>
      </c>
      <c r="C24" s="29">
        <v>0.21</v>
      </c>
      <c r="D24" s="29">
        <v>0.21</v>
      </c>
      <c r="E24" s="29">
        <v>0.21</v>
      </c>
      <c r="F24" s="30" t="s">
        <v>29</v>
      </c>
      <c r="G24" s="29">
        <v>1.1</v>
      </c>
      <c r="H24" s="30" t="s">
        <v>30</v>
      </c>
      <c r="I24" s="31">
        <f t="shared" si="1"/>
        <v>0.5066666667</v>
      </c>
      <c r="J24" s="32" t="s">
        <v>336</v>
      </c>
    </row>
    <row r="25">
      <c r="A25" s="33" t="s">
        <v>172</v>
      </c>
      <c r="B25" s="34">
        <v>0.26</v>
      </c>
      <c r="C25" s="34">
        <v>0.23</v>
      </c>
      <c r="D25" s="34">
        <v>0.84</v>
      </c>
      <c r="E25" s="34">
        <v>0.23</v>
      </c>
      <c r="F25" s="35" t="s">
        <v>29</v>
      </c>
      <c r="G25" s="34">
        <v>0.84</v>
      </c>
      <c r="H25" s="35" t="s">
        <v>36</v>
      </c>
      <c r="I25" s="36">
        <f t="shared" si="1"/>
        <v>0.4433333333</v>
      </c>
      <c r="J25" s="37" t="s">
        <v>27</v>
      </c>
    </row>
    <row r="26">
      <c r="A26" s="28" t="s">
        <v>121</v>
      </c>
      <c r="B26" s="29">
        <v>0.25</v>
      </c>
      <c r="C26" s="29">
        <v>0.24</v>
      </c>
      <c r="D26" s="29">
        <v>1.08</v>
      </c>
      <c r="E26" s="29">
        <v>0.24</v>
      </c>
      <c r="F26" s="30" t="s">
        <v>29</v>
      </c>
      <c r="G26" s="29">
        <v>1.08</v>
      </c>
      <c r="H26" s="30" t="s">
        <v>36</v>
      </c>
      <c r="I26" s="31">
        <f t="shared" si="1"/>
        <v>0.5233333333</v>
      </c>
      <c r="J26" s="32" t="s">
        <v>27</v>
      </c>
    </row>
    <row r="27">
      <c r="A27" s="33" t="s">
        <v>124</v>
      </c>
      <c r="B27" s="34">
        <v>0.26</v>
      </c>
      <c r="C27" s="34">
        <v>0.33</v>
      </c>
      <c r="D27" s="34">
        <v>0.26</v>
      </c>
      <c r="E27" s="34">
        <v>0.26</v>
      </c>
      <c r="F27" s="35" t="s">
        <v>30</v>
      </c>
      <c r="G27" s="34">
        <v>0.33</v>
      </c>
      <c r="H27" s="35" t="s">
        <v>29</v>
      </c>
      <c r="I27" s="36">
        <f t="shared" si="1"/>
        <v>0.2833333333</v>
      </c>
      <c r="J27" s="37" t="s">
        <v>327</v>
      </c>
    </row>
    <row r="28">
      <c r="A28" s="28" t="s">
        <v>170</v>
      </c>
      <c r="B28" s="29">
        <v>0.87</v>
      </c>
      <c r="C28" s="29">
        <v>0.26</v>
      </c>
      <c r="D28" s="29">
        <v>0.26</v>
      </c>
      <c r="E28" s="29">
        <v>0.26</v>
      </c>
      <c r="F28" s="30" t="s">
        <v>29</v>
      </c>
      <c r="G28" s="29">
        <v>0.87</v>
      </c>
      <c r="H28" s="30" t="s">
        <v>30</v>
      </c>
      <c r="I28" s="31">
        <f t="shared" si="1"/>
        <v>0.4633333333</v>
      </c>
      <c r="J28" s="32" t="s">
        <v>337</v>
      </c>
    </row>
    <row r="29">
      <c r="A29" s="33" t="s">
        <v>67</v>
      </c>
      <c r="B29" s="34">
        <v>0.26</v>
      </c>
      <c r="C29" s="34">
        <v>2.08</v>
      </c>
      <c r="D29" s="34">
        <v>0.37</v>
      </c>
      <c r="E29" s="34">
        <v>0.26</v>
      </c>
      <c r="F29" s="35" t="s">
        <v>30</v>
      </c>
      <c r="G29" s="34">
        <v>2.08</v>
      </c>
      <c r="H29" s="35" t="s">
        <v>29</v>
      </c>
      <c r="I29" s="36">
        <f t="shared" si="1"/>
        <v>0.9033333333</v>
      </c>
      <c r="J29" s="37" t="s">
        <v>338</v>
      </c>
    </row>
    <row r="30">
      <c r="A30" s="28" t="s">
        <v>133</v>
      </c>
      <c r="B30" s="29">
        <v>0.28</v>
      </c>
      <c r="C30" s="29">
        <v>0.28</v>
      </c>
      <c r="D30" s="29">
        <v>0.41</v>
      </c>
      <c r="E30" s="29">
        <v>0.28</v>
      </c>
      <c r="F30" s="30" t="s">
        <v>30</v>
      </c>
      <c r="G30" s="29">
        <v>0.41</v>
      </c>
      <c r="H30" s="30" t="s">
        <v>36</v>
      </c>
      <c r="I30" s="31">
        <f t="shared" si="1"/>
        <v>0.3233333333</v>
      </c>
      <c r="J30" s="32" t="s">
        <v>72</v>
      </c>
    </row>
    <row r="31">
      <c r="A31" s="33" t="s">
        <v>49</v>
      </c>
      <c r="B31" s="34">
        <v>0.28</v>
      </c>
      <c r="C31" s="34">
        <v>0.36</v>
      </c>
      <c r="D31" s="34">
        <v>0.41</v>
      </c>
      <c r="E31" s="34">
        <v>0.28</v>
      </c>
      <c r="F31" s="35" t="s">
        <v>30</v>
      </c>
      <c r="G31" s="34">
        <v>0.41</v>
      </c>
      <c r="H31" s="35" t="s">
        <v>36</v>
      </c>
      <c r="I31" s="36">
        <f t="shared" si="1"/>
        <v>0.35</v>
      </c>
      <c r="J31" s="37" t="s">
        <v>338</v>
      </c>
    </row>
    <row r="32">
      <c r="A32" s="28" t="s">
        <v>38</v>
      </c>
      <c r="B32" s="29">
        <v>1.1</v>
      </c>
      <c r="C32" s="29">
        <v>0.29</v>
      </c>
      <c r="D32" s="29">
        <v>0.45</v>
      </c>
      <c r="E32" s="29">
        <v>0.29</v>
      </c>
      <c r="F32" s="30" t="s">
        <v>29</v>
      </c>
      <c r="G32" s="29">
        <v>1.1</v>
      </c>
      <c r="H32" s="30" t="s">
        <v>30</v>
      </c>
      <c r="I32" s="31">
        <f t="shared" si="1"/>
        <v>0.6133333333</v>
      </c>
      <c r="J32" s="32" t="s">
        <v>42</v>
      </c>
    </row>
    <row r="33">
      <c r="A33" s="33" t="s">
        <v>24</v>
      </c>
      <c r="B33" s="34">
        <v>0.46</v>
      </c>
      <c r="C33" s="34">
        <v>0.31</v>
      </c>
      <c r="D33" s="34">
        <v>0.31</v>
      </c>
      <c r="E33" s="34">
        <v>0.31</v>
      </c>
      <c r="F33" s="35" t="s">
        <v>29</v>
      </c>
      <c r="G33" s="34">
        <v>0.46</v>
      </c>
      <c r="H33" s="35" t="s">
        <v>30</v>
      </c>
      <c r="I33" s="36">
        <f t="shared" si="1"/>
        <v>0.36</v>
      </c>
      <c r="J33" s="37" t="s">
        <v>339</v>
      </c>
    </row>
    <row r="34">
      <c r="A34" s="28" t="s">
        <v>169</v>
      </c>
      <c r="B34" s="29">
        <v>0.62</v>
      </c>
      <c r="C34" s="29">
        <v>0.33</v>
      </c>
      <c r="D34" s="29">
        <v>0.33</v>
      </c>
      <c r="E34" s="29">
        <v>0.33</v>
      </c>
      <c r="F34" s="30" t="s">
        <v>29</v>
      </c>
      <c r="G34" s="29">
        <v>0.62</v>
      </c>
      <c r="H34" s="30" t="s">
        <v>30</v>
      </c>
      <c r="I34" s="31">
        <f t="shared" si="1"/>
        <v>0.4266666667</v>
      </c>
      <c r="J34" s="32" t="s">
        <v>327</v>
      </c>
    </row>
    <row r="35">
      <c r="A35" s="33" t="s">
        <v>150</v>
      </c>
      <c r="B35" s="34">
        <v>0.36</v>
      </c>
      <c r="C35" s="34">
        <v>0.51</v>
      </c>
      <c r="D35" s="34">
        <v>0.36</v>
      </c>
      <c r="E35" s="34">
        <v>0.36</v>
      </c>
      <c r="F35" s="35" t="s">
        <v>30</v>
      </c>
      <c r="G35" s="34">
        <v>0.51</v>
      </c>
      <c r="H35" s="35" t="s">
        <v>29</v>
      </c>
      <c r="I35" s="36">
        <f t="shared" si="1"/>
        <v>0.41</v>
      </c>
      <c r="J35" s="37" t="s">
        <v>328</v>
      </c>
    </row>
    <row r="36">
      <c r="A36" s="28" t="s">
        <v>155</v>
      </c>
      <c r="B36" s="29">
        <v>0.38</v>
      </c>
      <c r="C36" s="29">
        <v>0.39</v>
      </c>
      <c r="D36" s="29">
        <v>0.39</v>
      </c>
      <c r="E36" s="29">
        <v>0.38</v>
      </c>
      <c r="F36" s="30" t="s">
        <v>30</v>
      </c>
      <c r="G36" s="29">
        <v>0.39</v>
      </c>
      <c r="H36" s="30" t="s">
        <v>29</v>
      </c>
      <c r="I36" s="31">
        <f t="shared" si="1"/>
        <v>0.3866666667</v>
      </c>
      <c r="J36" s="32" t="s">
        <v>340</v>
      </c>
    </row>
    <row r="37">
      <c r="A37" s="33" t="s">
        <v>166</v>
      </c>
      <c r="B37" s="34">
        <v>0.4</v>
      </c>
      <c r="C37" s="34">
        <v>0.43</v>
      </c>
      <c r="D37" s="34">
        <v>0.43</v>
      </c>
      <c r="E37" s="34">
        <v>0.4</v>
      </c>
      <c r="F37" s="35" t="s">
        <v>30</v>
      </c>
      <c r="G37" s="34">
        <v>0.43</v>
      </c>
      <c r="H37" s="35" t="s">
        <v>29</v>
      </c>
      <c r="I37" s="36">
        <f t="shared" si="1"/>
        <v>0.42</v>
      </c>
      <c r="J37" s="37" t="s">
        <v>328</v>
      </c>
    </row>
    <row r="38">
      <c r="A38" s="28" t="s">
        <v>142</v>
      </c>
      <c r="B38" s="29">
        <v>0.73</v>
      </c>
      <c r="C38" s="29">
        <v>3.24</v>
      </c>
      <c r="D38" s="29">
        <v>0.41</v>
      </c>
      <c r="E38" s="29">
        <v>0.41</v>
      </c>
      <c r="F38" s="30" t="s">
        <v>36</v>
      </c>
      <c r="G38" s="29">
        <v>3.24</v>
      </c>
      <c r="H38" s="30" t="s">
        <v>29</v>
      </c>
      <c r="I38" s="31">
        <f t="shared" si="1"/>
        <v>1.46</v>
      </c>
      <c r="J38" s="32" t="s">
        <v>341</v>
      </c>
    </row>
    <row r="39">
      <c r="A39" s="33" t="s">
        <v>111</v>
      </c>
      <c r="B39" s="34">
        <v>0.42</v>
      </c>
      <c r="C39" s="34">
        <v>0.55</v>
      </c>
      <c r="D39" s="34">
        <v>0.5</v>
      </c>
      <c r="E39" s="34">
        <v>0.42</v>
      </c>
      <c r="F39" s="35" t="s">
        <v>30</v>
      </c>
      <c r="G39" s="34">
        <v>0.55</v>
      </c>
      <c r="H39" s="35" t="s">
        <v>29</v>
      </c>
      <c r="I39" s="36">
        <f t="shared" si="1"/>
        <v>0.49</v>
      </c>
      <c r="J39" s="37" t="s">
        <v>327</v>
      </c>
    </row>
    <row r="40">
      <c r="A40" s="28" t="s">
        <v>115</v>
      </c>
      <c r="B40" s="29">
        <v>1.65</v>
      </c>
      <c r="C40" s="29">
        <v>0.44</v>
      </c>
      <c r="D40" s="29">
        <v>1.05</v>
      </c>
      <c r="E40" s="29">
        <v>0.44</v>
      </c>
      <c r="F40" s="30" t="s">
        <v>29</v>
      </c>
      <c r="G40" s="29">
        <v>1.65</v>
      </c>
      <c r="H40" s="30" t="s">
        <v>30</v>
      </c>
      <c r="I40" s="31">
        <f t="shared" si="1"/>
        <v>1.046666667</v>
      </c>
      <c r="J40" s="32" t="s">
        <v>342</v>
      </c>
    </row>
    <row r="41">
      <c r="A41" s="33" t="s">
        <v>33</v>
      </c>
      <c r="B41" s="34">
        <v>0.64</v>
      </c>
      <c r="C41" s="34">
        <v>0.45</v>
      </c>
      <c r="D41" s="34">
        <v>0.79</v>
      </c>
      <c r="E41" s="34">
        <v>0.45</v>
      </c>
      <c r="F41" s="35" t="s">
        <v>29</v>
      </c>
      <c r="G41" s="34">
        <v>0.79</v>
      </c>
      <c r="H41" s="35" t="s">
        <v>36</v>
      </c>
      <c r="I41" s="36">
        <f t="shared" si="1"/>
        <v>0.6266666667</v>
      </c>
      <c r="J41" s="37" t="s">
        <v>35</v>
      </c>
    </row>
    <row r="42">
      <c r="A42" s="28" t="s">
        <v>131</v>
      </c>
      <c r="B42" s="29">
        <v>0.5</v>
      </c>
      <c r="C42" s="29">
        <v>0.46</v>
      </c>
      <c r="D42" s="29">
        <v>0.75</v>
      </c>
      <c r="E42" s="29">
        <v>0.46</v>
      </c>
      <c r="F42" s="30" t="s">
        <v>29</v>
      </c>
      <c r="G42" s="29">
        <v>0.75</v>
      </c>
      <c r="H42" s="30" t="s">
        <v>36</v>
      </c>
      <c r="I42" s="31">
        <f t="shared" si="1"/>
        <v>0.57</v>
      </c>
      <c r="J42" s="32" t="s">
        <v>331</v>
      </c>
    </row>
    <row r="43">
      <c r="A43" s="33" t="s">
        <v>98</v>
      </c>
      <c r="B43" s="34">
        <v>0.56</v>
      </c>
      <c r="C43" s="34">
        <v>0.57</v>
      </c>
      <c r="D43" s="34">
        <v>0.49</v>
      </c>
      <c r="E43" s="34">
        <v>0.49</v>
      </c>
      <c r="F43" s="35" t="s">
        <v>36</v>
      </c>
      <c r="G43" s="34">
        <v>0.57</v>
      </c>
      <c r="H43" s="35" t="s">
        <v>29</v>
      </c>
      <c r="I43" s="36">
        <f t="shared" si="1"/>
        <v>0.54</v>
      </c>
      <c r="J43" s="37" t="s">
        <v>27</v>
      </c>
    </row>
    <row r="44">
      <c r="A44" s="28" t="s">
        <v>117</v>
      </c>
      <c r="B44" s="29">
        <v>0.5</v>
      </c>
      <c r="C44" s="29">
        <v>0.52</v>
      </c>
      <c r="D44" s="29">
        <v>0.86</v>
      </c>
      <c r="E44" s="29">
        <v>0.5</v>
      </c>
      <c r="F44" s="30" t="s">
        <v>30</v>
      </c>
      <c r="G44" s="29">
        <v>0.86</v>
      </c>
      <c r="H44" s="30" t="s">
        <v>36</v>
      </c>
      <c r="I44" s="31">
        <f t="shared" si="1"/>
        <v>0.6266666667</v>
      </c>
      <c r="J44" s="32" t="s">
        <v>27</v>
      </c>
    </row>
    <row r="45">
      <c r="A45" s="33" t="s">
        <v>106</v>
      </c>
      <c r="B45" s="34">
        <v>0.67</v>
      </c>
      <c r="C45" s="34">
        <v>0.88</v>
      </c>
      <c r="D45" s="34">
        <v>0.5</v>
      </c>
      <c r="E45" s="34">
        <v>0.5</v>
      </c>
      <c r="F45" s="35" t="s">
        <v>36</v>
      </c>
      <c r="G45" s="34">
        <v>0.88</v>
      </c>
      <c r="H45" s="35" t="s">
        <v>29</v>
      </c>
      <c r="I45" s="36">
        <f t="shared" si="1"/>
        <v>0.6833333333</v>
      </c>
      <c r="J45" s="37" t="s">
        <v>35</v>
      </c>
    </row>
    <row r="46">
      <c r="A46" s="28" t="s">
        <v>138</v>
      </c>
      <c r="B46" s="29">
        <v>0.5</v>
      </c>
      <c r="C46" s="29">
        <v>0.8</v>
      </c>
      <c r="D46" s="29">
        <v>1.06</v>
      </c>
      <c r="E46" s="29">
        <v>0.5</v>
      </c>
      <c r="F46" s="30" t="s">
        <v>30</v>
      </c>
      <c r="G46" s="29">
        <v>1.06</v>
      </c>
      <c r="H46" s="30" t="s">
        <v>36</v>
      </c>
      <c r="I46" s="31">
        <f t="shared" si="1"/>
        <v>0.7866666667</v>
      </c>
      <c r="J46" s="32" t="s">
        <v>331</v>
      </c>
    </row>
    <row r="47">
      <c r="A47" s="33" t="s">
        <v>162</v>
      </c>
      <c r="B47" s="34">
        <v>0.61</v>
      </c>
      <c r="C47" s="34">
        <v>0.53</v>
      </c>
      <c r="D47" s="34">
        <v>1.31</v>
      </c>
      <c r="E47" s="34">
        <v>0.53</v>
      </c>
      <c r="F47" s="35" t="s">
        <v>29</v>
      </c>
      <c r="G47" s="34">
        <v>1.31</v>
      </c>
      <c r="H47" s="35" t="s">
        <v>36</v>
      </c>
      <c r="I47" s="36">
        <f t="shared" si="1"/>
        <v>0.8166666667</v>
      </c>
      <c r="J47" s="37" t="s">
        <v>343</v>
      </c>
    </row>
    <row r="48">
      <c r="A48" s="28" t="s">
        <v>149</v>
      </c>
      <c r="B48" s="29">
        <v>1.0</v>
      </c>
      <c r="C48" s="29">
        <v>4.4</v>
      </c>
      <c r="D48" s="29">
        <v>0.53</v>
      </c>
      <c r="E48" s="29">
        <v>0.53</v>
      </c>
      <c r="F48" s="30" t="s">
        <v>36</v>
      </c>
      <c r="G48" s="29">
        <v>4.4</v>
      </c>
      <c r="H48" s="30" t="s">
        <v>29</v>
      </c>
      <c r="I48" s="31">
        <f t="shared" si="1"/>
        <v>1.976666667</v>
      </c>
      <c r="J48" s="32" t="s">
        <v>331</v>
      </c>
    </row>
    <row r="49">
      <c r="A49" s="33" t="s">
        <v>120</v>
      </c>
      <c r="B49" s="34">
        <v>0.54</v>
      </c>
      <c r="C49" s="34">
        <v>1.12</v>
      </c>
      <c r="D49" s="34">
        <v>1.19</v>
      </c>
      <c r="E49" s="34">
        <v>0.54</v>
      </c>
      <c r="F49" s="35" t="s">
        <v>30</v>
      </c>
      <c r="G49" s="34">
        <v>1.19</v>
      </c>
      <c r="H49" s="35" t="s">
        <v>36</v>
      </c>
      <c r="I49" s="36">
        <f t="shared" si="1"/>
        <v>0.95</v>
      </c>
      <c r="J49" s="37" t="s">
        <v>331</v>
      </c>
    </row>
    <row r="50">
      <c r="A50" s="28" t="s">
        <v>113</v>
      </c>
      <c r="B50" s="29">
        <v>0.65</v>
      </c>
      <c r="C50" s="29">
        <v>0.84</v>
      </c>
      <c r="D50" s="29">
        <v>0.62</v>
      </c>
      <c r="E50" s="29">
        <v>0.62</v>
      </c>
      <c r="F50" s="30" t="s">
        <v>36</v>
      </c>
      <c r="G50" s="29">
        <v>0.84</v>
      </c>
      <c r="H50" s="30" t="s">
        <v>29</v>
      </c>
      <c r="I50" s="31">
        <f t="shared" si="1"/>
        <v>0.7033333333</v>
      </c>
      <c r="J50" s="32" t="s">
        <v>327</v>
      </c>
    </row>
    <row r="51">
      <c r="A51" s="33" t="s">
        <v>146</v>
      </c>
      <c r="B51" s="34">
        <v>2.61</v>
      </c>
      <c r="C51" s="34">
        <v>0.63</v>
      </c>
      <c r="D51" s="34">
        <v>5.47</v>
      </c>
      <c r="E51" s="34">
        <v>0.63</v>
      </c>
      <c r="F51" s="35" t="s">
        <v>29</v>
      </c>
      <c r="G51" s="34">
        <v>5.47</v>
      </c>
      <c r="H51" s="35" t="s">
        <v>36</v>
      </c>
      <c r="I51" s="36">
        <f t="shared" si="1"/>
        <v>2.903333333</v>
      </c>
      <c r="J51" s="37" t="s">
        <v>344</v>
      </c>
    </row>
    <row r="52">
      <c r="A52" s="28" t="s">
        <v>144</v>
      </c>
      <c r="B52" s="29">
        <v>0.68</v>
      </c>
      <c r="C52" s="29">
        <v>0.65</v>
      </c>
      <c r="D52" s="29">
        <v>0.65</v>
      </c>
      <c r="E52" s="29">
        <v>0.65</v>
      </c>
      <c r="F52" s="30" t="s">
        <v>29</v>
      </c>
      <c r="G52" s="29">
        <v>0.68</v>
      </c>
      <c r="H52" s="30" t="s">
        <v>30</v>
      </c>
      <c r="I52" s="31">
        <f t="shared" si="1"/>
        <v>0.66</v>
      </c>
      <c r="J52" s="32" t="s">
        <v>344</v>
      </c>
    </row>
    <row r="53">
      <c r="A53" s="33" t="s">
        <v>125</v>
      </c>
      <c r="B53" s="34">
        <v>1.18</v>
      </c>
      <c r="C53" s="34">
        <v>1.32</v>
      </c>
      <c r="D53" s="34">
        <v>0.65</v>
      </c>
      <c r="E53" s="34">
        <v>0.65</v>
      </c>
      <c r="F53" s="35" t="s">
        <v>36</v>
      </c>
      <c r="G53" s="34">
        <v>1.32</v>
      </c>
      <c r="H53" s="35" t="s">
        <v>29</v>
      </c>
      <c r="I53" s="36">
        <f t="shared" si="1"/>
        <v>1.05</v>
      </c>
      <c r="J53" s="37" t="s">
        <v>345</v>
      </c>
    </row>
    <row r="54">
      <c r="A54" s="28" t="s">
        <v>110</v>
      </c>
      <c r="B54" s="29">
        <v>1.07</v>
      </c>
      <c r="C54" s="29">
        <v>3.61</v>
      </c>
      <c r="D54" s="29">
        <v>0.67</v>
      </c>
      <c r="E54" s="29">
        <v>0.67</v>
      </c>
      <c r="F54" s="30" t="s">
        <v>36</v>
      </c>
      <c r="G54" s="29">
        <v>3.61</v>
      </c>
      <c r="H54" s="30" t="s">
        <v>29</v>
      </c>
      <c r="I54" s="31">
        <f t="shared" si="1"/>
        <v>1.783333333</v>
      </c>
      <c r="J54" s="32" t="s">
        <v>35</v>
      </c>
    </row>
    <row r="55">
      <c r="A55" s="33" t="s">
        <v>152</v>
      </c>
      <c r="B55" s="34">
        <v>0.69</v>
      </c>
      <c r="C55" s="34">
        <v>1.98</v>
      </c>
      <c r="D55" s="34">
        <v>0.79</v>
      </c>
      <c r="E55" s="34">
        <v>0.69</v>
      </c>
      <c r="F55" s="35" t="s">
        <v>30</v>
      </c>
      <c r="G55" s="34">
        <v>1.98</v>
      </c>
      <c r="H55" s="35" t="s">
        <v>29</v>
      </c>
      <c r="I55" s="36">
        <f t="shared" si="1"/>
        <v>1.153333333</v>
      </c>
      <c r="J55" s="37" t="s">
        <v>346</v>
      </c>
    </row>
    <row r="56">
      <c r="A56" s="28" t="s">
        <v>94</v>
      </c>
      <c r="B56" s="29">
        <v>1.83</v>
      </c>
      <c r="C56" s="29">
        <v>0.71</v>
      </c>
      <c r="D56" s="29">
        <v>2.96</v>
      </c>
      <c r="E56" s="29">
        <v>0.71</v>
      </c>
      <c r="F56" s="30" t="s">
        <v>29</v>
      </c>
      <c r="G56" s="29">
        <v>2.96</v>
      </c>
      <c r="H56" s="30" t="s">
        <v>36</v>
      </c>
      <c r="I56" s="31">
        <f t="shared" si="1"/>
        <v>1.833333333</v>
      </c>
      <c r="J56" s="32" t="s">
        <v>328</v>
      </c>
    </row>
    <row r="57">
      <c r="A57" s="33" t="s">
        <v>52</v>
      </c>
      <c r="B57" s="34">
        <v>0.91</v>
      </c>
      <c r="C57" s="34">
        <v>0.73</v>
      </c>
      <c r="D57" s="34">
        <v>1.24</v>
      </c>
      <c r="E57" s="34">
        <v>0.73</v>
      </c>
      <c r="F57" s="35" t="s">
        <v>29</v>
      </c>
      <c r="G57" s="34">
        <v>1.24</v>
      </c>
      <c r="H57" s="35" t="s">
        <v>36</v>
      </c>
      <c r="I57" s="36">
        <f t="shared" si="1"/>
        <v>0.96</v>
      </c>
      <c r="J57" s="37" t="s">
        <v>347</v>
      </c>
    </row>
    <row r="58">
      <c r="A58" s="28" t="s">
        <v>153</v>
      </c>
      <c r="B58" s="29">
        <v>0.79</v>
      </c>
      <c r="C58" s="29">
        <v>0.99</v>
      </c>
      <c r="D58" s="29">
        <v>1.03</v>
      </c>
      <c r="E58" s="29">
        <v>0.79</v>
      </c>
      <c r="F58" s="30" t="s">
        <v>30</v>
      </c>
      <c r="G58" s="29">
        <v>1.03</v>
      </c>
      <c r="H58" s="30" t="s">
        <v>36</v>
      </c>
      <c r="I58" s="31">
        <f t="shared" si="1"/>
        <v>0.9366666667</v>
      </c>
      <c r="J58" s="32" t="s">
        <v>348</v>
      </c>
    </row>
    <row r="59">
      <c r="A59" s="33" t="s">
        <v>140</v>
      </c>
      <c r="B59" s="34">
        <v>0.87</v>
      </c>
      <c r="C59" s="34">
        <v>0.95</v>
      </c>
      <c r="D59" s="34">
        <v>0.8</v>
      </c>
      <c r="E59" s="34">
        <v>0.8</v>
      </c>
      <c r="F59" s="35" t="s">
        <v>36</v>
      </c>
      <c r="G59" s="34">
        <v>0.95</v>
      </c>
      <c r="H59" s="35" t="s">
        <v>29</v>
      </c>
      <c r="I59" s="36">
        <f t="shared" si="1"/>
        <v>0.8733333333</v>
      </c>
      <c r="J59" s="37" t="s">
        <v>72</v>
      </c>
    </row>
    <row r="60">
      <c r="A60" s="38" t="s">
        <v>102</v>
      </c>
      <c r="B60" s="39">
        <v>1.02</v>
      </c>
      <c r="C60" s="39">
        <v>1.0</v>
      </c>
      <c r="D60" s="39">
        <v>2.28</v>
      </c>
      <c r="E60" s="39">
        <v>1.0</v>
      </c>
      <c r="F60" s="40" t="s">
        <v>29</v>
      </c>
      <c r="G60" s="39">
        <v>2.28</v>
      </c>
      <c r="H60" s="40" t="s">
        <v>36</v>
      </c>
      <c r="I60" s="31">
        <f t="shared" si="1"/>
        <v>1.433333333</v>
      </c>
      <c r="J60" s="32" t="s">
        <v>348</v>
      </c>
    </row>
    <row r="61">
      <c r="A61" s="38" t="s">
        <v>160</v>
      </c>
      <c r="B61" s="39">
        <v>2.13</v>
      </c>
      <c r="C61" s="39">
        <v>2.26</v>
      </c>
      <c r="D61" s="39">
        <v>1.09</v>
      </c>
      <c r="E61" s="39">
        <v>1.09</v>
      </c>
      <c r="F61" s="40" t="s">
        <v>36</v>
      </c>
      <c r="G61" s="39">
        <v>2.26</v>
      </c>
      <c r="H61" s="40" t="s">
        <v>29</v>
      </c>
      <c r="I61" s="36">
        <f t="shared" si="1"/>
        <v>1.826666667</v>
      </c>
      <c r="J61" s="37" t="s">
        <v>27</v>
      </c>
    </row>
    <row r="62">
      <c r="A62" s="38" t="s">
        <v>78</v>
      </c>
      <c r="B62" s="39">
        <v>2.6</v>
      </c>
      <c r="C62" s="39">
        <v>6.18</v>
      </c>
      <c r="D62" s="39">
        <v>1.18</v>
      </c>
      <c r="E62" s="39">
        <v>1.18</v>
      </c>
      <c r="F62" s="40" t="s">
        <v>36</v>
      </c>
      <c r="G62" s="39">
        <v>6.18</v>
      </c>
      <c r="H62" s="40" t="s">
        <v>29</v>
      </c>
      <c r="I62" s="31">
        <f t="shared" si="1"/>
        <v>3.32</v>
      </c>
      <c r="J62" s="32" t="s">
        <v>27</v>
      </c>
    </row>
    <row r="63">
      <c r="A63" s="38" t="s">
        <v>105</v>
      </c>
      <c r="B63" s="39">
        <v>1.91</v>
      </c>
      <c r="C63" s="39">
        <v>2.94</v>
      </c>
      <c r="D63" s="39">
        <v>1.24</v>
      </c>
      <c r="E63" s="39">
        <v>1.24</v>
      </c>
      <c r="F63" s="40" t="s">
        <v>36</v>
      </c>
      <c r="G63" s="39">
        <v>2.94</v>
      </c>
      <c r="H63" s="40" t="s">
        <v>29</v>
      </c>
      <c r="I63" s="36">
        <f t="shared" si="1"/>
        <v>2.03</v>
      </c>
      <c r="J63" s="37" t="s">
        <v>349</v>
      </c>
    </row>
    <row r="64">
      <c r="A64" s="38" t="s">
        <v>174</v>
      </c>
      <c r="B64" s="39">
        <v>1.38</v>
      </c>
      <c r="C64" s="39">
        <v>2.28</v>
      </c>
      <c r="D64" s="39">
        <v>1.91</v>
      </c>
      <c r="E64" s="39">
        <v>1.38</v>
      </c>
      <c r="F64" s="40" t="s">
        <v>30</v>
      </c>
      <c r="G64" s="39">
        <v>2.28</v>
      </c>
      <c r="H64" s="40" t="s">
        <v>29</v>
      </c>
      <c r="I64" s="31">
        <f t="shared" si="1"/>
        <v>1.856666667</v>
      </c>
      <c r="J64" s="32" t="s">
        <v>72</v>
      </c>
    </row>
    <row r="65">
      <c r="A65" s="38" t="s">
        <v>176</v>
      </c>
      <c r="B65" s="39">
        <v>5.8</v>
      </c>
      <c r="C65" s="39">
        <v>8.8</v>
      </c>
      <c r="D65" s="39">
        <v>2.07</v>
      </c>
      <c r="E65" s="39">
        <v>2.07</v>
      </c>
      <c r="F65" s="40" t="s">
        <v>36</v>
      </c>
      <c r="G65" s="39">
        <v>8.8</v>
      </c>
      <c r="H65" s="40" t="s">
        <v>29</v>
      </c>
      <c r="I65" s="36">
        <f t="shared" si="1"/>
        <v>5.556666667</v>
      </c>
      <c r="J65" s="37" t="s">
        <v>338</v>
      </c>
    </row>
    <row r="66">
      <c r="A66" s="38" t="s">
        <v>44</v>
      </c>
      <c r="B66" s="39">
        <v>2.39</v>
      </c>
      <c r="C66" s="39">
        <v>3.48</v>
      </c>
      <c r="D66" s="39">
        <v>2.39</v>
      </c>
      <c r="E66" s="39">
        <v>2.39</v>
      </c>
      <c r="F66" s="40" t="s">
        <v>30</v>
      </c>
      <c r="G66" s="39">
        <v>3.48</v>
      </c>
      <c r="H66" s="40" t="s">
        <v>29</v>
      </c>
      <c r="I66" s="31">
        <f t="shared" si="1"/>
        <v>2.753333333</v>
      </c>
      <c r="J66" s="32" t="s">
        <v>327</v>
      </c>
    </row>
    <row r="67">
      <c r="A67" s="38" t="s">
        <v>173</v>
      </c>
      <c r="B67" s="39">
        <v>2.47</v>
      </c>
      <c r="C67" s="39">
        <v>2.64</v>
      </c>
      <c r="D67" s="39">
        <v>2.91</v>
      </c>
      <c r="E67" s="39">
        <v>2.47</v>
      </c>
      <c r="F67" s="40" t="s">
        <v>30</v>
      </c>
      <c r="G67" s="39">
        <v>2.91</v>
      </c>
      <c r="H67" s="40" t="s">
        <v>36</v>
      </c>
      <c r="I67" s="36">
        <f t="shared" si="1"/>
        <v>2.673333333</v>
      </c>
      <c r="J67" s="37" t="s">
        <v>350</v>
      </c>
    </row>
    <row r="68">
      <c r="A68" s="38" t="s">
        <v>100</v>
      </c>
      <c r="B68" s="39">
        <v>3.67</v>
      </c>
      <c r="C68" s="39">
        <v>6.27</v>
      </c>
      <c r="D68" s="39">
        <v>2.58</v>
      </c>
      <c r="E68" s="39">
        <v>2.58</v>
      </c>
      <c r="F68" s="40" t="s">
        <v>36</v>
      </c>
      <c r="G68" s="39">
        <v>6.27</v>
      </c>
      <c r="H68" s="40" t="s">
        <v>29</v>
      </c>
      <c r="I68" s="31">
        <f t="shared" si="1"/>
        <v>4.173333333</v>
      </c>
      <c r="J68" s="32" t="s">
        <v>351</v>
      </c>
    </row>
    <row r="69">
      <c r="A69" s="38" t="s">
        <v>84</v>
      </c>
      <c r="B69" s="39">
        <v>3.81</v>
      </c>
      <c r="C69" s="39">
        <v>4.02</v>
      </c>
      <c r="D69" s="39">
        <v>4.31</v>
      </c>
      <c r="E69" s="39">
        <v>3.81</v>
      </c>
      <c r="F69" s="40" t="s">
        <v>30</v>
      </c>
      <c r="G69" s="39">
        <v>4.31</v>
      </c>
      <c r="H69" s="40" t="s">
        <v>36</v>
      </c>
      <c r="I69" s="36">
        <f t="shared" si="1"/>
        <v>4.046666667</v>
      </c>
      <c r="J69" s="37" t="s">
        <v>35</v>
      </c>
    </row>
    <row r="70">
      <c r="A70" s="41"/>
      <c r="B70" s="42">
        <f>AVERAGE(Table5[M1 (km)])</f>
        <v>0.9116176471</v>
      </c>
      <c r="C70" s="42">
        <f>AVERAGE(Table5[M2 (km)])</f>
        <v>1.171176471</v>
      </c>
      <c r="D70" s="42">
        <f>AVERAGE(Table5[M3 (km)])</f>
        <v>0.8902941176</v>
      </c>
      <c r="E70" s="43"/>
      <c r="F70" s="44"/>
      <c r="G70" s="43"/>
      <c r="H70" s="44"/>
      <c r="I70" s="45"/>
      <c r="J70" s="46"/>
    </row>
    <row r="71">
      <c r="I71" s="47"/>
    </row>
    <row r="72">
      <c r="I72" s="47"/>
    </row>
    <row r="73">
      <c r="I73" s="47"/>
    </row>
    <row r="74">
      <c r="I74" s="47"/>
    </row>
    <row r="75">
      <c r="I75" s="47"/>
    </row>
    <row r="76">
      <c r="I76" s="47"/>
    </row>
    <row r="77">
      <c r="I77" s="47"/>
    </row>
    <row r="78">
      <c r="I78" s="47"/>
    </row>
    <row r="79">
      <c r="I79" s="47"/>
    </row>
    <row r="80">
      <c r="I80" s="47"/>
    </row>
    <row r="81">
      <c r="I81" s="47"/>
    </row>
    <row r="82">
      <c r="I82" s="47"/>
    </row>
    <row r="83">
      <c r="I83" s="47"/>
    </row>
    <row r="84">
      <c r="I84" s="47"/>
    </row>
    <row r="85">
      <c r="I85" s="47"/>
    </row>
    <row r="86">
      <c r="I86" s="47"/>
    </row>
    <row r="87">
      <c r="I87" s="47"/>
    </row>
    <row r="88">
      <c r="I88" s="47"/>
    </row>
    <row r="89">
      <c r="I89" s="47"/>
    </row>
    <row r="90">
      <c r="I90" s="47"/>
    </row>
    <row r="91">
      <c r="I91" s="47"/>
    </row>
    <row r="92">
      <c r="I92" s="47"/>
    </row>
    <row r="93">
      <c r="I93" s="47"/>
    </row>
    <row r="94">
      <c r="I94" s="47"/>
    </row>
    <row r="95">
      <c r="I95" s="47"/>
    </row>
    <row r="96">
      <c r="I96" s="47"/>
    </row>
    <row r="97">
      <c r="I97" s="47"/>
    </row>
    <row r="98">
      <c r="I98" s="47"/>
    </row>
    <row r="99">
      <c r="I99" s="47"/>
    </row>
    <row r="100">
      <c r="I100" s="47"/>
    </row>
    <row r="101">
      <c r="I101" s="47"/>
    </row>
    <row r="102">
      <c r="I102" s="47"/>
    </row>
    <row r="103">
      <c r="I103" s="47"/>
    </row>
    <row r="104">
      <c r="I104" s="47"/>
    </row>
    <row r="105">
      <c r="I105" s="47"/>
    </row>
    <row r="106">
      <c r="I106" s="47"/>
    </row>
    <row r="107">
      <c r="I107" s="47"/>
    </row>
    <row r="108">
      <c r="I108" s="47"/>
    </row>
    <row r="109">
      <c r="I109" s="47"/>
    </row>
    <row r="110">
      <c r="I110" s="47"/>
    </row>
    <row r="111">
      <c r="I111" s="47"/>
    </row>
    <row r="112">
      <c r="I112" s="47"/>
    </row>
    <row r="113">
      <c r="I113" s="47"/>
    </row>
    <row r="114">
      <c r="I114" s="47"/>
    </row>
    <row r="115">
      <c r="I115" s="47"/>
    </row>
    <row r="116">
      <c r="I116" s="47"/>
    </row>
    <row r="117">
      <c r="I117" s="47"/>
    </row>
    <row r="118">
      <c r="I118" s="47"/>
    </row>
    <row r="119">
      <c r="I119" s="47"/>
    </row>
    <row r="120">
      <c r="I120" s="47"/>
    </row>
    <row r="121">
      <c r="I121" s="47"/>
    </row>
    <row r="122">
      <c r="I122" s="47"/>
    </row>
    <row r="123">
      <c r="I123" s="47"/>
    </row>
    <row r="124">
      <c r="I124" s="47"/>
    </row>
    <row r="125">
      <c r="I125" s="47"/>
    </row>
    <row r="126">
      <c r="I126" s="47"/>
    </row>
    <row r="127">
      <c r="I127" s="47"/>
    </row>
    <row r="128">
      <c r="I128" s="47"/>
    </row>
    <row r="129">
      <c r="I129" s="47"/>
    </row>
    <row r="130">
      <c r="I130" s="47"/>
    </row>
    <row r="131">
      <c r="I131" s="47"/>
    </row>
    <row r="132">
      <c r="I132" s="47"/>
    </row>
    <row r="133">
      <c r="I133" s="47"/>
    </row>
    <row r="134">
      <c r="I134" s="47"/>
    </row>
    <row r="135">
      <c r="I135" s="47"/>
    </row>
    <row r="136">
      <c r="I136" s="47"/>
    </row>
    <row r="137">
      <c r="I137" s="47"/>
    </row>
    <row r="138">
      <c r="I138" s="47"/>
    </row>
    <row r="139">
      <c r="I139" s="47"/>
    </row>
    <row r="140">
      <c r="I140" s="47"/>
    </row>
    <row r="141">
      <c r="I141" s="47"/>
    </row>
    <row r="142">
      <c r="I142" s="47"/>
    </row>
    <row r="143">
      <c r="I143" s="47"/>
    </row>
    <row r="144">
      <c r="I144" s="47"/>
    </row>
    <row r="145">
      <c r="I145" s="47"/>
    </row>
    <row r="146">
      <c r="I146" s="47"/>
    </row>
    <row r="147">
      <c r="I147" s="47"/>
    </row>
    <row r="148">
      <c r="I148" s="47"/>
    </row>
    <row r="149">
      <c r="I149" s="47"/>
    </row>
    <row r="150">
      <c r="I150" s="47"/>
    </row>
    <row r="151">
      <c r="I151" s="47"/>
    </row>
    <row r="152">
      <c r="I152" s="47"/>
    </row>
    <row r="153">
      <c r="I153" s="47"/>
    </row>
    <row r="154">
      <c r="I154" s="47"/>
    </row>
    <row r="155">
      <c r="I155" s="47"/>
    </row>
    <row r="156">
      <c r="I156" s="47"/>
    </row>
    <row r="157">
      <c r="I157" s="47"/>
    </row>
    <row r="158">
      <c r="I158" s="47"/>
    </row>
    <row r="159">
      <c r="I159" s="47"/>
    </row>
    <row r="160">
      <c r="I160" s="47"/>
    </row>
    <row r="161">
      <c r="I161" s="47"/>
    </row>
    <row r="162">
      <c r="I162" s="47"/>
    </row>
    <row r="163">
      <c r="I163" s="47"/>
    </row>
    <row r="164">
      <c r="I164" s="47"/>
    </row>
    <row r="165">
      <c r="I165" s="47"/>
    </row>
    <row r="166">
      <c r="I166" s="47"/>
    </row>
    <row r="167">
      <c r="I167" s="47"/>
    </row>
    <row r="168">
      <c r="I168" s="47"/>
    </row>
    <row r="169">
      <c r="I169" s="47"/>
    </row>
    <row r="170">
      <c r="I170" s="47"/>
    </row>
    <row r="171">
      <c r="I171" s="47"/>
    </row>
    <row r="172">
      <c r="I172" s="47"/>
    </row>
    <row r="173">
      <c r="I173" s="47"/>
    </row>
    <row r="174">
      <c r="I174" s="47"/>
    </row>
    <row r="175">
      <c r="I175" s="47"/>
    </row>
    <row r="176">
      <c r="I176" s="47"/>
    </row>
    <row r="177">
      <c r="I177" s="47"/>
    </row>
    <row r="178">
      <c r="I178" s="47"/>
    </row>
    <row r="179">
      <c r="I179" s="47"/>
    </row>
    <row r="180">
      <c r="I180" s="47"/>
    </row>
    <row r="181">
      <c r="I181" s="47"/>
    </row>
    <row r="182">
      <c r="I182" s="47"/>
    </row>
    <row r="183">
      <c r="I183" s="47"/>
    </row>
    <row r="184">
      <c r="I184" s="47"/>
    </row>
    <row r="185">
      <c r="I185" s="47"/>
    </row>
    <row r="186">
      <c r="I186" s="47"/>
    </row>
    <row r="187">
      <c r="I187" s="47"/>
    </row>
    <row r="188">
      <c r="I188" s="47"/>
    </row>
    <row r="189">
      <c r="I189" s="47"/>
    </row>
    <row r="190">
      <c r="I190" s="47"/>
    </row>
    <row r="191">
      <c r="I191" s="47"/>
    </row>
    <row r="192">
      <c r="I192" s="47"/>
    </row>
    <row r="193">
      <c r="I193" s="47"/>
    </row>
    <row r="194">
      <c r="I194" s="47"/>
    </row>
    <row r="195">
      <c r="I195" s="47"/>
    </row>
    <row r="196">
      <c r="I196" s="47"/>
    </row>
    <row r="197">
      <c r="I197" s="47"/>
    </row>
    <row r="198">
      <c r="I198" s="47"/>
    </row>
    <row r="199">
      <c r="I199" s="47"/>
    </row>
    <row r="200">
      <c r="I200" s="47"/>
    </row>
    <row r="201">
      <c r="I201" s="47"/>
    </row>
    <row r="202">
      <c r="I202" s="47"/>
    </row>
    <row r="203">
      <c r="I203" s="47"/>
    </row>
    <row r="204">
      <c r="I204" s="47"/>
    </row>
    <row r="205">
      <c r="I205" s="47"/>
    </row>
    <row r="206">
      <c r="I206" s="47"/>
    </row>
    <row r="207">
      <c r="I207" s="47"/>
    </row>
    <row r="208">
      <c r="I208" s="47"/>
    </row>
    <row r="209">
      <c r="I209" s="47"/>
    </row>
    <row r="210">
      <c r="I210" s="47"/>
    </row>
    <row r="211">
      <c r="I211" s="47"/>
    </row>
    <row r="212">
      <c r="I212" s="47"/>
    </row>
    <row r="213">
      <c r="I213" s="47"/>
    </row>
    <row r="214">
      <c r="I214" s="47"/>
    </row>
    <row r="215">
      <c r="I215" s="47"/>
    </row>
    <row r="216">
      <c r="I216" s="47"/>
    </row>
    <row r="217">
      <c r="I217" s="47"/>
    </row>
    <row r="218">
      <c r="I218" s="47"/>
    </row>
    <row r="219">
      <c r="I219" s="47"/>
    </row>
    <row r="220">
      <c r="I220" s="47"/>
    </row>
    <row r="221">
      <c r="I221" s="47"/>
    </row>
    <row r="222">
      <c r="I222" s="47"/>
    </row>
    <row r="223">
      <c r="I223" s="47"/>
    </row>
    <row r="224">
      <c r="I224" s="47"/>
    </row>
    <row r="225">
      <c r="I225" s="47"/>
    </row>
    <row r="226">
      <c r="I226" s="47"/>
    </row>
    <row r="227">
      <c r="I227" s="47"/>
    </row>
    <row r="228">
      <c r="I228" s="47"/>
    </row>
    <row r="229">
      <c r="I229" s="47"/>
    </row>
    <row r="230">
      <c r="I230" s="47"/>
    </row>
    <row r="231">
      <c r="I231" s="47"/>
    </row>
    <row r="232">
      <c r="I232" s="47"/>
    </row>
    <row r="233">
      <c r="I233" s="47"/>
    </row>
    <row r="234">
      <c r="I234" s="47"/>
    </row>
    <row r="235">
      <c r="I235" s="47"/>
    </row>
    <row r="236">
      <c r="I236" s="47"/>
    </row>
    <row r="237">
      <c r="I237" s="47"/>
    </row>
    <row r="238">
      <c r="I238" s="47"/>
    </row>
    <row r="239">
      <c r="I239" s="47"/>
    </row>
    <row r="240">
      <c r="I240" s="47"/>
    </row>
    <row r="241">
      <c r="I241" s="47"/>
    </row>
    <row r="242">
      <c r="I242" s="47"/>
    </row>
    <row r="243">
      <c r="I243" s="47"/>
    </row>
    <row r="244">
      <c r="I244" s="47"/>
    </row>
    <row r="245">
      <c r="I245" s="47"/>
    </row>
    <row r="246">
      <c r="I246" s="47"/>
    </row>
    <row r="247">
      <c r="I247" s="47"/>
    </row>
    <row r="248">
      <c r="I248" s="47"/>
    </row>
    <row r="249">
      <c r="I249" s="47"/>
    </row>
    <row r="250">
      <c r="I250" s="47"/>
    </row>
    <row r="251">
      <c r="I251" s="47"/>
    </row>
    <row r="252">
      <c r="I252" s="47"/>
    </row>
    <row r="253">
      <c r="I253" s="47"/>
    </row>
    <row r="254">
      <c r="I254" s="47"/>
    </row>
    <row r="255">
      <c r="I255" s="47"/>
    </row>
    <row r="256">
      <c r="I256" s="47"/>
    </row>
    <row r="257">
      <c r="I257" s="47"/>
    </row>
    <row r="258">
      <c r="I258" s="47"/>
    </row>
    <row r="259">
      <c r="I259" s="47"/>
    </row>
    <row r="260">
      <c r="I260" s="47"/>
    </row>
    <row r="261">
      <c r="I261" s="47"/>
    </row>
    <row r="262">
      <c r="I262" s="47"/>
    </row>
    <row r="263">
      <c r="I263" s="47"/>
    </row>
    <row r="264">
      <c r="I264" s="47"/>
    </row>
    <row r="265">
      <c r="I265" s="47"/>
    </row>
    <row r="266">
      <c r="I266" s="47"/>
    </row>
    <row r="267">
      <c r="I267" s="47"/>
    </row>
    <row r="268">
      <c r="I268" s="47"/>
    </row>
    <row r="269">
      <c r="I269" s="47"/>
    </row>
    <row r="270">
      <c r="I270" s="47"/>
    </row>
    <row r="271">
      <c r="I271" s="47"/>
    </row>
    <row r="272">
      <c r="I272" s="47"/>
    </row>
    <row r="273">
      <c r="I273" s="47"/>
    </row>
    <row r="274">
      <c r="I274" s="47"/>
    </row>
    <row r="275">
      <c r="I275" s="47"/>
    </row>
    <row r="276">
      <c r="I276" s="47"/>
    </row>
    <row r="277">
      <c r="I277" s="47"/>
    </row>
    <row r="278">
      <c r="I278" s="47"/>
    </row>
    <row r="279">
      <c r="I279" s="47"/>
    </row>
    <row r="280">
      <c r="I280" s="47"/>
    </row>
    <row r="281">
      <c r="I281" s="47"/>
    </row>
    <row r="282">
      <c r="I282" s="47"/>
    </row>
    <row r="283">
      <c r="I283" s="47"/>
    </row>
    <row r="284">
      <c r="I284" s="47"/>
    </row>
    <row r="285">
      <c r="I285" s="47"/>
    </row>
    <row r="286">
      <c r="I286" s="47"/>
    </row>
    <row r="287">
      <c r="I287" s="47"/>
    </row>
    <row r="288">
      <c r="I288" s="47"/>
    </row>
    <row r="289">
      <c r="I289" s="47"/>
    </row>
    <row r="290">
      <c r="I290" s="47"/>
    </row>
    <row r="291">
      <c r="I291" s="47"/>
    </row>
    <row r="292">
      <c r="I292" s="47"/>
    </row>
    <row r="293">
      <c r="I293" s="47"/>
    </row>
    <row r="294">
      <c r="I294" s="47"/>
    </row>
    <row r="295">
      <c r="I295" s="47"/>
    </row>
    <row r="296">
      <c r="I296" s="47"/>
    </row>
    <row r="297">
      <c r="I297" s="47"/>
    </row>
    <row r="298">
      <c r="I298" s="47"/>
    </row>
    <row r="299">
      <c r="I299" s="47"/>
    </row>
    <row r="300">
      <c r="I300" s="47"/>
    </row>
    <row r="301">
      <c r="I301" s="47"/>
    </row>
    <row r="302">
      <c r="I302" s="47"/>
    </row>
    <row r="303">
      <c r="I303" s="47"/>
    </row>
    <row r="304">
      <c r="I304" s="47"/>
    </row>
    <row r="305">
      <c r="I305" s="47"/>
    </row>
    <row r="306">
      <c r="I306" s="47"/>
    </row>
    <row r="307">
      <c r="I307" s="47"/>
    </row>
    <row r="308">
      <c r="I308" s="47"/>
    </row>
    <row r="309">
      <c r="I309" s="47"/>
    </row>
    <row r="310">
      <c r="I310" s="47"/>
    </row>
    <row r="311">
      <c r="I311" s="47"/>
    </row>
    <row r="312">
      <c r="I312" s="47"/>
    </row>
    <row r="313">
      <c r="I313" s="47"/>
    </row>
    <row r="314">
      <c r="I314" s="47"/>
    </row>
    <row r="315">
      <c r="I315" s="47"/>
    </row>
    <row r="316">
      <c r="I316" s="47"/>
    </row>
    <row r="317">
      <c r="I317" s="47"/>
    </row>
    <row r="318">
      <c r="I318" s="47"/>
    </row>
    <row r="319">
      <c r="I319" s="47"/>
    </row>
    <row r="320">
      <c r="I320" s="47"/>
    </row>
    <row r="321">
      <c r="I321" s="47"/>
    </row>
    <row r="322">
      <c r="I322" s="47"/>
    </row>
    <row r="323">
      <c r="I323" s="47"/>
    </row>
    <row r="324">
      <c r="I324" s="47"/>
    </row>
    <row r="325">
      <c r="I325" s="47"/>
    </row>
    <row r="326">
      <c r="I326" s="47"/>
    </row>
    <row r="327">
      <c r="I327" s="47"/>
    </row>
    <row r="328">
      <c r="I328" s="47"/>
    </row>
    <row r="329">
      <c r="I329" s="47"/>
    </row>
    <row r="330">
      <c r="I330" s="47"/>
    </row>
    <row r="331">
      <c r="I331" s="47"/>
    </row>
    <row r="332">
      <c r="I332" s="47"/>
    </row>
    <row r="333">
      <c r="I333" s="47"/>
    </row>
    <row r="334">
      <c r="I334" s="47"/>
    </row>
    <row r="335">
      <c r="I335" s="47"/>
    </row>
    <row r="336">
      <c r="I336" s="47"/>
    </row>
    <row r="337">
      <c r="I337" s="47"/>
    </row>
    <row r="338">
      <c r="I338" s="47"/>
    </row>
    <row r="339">
      <c r="I339" s="47"/>
    </row>
    <row r="340">
      <c r="I340" s="47"/>
    </row>
    <row r="341">
      <c r="I341" s="47"/>
    </row>
    <row r="342">
      <c r="I342" s="47"/>
    </row>
    <row r="343">
      <c r="I343" s="47"/>
    </row>
    <row r="344">
      <c r="I344" s="47"/>
    </row>
    <row r="345">
      <c r="I345" s="47"/>
    </row>
    <row r="346">
      <c r="I346" s="47"/>
    </row>
    <row r="347">
      <c r="I347" s="47"/>
    </row>
    <row r="348">
      <c r="I348" s="47"/>
    </row>
    <row r="349">
      <c r="I349" s="47"/>
    </row>
    <row r="350">
      <c r="I350" s="47"/>
    </row>
    <row r="351">
      <c r="I351" s="47"/>
    </row>
    <row r="352">
      <c r="I352" s="47"/>
    </row>
    <row r="353">
      <c r="I353" s="47"/>
    </row>
    <row r="354">
      <c r="I354" s="47"/>
    </row>
    <row r="355">
      <c r="I355" s="47"/>
    </row>
    <row r="356">
      <c r="I356" s="47"/>
    </row>
    <row r="357">
      <c r="I357" s="47"/>
    </row>
    <row r="358">
      <c r="I358" s="47"/>
    </row>
    <row r="359">
      <c r="I359" s="47"/>
    </row>
    <row r="360">
      <c r="I360" s="47"/>
    </row>
    <row r="361">
      <c r="I361" s="47"/>
    </row>
    <row r="362">
      <c r="I362" s="47"/>
    </row>
    <row r="363">
      <c r="I363" s="47"/>
    </row>
    <row r="364">
      <c r="I364" s="47"/>
    </row>
    <row r="365">
      <c r="I365" s="47"/>
    </row>
    <row r="366">
      <c r="I366" s="47"/>
    </row>
    <row r="367">
      <c r="I367" s="47"/>
    </row>
    <row r="368">
      <c r="I368" s="47"/>
    </row>
    <row r="369">
      <c r="I369" s="47"/>
    </row>
    <row r="370">
      <c r="I370" s="47"/>
    </row>
    <row r="371">
      <c r="I371" s="47"/>
    </row>
    <row r="372">
      <c r="I372" s="47"/>
    </row>
    <row r="373">
      <c r="I373" s="47"/>
    </row>
    <row r="374">
      <c r="I374" s="47"/>
    </row>
    <row r="375">
      <c r="I375" s="47"/>
    </row>
    <row r="376">
      <c r="I376" s="47"/>
    </row>
    <row r="377">
      <c r="I377" s="47"/>
    </row>
    <row r="378">
      <c r="I378" s="47"/>
    </row>
    <row r="379">
      <c r="I379" s="47"/>
    </row>
    <row r="380">
      <c r="I380" s="47"/>
    </row>
    <row r="381">
      <c r="I381" s="47"/>
    </row>
    <row r="382">
      <c r="I382" s="47"/>
    </row>
    <row r="383">
      <c r="I383" s="47"/>
    </row>
    <row r="384">
      <c r="I384" s="47"/>
    </row>
    <row r="385">
      <c r="I385" s="47"/>
    </row>
    <row r="386">
      <c r="I386" s="47"/>
    </row>
    <row r="387">
      <c r="I387" s="47"/>
    </row>
    <row r="388">
      <c r="I388" s="47"/>
    </row>
    <row r="389">
      <c r="I389" s="47"/>
    </row>
    <row r="390">
      <c r="I390" s="47"/>
    </row>
    <row r="391">
      <c r="I391" s="47"/>
    </row>
    <row r="392">
      <c r="I392" s="47"/>
    </row>
    <row r="393">
      <c r="I393" s="47"/>
    </row>
    <row r="394">
      <c r="I394" s="47"/>
    </row>
    <row r="395">
      <c r="I395" s="47"/>
    </row>
    <row r="396">
      <c r="I396" s="47"/>
    </row>
    <row r="397">
      <c r="I397" s="47"/>
    </row>
    <row r="398">
      <c r="I398" s="47"/>
    </row>
    <row r="399">
      <c r="I399" s="47"/>
    </row>
    <row r="400">
      <c r="I400" s="47"/>
    </row>
    <row r="401">
      <c r="I401" s="47"/>
    </row>
    <row r="402">
      <c r="I402" s="47"/>
    </row>
    <row r="403">
      <c r="I403" s="47"/>
    </row>
    <row r="404">
      <c r="I404" s="47"/>
    </row>
    <row r="405">
      <c r="I405" s="47"/>
    </row>
    <row r="406">
      <c r="I406" s="47"/>
    </row>
    <row r="407">
      <c r="I407" s="47"/>
    </row>
    <row r="408">
      <c r="I408" s="47"/>
    </row>
    <row r="409">
      <c r="I409" s="47"/>
    </row>
    <row r="410">
      <c r="I410" s="47"/>
    </row>
    <row r="411">
      <c r="I411" s="47"/>
    </row>
    <row r="412">
      <c r="I412" s="47"/>
    </row>
    <row r="413">
      <c r="I413" s="47"/>
    </row>
    <row r="414">
      <c r="I414" s="47"/>
    </row>
    <row r="415">
      <c r="I415" s="47"/>
    </row>
    <row r="416">
      <c r="I416" s="47"/>
    </row>
    <row r="417">
      <c r="I417" s="47"/>
    </row>
    <row r="418">
      <c r="I418" s="47"/>
    </row>
    <row r="419">
      <c r="I419" s="47"/>
    </row>
    <row r="420">
      <c r="I420" s="47"/>
    </row>
    <row r="421">
      <c r="I421" s="47"/>
    </row>
    <row r="422">
      <c r="I422" s="47"/>
    </row>
    <row r="423">
      <c r="I423" s="47"/>
    </row>
    <row r="424">
      <c r="I424" s="47"/>
    </row>
    <row r="425">
      <c r="I425" s="47"/>
    </row>
    <row r="426">
      <c r="I426" s="47"/>
    </row>
    <row r="427">
      <c r="I427" s="47"/>
    </row>
    <row r="428">
      <c r="I428" s="47"/>
    </row>
    <row r="429">
      <c r="I429" s="47"/>
    </row>
    <row r="430">
      <c r="I430" s="47"/>
    </row>
    <row r="431">
      <c r="I431" s="47"/>
    </row>
    <row r="432">
      <c r="I432" s="47"/>
    </row>
    <row r="433">
      <c r="I433" s="47"/>
    </row>
    <row r="434">
      <c r="I434" s="47"/>
    </row>
    <row r="435">
      <c r="I435" s="47"/>
    </row>
    <row r="436">
      <c r="I436" s="47"/>
    </row>
    <row r="437">
      <c r="I437" s="47"/>
    </row>
    <row r="438">
      <c r="I438" s="47"/>
    </row>
    <row r="439">
      <c r="I439" s="47"/>
    </row>
    <row r="440">
      <c r="I440" s="47"/>
    </row>
    <row r="441">
      <c r="I441" s="47"/>
    </row>
    <row r="442">
      <c r="I442" s="47"/>
    </row>
    <row r="443">
      <c r="I443" s="47"/>
    </row>
    <row r="444">
      <c r="I444" s="47"/>
    </row>
    <row r="445">
      <c r="I445" s="47"/>
    </row>
    <row r="446">
      <c r="I446" s="47"/>
    </row>
    <row r="447">
      <c r="I447" s="47"/>
    </row>
    <row r="448">
      <c r="I448" s="47"/>
    </row>
    <row r="449">
      <c r="I449" s="47"/>
    </row>
    <row r="450">
      <c r="I450" s="47"/>
    </row>
    <row r="451">
      <c r="I451" s="47"/>
    </row>
    <row r="452">
      <c r="I452" s="47"/>
    </row>
    <row r="453">
      <c r="I453" s="47"/>
    </row>
    <row r="454">
      <c r="I454" s="47"/>
    </row>
    <row r="455">
      <c r="I455" s="47"/>
    </row>
    <row r="456">
      <c r="I456" s="47"/>
    </row>
    <row r="457">
      <c r="I457" s="47"/>
    </row>
    <row r="458">
      <c r="I458" s="47"/>
    </row>
    <row r="459">
      <c r="I459" s="47"/>
    </row>
    <row r="460">
      <c r="I460" s="47"/>
    </row>
    <row r="461">
      <c r="I461" s="47"/>
    </row>
    <row r="462">
      <c r="I462" s="47"/>
    </row>
    <row r="463">
      <c r="I463" s="47"/>
    </row>
    <row r="464">
      <c r="I464" s="47"/>
    </row>
    <row r="465">
      <c r="I465" s="47"/>
    </row>
    <row r="466">
      <c r="I466" s="47"/>
    </row>
    <row r="467">
      <c r="I467" s="47"/>
    </row>
    <row r="468">
      <c r="I468" s="47"/>
    </row>
    <row r="469">
      <c r="I469" s="47"/>
    </row>
    <row r="470">
      <c r="I470" s="47"/>
    </row>
    <row r="471">
      <c r="I471" s="47"/>
    </row>
    <row r="472">
      <c r="I472" s="47"/>
    </row>
    <row r="473">
      <c r="I473" s="47"/>
    </row>
    <row r="474">
      <c r="I474" s="47"/>
    </row>
    <row r="475">
      <c r="I475" s="47"/>
    </row>
    <row r="476">
      <c r="I476" s="47"/>
    </row>
    <row r="477">
      <c r="I477" s="47"/>
    </row>
    <row r="478">
      <c r="I478" s="47"/>
    </row>
    <row r="479">
      <c r="I479" s="47"/>
    </row>
    <row r="480">
      <c r="I480" s="47"/>
    </row>
    <row r="481">
      <c r="I481" s="47"/>
    </row>
    <row r="482">
      <c r="I482" s="47"/>
    </row>
    <row r="483">
      <c r="I483" s="47"/>
    </row>
    <row r="484">
      <c r="I484" s="47"/>
    </row>
    <row r="485">
      <c r="I485" s="47"/>
    </row>
    <row r="486">
      <c r="I486" s="47"/>
    </row>
    <row r="487">
      <c r="I487" s="47"/>
    </row>
    <row r="488">
      <c r="I488" s="47"/>
    </row>
    <row r="489">
      <c r="I489" s="47"/>
    </row>
    <row r="490">
      <c r="I490" s="47"/>
    </row>
    <row r="491">
      <c r="I491" s="47"/>
    </row>
    <row r="492">
      <c r="I492" s="47"/>
    </row>
    <row r="493">
      <c r="I493" s="47"/>
    </row>
    <row r="494">
      <c r="I494" s="47"/>
    </row>
    <row r="495">
      <c r="I495" s="47"/>
    </row>
    <row r="496">
      <c r="I496" s="47"/>
    </row>
    <row r="497">
      <c r="I497" s="47"/>
    </row>
    <row r="498">
      <c r="I498" s="47"/>
    </row>
    <row r="499">
      <c r="I499" s="47"/>
    </row>
    <row r="500">
      <c r="I500" s="47"/>
    </row>
    <row r="501">
      <c r="I501" s="47"/>
    </row>
    <row r="502">
      <c r="I502" s="47"/>
    </row>
    <row r="503">
      <c r="I503" s="47"/>
    </row>
    <row r="504">
      <c r="I504" s="47"/>
    </row>
    <row r="505">
      <c r="I505" s="47"/>
    </row>
    <row r="506">
      <c r="I506" s="47"/>
    </row>
    <row r="507">
      <c r="I507" s="47"/>
    </row>
    <row r="508">
      <c r="I508" s="47"/>
    </row>
    <row r="509">
      <c r="I509" s="47"/>
    </row>
    <row r="510">
      <c r="I510" s="47"/>
    </row>
    <row r="511">
      <c r="I511" s="47"/>
    </row>
    <row r="512">
      <c r="I512" s="47"/>
    </row>
    <row r="513">
      <c r="I513" s="47"/>
    </row>
    <row r="514">
      <c r="I514" s="47"/>
    </row>
    <row r="515">
      <c r="I515" s="47"/>
    </row>
    <row r="516">
      <c r="I516" s="47"/>
    </row>
    <row r="517">
      <c r="I517" s="47"/>
    </row>
    <row r="518">
      <c r="I518" s="47"/>
    </row>
    <row r="519">
      <c r="I519" s="47"/>
    </row>
    <row r="520">
      <c r="I520" s="47"/>
    </row>
    <row r="521">
      <c r="I521" s="47"/>
    </row>
    <row r="522">
      <c r="I522" s="47"/>
    </row>
    <row r="523">
      <c r="I523" s="47"/>
    </row>
    <row r="524">
      <c r="I524" s="47"/>
    </row>
    <row r="525">
      <c r="I525" s="47"/>
    </row>
    <row r="526">
      <c r="I526" s="47"/>
    </row>
    <row r="527">
      <c r="I527" s="47"/>
    </row>
    <row r="528">
      <c r="I528" s="47"/>
    </row>
    <row r="529">
      <c r="I529" s="47"/>
    </row>
    <row r="530">
      <c r="I530" s="47"/>
    </row>
    <row r="531">
      <c r="I531" s="47"/>
    </row>
    <row r="532">
      <c r="I532" s="47"/>
    </row>
    <row r="533">
      <c r="I533" s="47"/>
    </row>
    <row r="534">
      <c r="I534" s="47"/>
    </row>
    <row r="535">
      <c r="I535" s="47"/>
    </row>
    <row r="536">
      <c r="I536" s="47"/>
    </row>
    <row r="537">
      <c r="I537" s="47"/>
    </row>
    <row r="538">
      <c r="I538" s="47"/>
    </row>
    <row r="539">
      <c r="I539" s="47"/>
    </row>
    <row r="540">
      <c r="I540" s="47"/>
    </row>
    <row r="541">
      <c r="I541" s="47"/>
    </row>
    <row r="542">
      <c r="I542" s="47"/>
    </row>
    <row r="543">
      <c r="I543" s="47"/>
    </row>
    <row r="544">
      <c r="I544" s="47"/>
    </row>
    <row r="545">
      <c r="I545" s="47"/>
    </row>
    <row r="546">
      <c r="I546" s="47"/>
    </row>
    <row r="547">
      <c r="I547" s="47"/>
    </row>
    <row r="548">
      <c r="I548" s="47"/>
    </row>
    <row r="549">
      <c r="I549" s="47"/>
    </row>
    <row r="550">
      <c r="I550" s="47"/>
    </row>
    <row r="551">
      <c r="I551" s="47"/>
    </row>
    <row r="552">
      <c r="I552" s="47"/>
    </row>
    <row r="553">
      <c r="I553" s="47"/>
    </row>
    <row r="554">
      <c r="I554" s="47"/>
    </row>
    <row r="555">
      <c r="I555" s="47"/>
    </row>
    <row r="556">
      <c r="I556" s="47"/>
    </row>
    <row r="557">
      <c r="I557" s="47"/>
    </row>
    <row r="558">
      <c r="I558" s="47"/>
    </row>
    <row r="559">
      <c r="I559" s="47"/>
    </row>
    <row r="560">
      <c r="I560" s="47"/>
    </row>
    <row r="561">
      <c r="I561" s="47"/>
    </row>
    <row r="562">
      <c r="I562" s="47"/>
    </row>
    <row r="563">
      <c r="I563" s="47"/>
    </row>
    <row r="564">
      <c r="I564" s="47"/>
    </row>
    <row r="565">
      <c r="I565" s="47"/>
    </row>
    <row r="566">
      <c r="I566" s="47"/>
    </row>
    <row r="567">
      <c r="I567" s="47"/>
    </row>
    <row r="568">
      <c r="I568" s="47"/>
    </row>
    <row r="569">
      <c r="I569" s="47"/>
    </row>
    <row r="570">
      <c r="I570" s="47"/>
    </row>
    <row r="571">
      <c r="I571" s="47"/>
    </row>
    <row r="572">
      <c r="I572" s="47"/>
    </row>
    <row r="573">
      <c r="I573" s="47"/>
    </row>
    <row r="574">
      <c r="I574" s="47"/>
    </row>
    <row r="575">
      <c r="I575" s="47"/>
    </row>
    <row r="576">
      <c r="I576" s="47"/>
    </row>
    <row r="577">
      <c r="I577" s="47"/>
    </row>
    <row r="578">
      <c r="I578" s="47"/>
    </row>
    <row r="579">
      <c r="I579" s="47"/>
    </row>
    <row r="580">
      <c r="I580" s="47"/>
    </row>
    <row r="581">
      <c r="I581" s="47"/>
    </row>
    <row r="582">
      <c r="I582" s="47"/>
    </row>
    <row r="583">
      <c r="I583" s="47"/>
    </row>
    <row r="584">
      <c r="I584" s="47"/>
    </row>
    <row r="585">
      <c r="I585" s="47"/>
    </row>
    <row r="586">
      <c r="I586" s="47"/>
    </row>
    <row r="587">
      <c r="I587" s="47"/>
    </row>
    <row r="588">
      <c r="I588" s="47"/>
    </row>
    <row r="589">
      <c r="I589" s="47"/>
    </row>
    <row r="590">
      <c r="I590" s="47"/>
    </row>
    <row r="591">
      <c r="I591" s="47"/>
    </row>
    <row r="592">
      <c r="I592" s="47"/>
    </row>
    <row r="593">
      <c r="I593" s="47"/>
    </row>
    <row r="594">
      <c r="I594" s="47"/>
    </row>
    <row r="595">
      <c r="I595" s="47"/>
    </row>
    <row r="596">
      <c r="I596" s="47"/>
    </row>
    <row r="597">
      <c r="I597" s="47"/>
    </row>
    <row r="598">
      <c r="I598" s="47"/>
    </row>
    <row r="599">
      <c r="I599" s="47"/>
    </row>
    <row r="600">
      <c r="I600" s="47"/>
    </row>
    <row r="601">
      <c r="I601" s="47"/>
    </row>
    <row r="602">
      <c r="I602" s="47"/>
    </row>
    <row r="603">
      <c r="I603" s="47"/>
    </row>
    <row r="604">
      <c r="I604" s="47"/>
    </row>
    <row r="605">
      <c r="I605" s="47"/>
    </row>
    <row r="606">
      <c r="I606" s="47"/>
    </row>
    <row r="607">
      <c r="I607" s="47"/>
    </row>
    <row r="608">
      <c r="I608" s="47"/>
    </row>
    <row r="609">
      <c r="I609" s="47"/>
    </row>
    <row r="610">
      <c r="I610" s="47"/>
    </row>
    <row r="611">
      <c r="I611" s="47"/>
    </row>
    <row r="612">
      <c r="I612" s="47"/>
    </row>
    <row r="613">
      <c r="I613" s="47"/>
    </row>
    <row r="614">
      <c r="I614" s="47"/>
    </row>
    <row r="615">
      <c r="I615" s="47"/>
    </row>
    <row r="616">
      <c r="I616" s="47"/>
    </row>
    <row r="617">
      <c r="I617" s="47"/>
    </row>
    <row r="618">
      <c r="I618" s="47"/>
    </row>
    <row r="619">
      <c r="I619" s="47"/>
    </row>
    <row r="620">
      <c r="I620" s="47"/>
    </row>
    <row r="621">
      <c r="I621" s="47"/>
    </row>
    <row r="622">
      <c r="I622" s="47"/>
    </row>
    <row r="623">
      <c r="I623" s="47"/>
    </row>
    <row r="624">
      <c r="I624" s="47"/>
    </row>
    <row r="625">
      <c r="I625" s="47"/>
    </row>
    <row r="626">
      <c r="I626" s="47"/>
    </row>
    <row r="627">
      <c r="I627" s="47"/>
    </row>
    <row r="628">
      <c r="I628" s="47"/>
    </row>
    <row r="629">
      <c r="I629" s="47"/>
    </row>
    <row r="630">
      <c r="I630" s="47"/>
    </row>
    <row r="631">
      <c r="I631" s="47"/>
    </row>
    <row r="632">
      <c r="I632" s="47"/>
    </row>
    <row r="633">
      <c r="I633" s="47"/>
    </row>
    <row r="634">
      <c r="I634" s="47"/>
    </row>
    <row r="635">
      <c r="I635" s="47"/>
    </row>
    <row r="636">
      <c r="I636" s="47"/>
    </row>
    <row r="637">
      <c r="I637" s="47"/>
    </row>
    <row r="638">
      <c r="I638" s="47"/>
    </row>
    <row r="639">
      <c r="I639" s="47"/>
    </row>
    <row r="640">
      <c r="I640" s="47"/>
    </row>
    <row r="641">
      <c r="I641" s="47"/>
    </row>
    <row r="642">
      <c r="I642" s="47"/>
    </row>
    <row r="643">
      <c r="I643" s="47"/>
    </row>
    <row r="644">
      <c r="I644" s="47"/>
    </row>
    <row r="645">
      <c r="I645" s="47"/>
    </row>
    <row r="646">
      <c r="I646" s="47"/>
    </row>
    <row r="647">
      <c r="I647" s="47"/>
    </row>
    <row r="648">
      <c r="I648" s="47"/>
    </row>
    <row r="649">
      <c r="I649" s="47"/>
    </row>
    <row r="650">
      <c r="I650" s="47"/>
    </row>
    <row r="651">
      <c r="I651" s="47"/>
    </row>
    <row r="652">
      <c r="I652" s="47"/>
    </row>
    <row r="653">
      <c r="I653" s="47"/>
    </row>
    <row r="654">
      <c r="I654" s="47"/>
    </row>
    <row r="655">
      <c r="I655" s="47"/>
    </row>
    <row r="656">
      <c r="I656" s="47"/>
    </row>
    <row r="657">
      <c r="I657" s="47"/>
    </row>
    <row r="658">
      <c r="I658" s="47"/>
    </row>
    <row r="659">
      <c r="I659" s="47"/>
    </row>
    <row r="660">
      <c r="I660" s="47"/>
    </row>
    <row r="661">
      <c r="I661" s="47"/>
    </row>
    <row r="662">
      <c r="I662" s="47"/>
    </row>
    <row r="663">
      <c r="I663" s="47"/>
    </row>
    <row r="664">
      <c r="I664" s="47"/>
    </row>
    <row r="665">
      <c r="I665" s="47"/>
    </row>
    <row r="666">
      <c r="I666" s="47"/>
    </row>
    <row r="667">
      <c r="I667" s="47"/>
    </row>
    <row r="668">
      <c r="I668" s="47"/>
    </row>
    <row r="669">
      <c r="I669" s="47"/>
    </row>
    <row r="670">
      <c r="I670" s="47"/>
    </row>
    <row r="671">
      <c r="I671" s="47"/>
    </row>
    <row r="672">
      <c r="I672" s="47"/>
    </row>
    <row r="673">
      <c r="I673" s="47"/>
    </row>
    <row r="674">
      <c r="I674" s="47"/>
    </row>
    <row r="675">
      <c r="I675" s="47"/>
    </row>
    <row r="676">
      <c r="I676" s="47"/>
    </row>
    <row r="677">
      <c r="I677" s="47"/>
    </row>
    <row r="678">
      <c r="I678" s="47"/>
    </row>
    <row r="679">
      <c r="I679" s="47"/>
    </row>
    <row r="680">
      <c r="I680" s="47"/>
    </row>
    <row r="681">
      <c r="I681" s="47"/>
    </row>
    <row r="682">
      <c r="I682" s="47"/>
    </row>
    <row r="683">
      <c r="I683" s="47"/>
    </row>
    <row r="684">
      <c r="I684" s="47"/>
    </row>
    <row r="685">
      <c r="I685" s="47"/>
    </row>
    <row r="686">
      <c r="I686" s="47"/>
    </row>
    <row r="687">
      <c r="I687" s="47"/>
    </row>
    <row r="688">
      <c r="I688" s="47"/>
    </row>
    <row r="689">
      <c r="I689" s="47"/>
    </row>
    <row r="690">
      <c r="I690" s="47"/>
    </row>
    <row r="691">
      <c r="I691" s="47"/>
    </row>
    <row r="692">
      <c r="I692" s="47"/>
    </row>
    <row r="693">
      <c r="I693" s="47"/>
    </row>
    <row r="694">
      <c r="I694" s="47"/>
    </row>
    <row r="695">
      <c r="I695" s="47"/>
    </row>
    <row r="696">
      <c r="I696" s="47"/>
    </row>
    <row r="697">
      <c r="I697" s="47"/>
    </row>
    <row r="698">
      <c r="I698" s="47"/>
    </row>
    <row r="699">
      <c r="I699" s="47"/>
    </row>
    <row r="700">
      <c r="I700" s="47"/>
    </row>
    <row r="701">
      <c r="I701" s="47"/>
    </row>
    <row r="702">
      <c r="I702" s="47"/>
    </row>
    <row r="703">
      <c r="I703" s="47"/>
    </row>
    <row r="704">
      <c r="I704" s="47"/>
    </row>
    <row r="705">
      <c r="I705" s="47"/>
    </row>
    <row r="706">
      <c r="I706" s="47"/>
    </row>
    <row r="707">
      <c r="I707" s="47"/>
    </row>
    <row r="708">
      <c r="I708" s="47"/>
    </row>
    <row r="709">
      <c r="I709" s="47"/>
    </row>
    <row r="710">
      <c r="I710" s="47"/>
    </row>
    <row r="711">
      <c r="I711" s="47"/>
    </row>
    <row r="712">
      <c r="I712" s="47"/>
    </row>
    <row r="713">
      <c r="I713" s="47"/>
    </row>
    <row r="714">
      <c r="I714" s="47"/>
    </row>
    <row r="715">
      <c r="I715" s="47"/>
    </row>
    <row r="716">
      <c r="I716" s="47"/>
    </row>
    <row r="717">
      <c r="I717" s="47"/>
    </row>
    <row r="718">
      <c r="I718" s="47"/>
    </row>
    <row r="719">
      <c r="I719" s="47"/>
    </row>
    <row r="720">
      <c r="I720" s="47"/>
    </row>
    <row r="721">
      <c r="I721" s="47"/>
    </row>
    <row r="722">
      <c r="I722" s="47"/>
    </row>
    <row r="723">
      <c r="I723" s="47"/>
    </row>
    <row r="724">
      <c r="I724" s="47"/>
    </row>
    <row r="725">
      <c r="I725" s="47"/>
    </row>
    <row r="726">
      <c r="I726" s="47"/>
    </row>
    <row r="727">
      <c r="I727" s="47"/>
    </row>
    <row r="728">
      <c r="I728" s="47"/>
    </row>
    <row r="729">
      <c r="I729" s="47"/>
    </row>
    <row r="730">
      <c r="I730" s="47"/>
    </row>
    <row r="731">
      <c r="I731" s="47"/>
    </row>
    <row r="732">
      <c r="I732" s="47"/>
    </row>
    <row r="733">
      <c r="I733" s="47"/>
    </row>
    <row r="734">
      <c r="I734" s="47"/>
    </row>
    <row r="735">
      <c r="I735" s="47"/>
    </row>
    <row r="736">
      <c r="I736" s="47"/>
    </row>
    <row r="737">
      <c r="I737" s="47"/>
    </row>
    <row r="738">
      <c r="I738" s="47"/>
    </row>
    <row r="739">
      <c r="I739" s="47"/>
    </row>
    <row r="740">
      <c r="I740" s="47"/>
    </row>
    <row r="741">
      <c r="I741" s="47"/>
    </row>
    <row r="742">
      <c r="I742" s="47"/>
    </row>
    <row r="743">
      <c r="I743" s="47"/>
    </row>
    <row r="744">
      <c r="I744" s="47"/>
    </row>
    <row r="745">
      <c r="I745" s="47"/>
    </row>
    <row r="746">
      <c r="I746" s="47"/>
    </row>
    <row r="747">
      <c r="I747" s="47"/>
    </row>
    <row r="748">
      <c r="I748" s="47"/>
    </row>
    <row r="749">
      <c r="I749" s="47"/>
    </row>
    <row r="750">
      <c r="I750" s="47"/>
    </row>
    <row r="751">
      <c r="I751" s="47"/>
    </row>
    <row r="752">
      <c r="I752" s="47"/>
    </row>
    <row r="753">
      <c r="I753" s="47"/>
    </row>
    <row r="754">
      <c r="I754" s="47"/>
    </row>
    <row r="755">
      <c r="I755" s="47"/>
    </row>
    <row r="756">
      <c r="I756" s="47"/>
    </row>
    <row r="757">
      <c r="I757" s="47"/>
    </row>
    <row r="758">
      <c r="I758" s="47"/>
    </row>
    <row r="759">
      <c r="I759" s="47"/>
    </row>
    <row r="760">
      <c r="I760" s="47"/>
    </row>
    <row r="761">
      <c r="I761" s="47"/>
    </row>
    <row r="762">
      <c r="I762" s="47"/>
    </row>
    <row r="763">
      <c r="I763" s="47"/>
    </row>
    <row r="764">
      <c r="I764" s="47"/>
    </row>
    <row r="765">
      <c r="I765" s="47"/>
    </row>
    <row r="766">
      <c r="I766" s="47"/>
    </row>
    <row r="767">
      <c r="I767" s="47"/>
    </row>
    <row r="768">
      <c r="I768" s="47"/>
    </row>
    <row r="769">
      <c r="I769" s="47"/>
    </row>
    <row r="770">
      <c r="I770" s="47"/>
    </row>
    <row r="771">
      <c r="I771" s="47"/>
    </row>
    <row r="772">
      <c r="I772" s="47"/>
    </row>
    <row r="773">
      <c r="I773" s="47"/>
    </row>
    <row r="774">
      <c r="I774" s="47"/>
    </row>
    <row r="775">
      <c r="I775" s="47"/>
    </row>
    <row r="776">
      <c r="I776" s="47"/>
    </row>
    <row r="777">
      <c r="I777" s="47"/>
    </row>
    <row r="778">
      <c r="I778" s="47"/>
    </row>
    <row r="779">
      <c r="I779" s="47"/>
    </row>
    <row r="780">
      <c r="I780" s="47"/>
    </row>
    <row r="781">
      <c r="I781" s="47"/>
    </row>
    <row r="782">
      <c r="I782" s="47"/>
    </row>
    <row r="783">
      <c r="I783" s="47"/>
    </row>
    <row r="784">
      <c r="I784" s="47"/>
    </row>
    <row r="785">
      <c r="I785" s="47"/>
    </row>
    <row r="786">
      <c r="I786" s="47"/>
    </row>
    <row r="787">
      <c r="I787" s="47"/>
    </row>
    <row r="788">
      <c r="I788" s="47"/>
    </row>
    <row r="789">
      <c r="I789" s="47"/>
    </row>
    <row r="790">
      <c r="I790" s="47"/>
    </row>
    <row r="791">
      <c r="I791" s="47"/>
    </row>
    <row r="792">
      <c r="I792" s="47"/>
    </row>
    <row r="793">
      <c r="I793" s="47"/>
    </row>
    <row r="794">
      <c r="I794" s="47"/>
    </row>
    <row r="795">
      <c r="I795" s="47"/>
    </row>
    <row r="796">
      <c r="I796" s="47"/>
    </row>
    <row r="797">
      <c r="I797" s="47"/>
    </row>
    <row r="798">
      <c r="I798" s="47"/>
    </row>
    <row r="799">
      <c r="I799" s="47"/>
    </row>
    <row r="800">
      <c r="I800" s="47"/>
    </row>
    <row r="801">
      <c r="I801" s="47"/>
    </row>
    <row r="802">
      <c r="I802" s="47"/>
    </row>
    <row r="803">
      <c r="I803" s="47"/>
    </row>
    <row r="804">
      <c r="I804" s="47"/>
    </row>
    <row r="805">
      <c r="I805" s="47"/>
    </row>
    <row r="806">
      <c r="I806" s="47"/>
    </row>
    <row r="807">
      <c r="I807" s="47"/>
    </row>
    <row r="808">
      <c r="I808" s="47"/>
    </row>
    <row r="809">
      <c r="I809" s="47"/>
    </row>
    <row r="810">
      <c r="I810" s="47"/>
    </row>
    <row r="811">
      <c r="I811" s="47"/>
    </row>
    <row r="812">
      <c r="I812" s="47"/>
    </row>
    <row r="813">
      <c r="I813" s="47"/>
    </row>
    <row r="814">
      <c r="I814" s="47"/>
    </row>
    <row r="815">
      <c r="I815" s="47"/>
    </row>
    <row r="816">
      <c r="I816" s="47"/>
    </row>
    <row r="817">
      <c r="I817" s="47"/>
    </row>
    <row r="818">
      <c r="I818" s="47"/>
    </row>
    <row r="819">
      <c r="I819" s="47"/>
    </row>
    <row r="820">
      <c r="I820" s="47"/>
    </row>
    <row r="821">
      <c r="I821" s="47"/>
    </row>
    <row r="822">
      <c r="I822" s="47"/>
    </row>
    <row r="823">
      <c r="I823" s="47"/>
    </row>
    <row r="824">
      <c r="I824" s="47"/>
    </row>
    <row r="825">
      <c r="I825" s="47"/>
    </row>
    <row r="826">
      <c r="I826" s="47"/>
    </row>
    <row r="827">
      <c r="I827" s="47"/>
    </row>
    <row r="828">
      <c r="I828" s="47"/>
    </row>
    <row r="829">
      <c r="I829" s="47"/>
    </row>
    <row r="830">
      <c r="I830" s="47"/>
    </row>
    <row r="831">
      <c r="I831" s="47"/>
    </row>
    <row r="832">
      <c r="I832" s="47"/>
    </row>
    <row r="833">
      <c r="I833" s="47"/>
    </row>
    <row r="834">
      <c r="I834" s="47"/>
    </row>
    <row r="835">
      <c r="I835" s="47"/>
    </row>
    <row r="836">
      <c r="I836" s="47"/>
    </row>
    <row r="837">
      <c r="I837" s="47"/>
    </row>
    <row r="838">
      <c r="I838" s="47"/>
    </row>
    <row r="839">
      <c r="I839" s="47"/>
    </row>
    <row r="840">
      <c r="I840" s="47"/>
    </row>
    <row r="841">
      <c r="I841" s="47"/>
    </row>
    <row r="842">
      <c r="I842" s="47"/>
    </row>
    <row r="843">
      <c r="I843" s="47"/>
    </row>
    <row r="844">
      <c r="I844" s="47"/>
    </row>
    <row r="845">
      <c r="I845" s="47"/>
    </row>
    <row r="846">
      <c r="I846" s="47"/>
    </row>
    <row r="847">
      <c r="I847" s="47"/>
    </row>
    <row r="848">
      <c r="I848" s="47"/>
    </row>
    <row r="849">
      <c r="I849" s="47"/>
    </row>
    <row r="850">
      <c r="I850" s="47"/>
    </row>
    <row r="851">
      <c r="I851" s="47"/>
    </row>
    <row r="852">
      <c r="I852" s="47"/>
    </row>
    <row r="853">
      <c r="I853" s="47"/>
    </row>
    <row r="854">
      <c r="I854" s="47"/>
    </row>
    <row r="855">
      <c r="I855" s="47"/>
    </row>
    <row r="856">
      <c r="I856" s="47"/>
    </row>
    <row r="857">
      <c r="I857" s="47"/>
    </row>
    <row r="858">
      <c r="I858" s="47"/>
    </row>
    <row r="859">
      <c r="I859" s="47"/>
    </row>
    <row r="860">
      <c r="I860" s="47"/>
    </row>
    <row r="861">
      <c r="I861" s="47"/>
    </row>
    <row r="862">
      <c r="I862" s="47"/>
    </row>
    <row r="863">
      <c r="I863" s="47"/>
    </row>
    <row r="864">
      <c r="I864" s="47"/>
    </row>
    <row r="865">
      <c r="I865" s="47"/>
    </row>
    <row r="866">
      <c r="I866" s="47"/>
    </row>
    <row r="867">
      <c r="I867" s="47"/>
    </row>
    <row r="868">
      <c r="I868" s="47"/>
    </row>
    <row r="869">
      <c r="I869" s="47"/>
    </row>
    <row r="870">
      <c r="I870" s="47"/>
    </row>
    <row r="871">
      <c r="I871" s="47"/>
    </row>
    <row r="872">
      <c r="I872" s="47"/>
    </row>
    <row r="873">
      <c r="I873" s="47"/>
    </row>
    <row r="874">
      <c r="I874" s="47"/>
    </row>
    <row r="875">
      <c r="I875" s="47"/>
    </row>
    <row r="876">
      <c r="I876" s="47"/>
    </row>
    <row r="877">
      <c r="I877" s="47"/>
    </row>
    <row r="878">
      <c r="I878" s="47"/>
    </row>
    <row r="879">
      <c r="I879" s="47"/>
    </row>
    <row r="880">
      <c r="I880" s="47"/>
    </row>
    <row r="881">
      <c r="I881" s="47"/>
    </row>
    <row r="882">
      <c r="I882" s="47"/>
    </row>
    <row r="883">
      <c r="I883" s="47"/>
    </row>
    <row r="884">
      <c r="I884" s="47"/>
    </row>
    <row r="885">
      <c r="I885" s="47"/>
    </row>
    <row r="886">
      <c r="I886" s="47"/>
    </row>
    <row r="887">
      <c r="I887" s="47"/>
    </row>
    <row r="888">
      <c r="I888" s="47"/>
    </row>
    <row r="889">
      <c r="I889" s="47"/>
    </row>
    <row r="890">
      <c r="I890" s="47"/>
    </row>
    <row r="891">
      <c r="I891" s="47"/>
    </row>
    <row r="892">
      <c r="I892" s="47"/>
    </row>
    <row r="893">
      <c r="I893" s="47"/>
    </row>
    <row r="894">
      <c r="I894" s="47"/>
    </row>
    <row r="895">
      <c r="I895" s="47"/>
    </row>
    <row r="896">
      <c r="I896" s="47"/>
    </row>
    <row r="897">
      <c r="I897" s="47"/>
    </row>
    <row r="898">
      <c r="I898" s="47"/>
    </row>
    <row r="899">
      <c r="I899" s="47"/>
    </row>
    <row r="900">
      <c r="I900" s="47"/>
    </row>
    <row r="901">
      <c r="I901" s="47"/>
    </row>
    <row r="902">
      <c r="I902" s="47"/>
    </row>
    <row r="903">
      <c r="I903" s="47"/>
    </row>
    <row r="904">
      <c r="I904" s="47"/>
    </row>
    <row r="905">
      <c r="I905" s="47"/>
    </row>
    <row r="906">
      <c r="I906" s="47"/>
    </row>
    <row r="907">
      <c r="I907" s="47"/>
    </row>
    <row r="908">
      <c r="I908" s="47"/>
    </row>
    <row r="909">
      <c r="I909" s="47"/>
    </row>
    <row r="910">
      <c r="I910" s="47"/>
    </row>
    <row r="911">
      <c r="I911" s="47"/>
    </row>
    <row r="912">
      <c r="I912" s="47"/>
    </row>
    <row r="913">
      <c r="I913" s="47"/>
    </row>
    <row r="914">
      <c r="I914" s="47"/>
    </row>
    <row r="915">
      <c r="I915" s="47"/>
    </row>
    <row r="916">
      <c r="I916" s="47"/>
    </row>
    <row r="917">
      <c r="I917" s="47"/>
    </row>
    <row r="918">
      <c r="I918" s="47"/>
    </row>
    <row r="919">
      <c r="I919" s="47"/>
    </row>
    <row r="920">
      <c r="I920" s="47"/>
    </row>
    <row r="921">
      <c r="I921" s="47"/>
    </row>
    <row r="922">
      <c r="I922" s="47"/>
    </row>
    <row r="923">
      <c r="I923" s="47"/>
    </row>
    <row r="924">
      <c r="I924" s="47"/>
    </row>
    <row r="925">
      <c r="I925" s="47"/>
    </row>
    <row r="926">
      <c r="I926" s="47"/>
    </row>
    <row r="927">
      <c r="I927" s="47"/>
    </row>
    <row r="928">
      <c r="I928" s="47"/>
    </row>
    <row r="929">
      <c r="I929" s="47"/>
    </row>
    <row r="930">
      <c r="I930" s="47"/>
    </row>
    <row r="931">
      <c r="I931" s="47"/>
    </row>
    <row r="932">
      <c r="I932" s="47"/>
    </row>
    <row r="933">
      <c r="I933" s="47"/>
    </row>
    <row r="934">
      <c r="I934" s="47"/>
    </row>
    <row r="935">
      <c r="I935" s="47"/>
    </row>
    <row r="936">
      <c r="I936" s="47"/>
    </row>
    <row r="937">
      <c r="I937" s="47"/>
    </row>
    <row r="938">
      <c r="I938" s="47"/>
    </row>
    <row r="939">
      <c r="I939" s="47"/>
    </row>
    <row r="940">
      <c r="I940" s="47"/>
    </row>
    <row r="941">
      <c r="I941" s="47"/>
    </row>
    <row r="942">
      <c r="I942" s="47"/>
    </row>
    <row r="943">
      <c r="I943" s="47"/>
    </row>
    <row r="944">
      <c r="I944" s="47"/>
    </row>
    <row r="945">
      <c r="I945" s="47"/>
    </row>
    <row r="946">
      <c r="I946" s="47"/>
    </row>
    <row r="947">
      <c r="I947" s="47"/>
    </row>
    <row r="948">
      <c r="I948" s="47"/>
    </row>
    <row r="949">
      <c r="I949" s="47"/>
    </row>
    <row r="950">
      <c r="I950" s="47"/>
    </row>
    <row r="951">
      <c r="I951" s="47"/>
    </row>
    <row r="952">
      <c r="I952" s="47"/>
    </row>
    <row r="953">
      <c r="I953" s="47"/>
    </row>
    <row r="954">
      <c r="I954" s="47"/>
    </row>
    <row r="955">
      <c r="I955" s="47"/>
    </row>
    <row r="956">
      <c r="I956" s="47"/>
    </row>
    <row r="957">
      <c r="I957" s="47"/>
    </row>
    <row r="958">
      <c r="I958" s="47"/>
    </row>
    <row r="959">
      <c r="I959" s="47"/>
    </row>
    <row r="960">
      <c r="I960" s="47"/>
    </row>
    <row r="961">
      <c r="I961" s="47"/>
    </row>
    <row r="962">
      <c r="I962" s="47"/>
    </row>
    <row r="963">
      <c r="I963" s="47"/>
    </row>
    <row r="964">
      <c r="I964" s="47"/>
    </row>
    <row r="965">
      <c r="I965" s="47"/>
    </row>
    <row r="966">
      <c r="I966" s="47"/>
    </row>
    <row r="967">
      <c r="I967" s="47"/>
    </row>
    <row r="968">
      <c r="I968" s="47"/>
    </row>
    <row r="969">
      <c r="I969" s="47"/>
    </row>
    <row r="970">
      <c r="I970" s="47"/>
    </row>
    <row r="971">
      <c r="I971" s="47"/>
    </row>
    <row r="972">
      <c r="I972" s="47"/>
    </row>
    <row r="973">
      <c r="I973" s="47"/>
    </row>
    <row r="974">
      <c r="I974" s="47"/>
    </row>
    <row r="975">
      <c r="I975" s="47"/>
    </row>
    <row r="976">
      <c r="I976" s="47"/>
    </row>
    <row r="977">
      <c r="I977" s="47"/>
    </row>
    <row r="978">
      <c r="I978" s="47"/>
    </row>
    <row r="979">
      <c r="I979" s="47"/>
    </row>
    <row r="980">
      <c r="I980" s="47"/>
    </row>
    <row r="981">
      <c r="I981" s="47"/>
    </row>
    <row r="982">
      <c r="I982" s="47"/>
    </row>
    <row r="983">
      <c r="I983" s="47"/>
    </row>
    <row r="984">
      <c r="I984" s="47"/>
    </row>
    <row r="985">
      <c r="I985" s="47"/>
    </row>
    <row r="986">
      <c r="I986" s="47"/>
    </row>
    <row r="987">
      <c r="I987" s="47"/>
    </row>
    <row r="988">
      <c r="I988" s="47"/>
    </row>
    <row r="989">
      <c r="I989" s="47"/>
    </row>
    <row r="990">
      <c r="I990" s="47"/>
    </row>
    <row r="991">
      <c r="I991" s="47"/>
    </row>
    <row r="992">
      <c r="I992" s="47"/>
    </row>
    <row r="993">
      <c r="I993" s="47"/>
    </row>
    <row r="994">
      <c r="I994" s="47"/>
    </row>
    <row r="995">
      <c r="I995" s="47"/>
    </row>
    <row r="996">
      <c r="I996" s="47"/>
    </row>
    <row r="997">
      <c r="I997" s="47"/>
    </row>
    <row r="998">
      <c r="I998" s="47"/>
    </row>
    <row r="999">
      <c r="I999" s="47"/>
    </row>
    <row r="1000">
      <c r="I1000" s="47"/>
    </row>
  </sheetData>
  <dataValidations>
    <dataValidation type="list" allowBlank="1" showDropDown="1" showErrorMessage="1" sqref="F2:F69">
      <formula1>"Metode 2,Metode 1,Metode 3"</formula1>
    </dataValidation>
    <dataValidation type="list" allowBlank="1" showDropDown="1" showErrorMessage="1" sqref="H2:H69">
      <formula1>"Metode 1,Metode 3,Metode 2"</formula1>
    </dataValidation>
    <dataValidation type="custom" allowBlank="1" showDropDown="1" sqref="B2:E69 G2:G69 I2:I69">
      <formula1>AND(ISNUMBER(B2),(NOT(OR(NOT(ISERROR(DATEVALUE(B2))), AND(ISNUMBER(B2), LEFT(CELL("format", B2))="D")))))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352</v>
      </c>
    </row>
    <row r="2">
      <c r="A2" s="6" t="s">
        <v>353</v>
      </c>
    </row>
    <row r="3">
      <c r="A3" s="6" t="s">
        <v>354</v>
      </c>
    </row>
    <row r="4">
      <c r="A4" s="6" t="s">
        <v>355</v>
      </c>
    </row>
    <row r="5">
      <c r="A5" s="6" t="s">
        <v>356</v>
      </c>
    </row>
    <row r="6">
      <c r="A6" s="6" t="s">
        <v>357</v>
      </c>
    </row>
    <row r="7">
      <c r="A7" s="6" t="s">
        <v>358</v>
      </c>
    </row>
    <row r="8">
      <c r="A8" s="6" t="s">
        <v>359</v>
      </c>
    </row>
    <row r="9">
      <c r="A9" s="6" t="s">
        <v>360</v>
      </c>
    </row>
    <row r="10">
      <c r="A10" s="6" t="s">
        <v>361</v>
      </c>
    </row>
    <row r="11">
      <c r="A11" s="6" t="s">
        <v>362</v>
      </c>
    </row>
    <row r="12">
      <c r="A12" s="6" t="s">
        <v>363</v>
      </c>
    </row>
    <row r="13">
      <c r="A13" s="6" t="s">
        <v>364</v>
      </c>
    </row>
    <row r="14">
      <c r="A14" s="6" t="s">
        <v>365</v>
      </c>
    </row>
    <row r="15">
      <c r="A15" s="6" t="s">
        <v>366</v>
      </c>
    </row>
    <row r="16">
      <c r="A16" s="6" t="s">
        <v>367</v>
      </c>
    </row>
    <row r="17">
      <c r="A17" s="6" t="s">
        <v>368</v>
      </c>
    </row>
    <row r="18">
      <c r="A18" s="6" t="s">
        <v>369</v>
      </c>
    </row>
    <row r="19">
      <c r="A19" s="6" t="s">
        <v>370</v>
      </c>
    </row>
    <row r="20">
      <c r="A20" s="6" t="s">
        <v>371</v>
      </c>
    </row>
    <row r="21">
      <c r="A21" s="6" t="s">
        <v>372</v>
      </c>
    </row>
    <row r="22">
      <c r="A22" s="6" t="s">
        <v>373</v>
      </c>
    </row>
    <row r="23">
      <c r="A23" s="6" t="s">
        <v>374</v>
      </c>
    </row>
    <row r="24">
      <c r="A24" s="6" t="s">
        <v>375</v>
      </c>
    </row>
    <row r="25">
      <c r="A25" s="6" t="s">
        <v>376</v>
      </c>
    </row>
    <row r="26">
      <c r="A26" s="6" t="s">
        <v>377</v>
      </c>
    </row>
    <row r="27">
      <c r="A27" s="6" t="s">
        <v>378</v>
      </c>
    </row>
    <row r="28">
      <c r="A28" s="6" t="s">
        <v>379</v>
      </c>
    </row>
    <row r="29">
      <c r="A29" s="6" t="s">
        <v>380</v>
      </c>
    </row>
    <row r="30">
      <c r="A30" s="6" t="s">
        <v>381</v>
      </c>
    </row>
    <row r="31">
      <c r="A31" s="6" t="s">
        <v>382</v>
      </c>
    </row>
    <row r="32">
      <c r="A32" s="6" t="s">
        <v>383</v>
      </c>
    </row>
    <row r="33">
      <c r="A33" s="6" t="s">
        <v>384</v>
      </c>
    </row>
    <row r="34">
      <c r="A34" s="6" t="s">
        <v>385</v>
      </c>
    </row>
    <row r="35">
      <c r="A35" s="6" t="s">
        <v>386</v>
      </c>
    </row>
    <row r="36">
      <c r="A36" s="6" t="s">
        <v>387</v>
      </c>
    </row>
    <row r="37">
      <c r="A37" s="6" t="s">
        <v>388</v>
      </c>
    </row>
    <row r="38">
      <c r="A38" s="6" t="s">
        <v>389</v>
      </c>
    </row>
    <row r="39">
      <c r="A39" s="6" t="s">
        <v>390</v>
      </c>
    </row>
    <row r="40">
      <c r="A40" s="6" t="s">
        <v>391</v>
      </c>
    </row>
    <row r="41">
      <c r="A41" s="6" t="s">
        <v>392</v>
      </c>
    </row>
    <row r="42">
      <c r="A42" s="6" t="s">
        <v>393</v>
      </c>
    </row>
    <row r="43">
      <c r="A43" s="6" t="s">
        <v>394</v>
      </c>
    </row>
    <row r="44">
      <c r="A44" s="6" t="s">
        <v>395</v>
      </c>
    </row>
    <row r="45">
      <c r="A45" s="6" t="s">
        <v>396</v>
      </c>
    </row>
    <row r="46">
      <c r="A46" s="6" t="s">
        <v>397</v>
      </c>
    </row>
    <row r="47">
      <c r="A47" s="6" t="s">
        <v>398</v>
      </c>
    </row>
    <row r="48">
      <c r="A48" s="6" t="s">
        <v>399</v>
      </c>
    </row>
    <row r="49">
      <c r="A49" s="6" t="s">
        <v>400</v>
      </c>
    </row>
    <row r="50">
      <c r="A50" s="6" t="s">
        <v>401</v>
      </c>
    </row>
    <row r="51">
      <c r="A51" s="6" t="s">
        <v>402</v>
      </c>
    </row>
    <row r="52">
      <c r="A52" s="6" t="s">
        <v>403</v>
      </c>
    </row>
    <row r="53">
      <c r="A53" s="6" t="s">
        <v>404</v>
      </c>
    </row>
    <row r="54">
      <c r="A54" s="6" t="s">
        <v>405</v>
      </c>
    </row>
    <row r="55">
      <c r="A55" s="6" t="s">
        <v>406</v>
      </c>
    </row>
    <row r="56">
      <c r="A56" s="6" t="s">
        <v>407</v>
      </c>
    </row>
    <row r="57">
      <c r="A57" s="6" t="s">
        <v>408</v>
      </c>
    </row>
    <row r="58">
      <c r="A58" s="6" t="s">
        <v>409</v>
      </c>
    </row>
    <row r="59">
      <c r="A59" s="6" t="s">
        <v>410</v>
      </c>
    </row>
    <row r="60">
      <c r="A60" s="6" t="s">
        <v>411</v>
      </c>
    </row>
    <row r="61">
      <c r="A61" s="6" t="s">
        <v>412</v>
      </c>
    </row>
    <row r="62">
      <c r="A62" s="6" t="s">
        <v>413</v>
      </c>
    </row>
    <row r="63">
      <c r="A63" s="6" t="s">
        <v>414</v>
      </c>
    </row>
    <row r="64">
      <c r="A64" s="6" t="s">
        <v>415</v>
      </c>
    </row>
    <row r="65">
      <c r="A65" s="6" t="s">
        <v>416</v>
      </c>
    </row>
    <row r="66">
      <c r="A66" s="6" t="s">
        <v>417</v>
      </c>
    </row>
    <row r="67">
      <c r="A67" s="6" t="s">
        <v>418</v>
      </c>
    </row>
    <row r="68">
      <c r="A68" s="6" t="s">
        <v>419</v>
      </c>
    </row>
    <row r="69">
      <c r="A69" s="6" t="s">
        <v>420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6" max="6" width="18.38"/>
    <col customWidth="1" min="8" max="8" width="15.88"/>
    <col customWidth="1" min="9" max="9" width="15.38"/>
    <col customWidth="1" min="10" max="10" width="78.0"/>
  </cols>
  <sheetData>
    <row r="1">
      <c r="A1" s="24" t="s">
        <v>318</v>
      </c>
      <c r="B1" s="25" t="s">
        <v>319</v>
      </c>
      <c r="C1" s="25" t="s">
        <v>320</v>
      </c>
      <c r="D1" s="25" t="s">
        <v>321</v>
      </c>
      <c r="E1" s="25" t="s">
        <v>322</v>
      </c>
      <c r="F1" s="25" t="s">
        <v>323</v>
      </c>
      <c r="G1" s="25" t="s">
        <v>324</v>
      </c>
      <c r="H1" s="25" t="s">
        <v>325</v>
      </c>
      <c r="I1" s="48" t="s">
        <v>421</v>
      </c>
      <c r="J1" s="49" t="s">
        <v>422</v>
      </c>
    </row>
    <row r="2">
      <c r="A2" s="50" t="s">
        <v>84</v>
      </c>
      <c r="B2" s="51">
        <v>7.98</v>
      </c>
      <c r="C2" s="51">
        <v>7.83</v>
      </c>
      <c r="D2" s="51">
        <v>8.11</v>
      </c>
      <c r="E2" s="51">
        <v>7.83</v>
      </c>
      <c r="F2" s="52" t="s">
        <v>29</v>
      </c>
      <c r="G2" s="51">
        <v>8.11</v>
      </c>
      <c r="H2" s="52" t="s">
        <v>36</v>
      </c>
      <c r="I2" s="53" t="s">
        <v>423</v>
      </c>
      <c r="J2" s="54" t="s">
        <v>424</v>
      </c>
    </row>
    <row r="3">
      <c r="A3" s="50" t="s">
        <v>174</v>
      </c>
      <c r="B3" s="51">
        <v>4.23</v>
      </c>
      <c r="C3" s="51">
        <v>5.02</v>
      </c>
      <c r="D3" s="51">
        <v>4.39</v>
      </c>
      <c r="E3" s="51">
        <v>4.23</v>
      </c>
      <c r="F3" s="52" t="s">
        <v>30</v>
      </c>
      <c r="G3" s="51">
        <v>5.02</v>
      </c>
      <c r="H3" s="52" t="s">
        <v>29</v>
      </c>
      <c r="I3" s="55" t="s">
        <v>423</v>
      </c>
      <c r="J3" s="56" t="s">
        <v>425</v>
      </c>
    </row>
    <row r="4">
      <c r="A4" s="50" t="s">
        <v>175</v>
      </c>
      <c r="B4" s="51">
        <v>3.51</v>
      </c>
      <c r="C4" s="51">
        <v>4.31</v>
      </c>
      <c r="D4" s="51">
        <v>3.14</v>
      </c>
      <c r="E4" s="51">
        <v>3.14</v>
      </c>
      <c r="F4" s="52" t="s">
        <v>36</v>
      </c>
      <c r="G4" s="51">
        <v>4.31</v>
      </c>
      <c r="H4" s="52" t="s">
        <v>29</v>
      </c>
      <c r="I4" s="53" t="s">
        <v>423</v>
      </c>
      <c r="J4" s="57" t="s">
        <v>426</v>
      </c>
    </row>
    <row r="5">
      <c r="A5" s="38" t="s">
        <v>100</v>
      </c>
      <c r="B5" s="58">
        <v>3.67</v>
      </c>
      <c r="C5" s="58">
        <v>6.27</v>
      </c>
      <c r="D5" s="58">
        <v>2.58</v>
      </c>
      <c r="E5" s="58">
        <v>2.58</v>
      </c>
      <c r="F5" s="40" t="s">
        <v>36</v>
      </c>
      <c r="G5" s="58">
        <v>6.27</v>
      </c>
      <c r="H5" s="40" t="s">
        <v>29</v>
      </c>
      <c r="I5" s="59"/>
      <c r="J5" s="60"/>
    </row>
    <row r="6">
      <c r="A6" s="38" t="s">
        <v>173</v>
      </c>
      <c r="B6" s="58">
        <v>2.47</v>
      </c>
      <c r="C6" s="58">
        <v>2.64</v>
      </c>
      <c r="D6" s="58">
        <v>2.91</v>
      </c>
      <c r="E6" s="58">
        <v>2.47</v>
      </c>
      <c r="F6" s="40" t="s">
        <v>30</v>
      </c>
      <c r="G6" s="58">
        <v>2.91</v>
      </c>
      <c r="H6" s="40" t="s">
        <v>36</v>
      </c>
      <c r="I6" s="61"/>
      <c r="J6" s="62"/>
    </row>
    <row r="7">
      <c r="A7" s="38" t="s">
        <v>44</v>
      </c>
      <c r="B7" s="58">
        <v>2.39</v>
      </c>
      <c r="C7" s="58">
        <v>3.48</v>
      </c>
      <c r="D7" s="58">
        <v>2.39</v>
      </c>
      <c r="E7" s="58">
        <v>2.39</v>
      </c>
      <c r="F7" s="40" t="s">
        <v>30</v>
      </c>
      <c r="G7" s="58">
        <v>3.48</v>
      </c>
      <c r="H7" s="40" t="s">
        <v>29</v>
      </c>
      <c r="I7" s="59"/>
      <c r="J7" s="60"/>
    </row>
    <row r="8">
      <c r="A8" s="38" t="s">
        <v>176</v>
      </c>
      <c r="B8" s="58">
        <v>5.8</v>
      </c>
      <c r="C8" s="58">
        <v>8.8</v>
      </c>
      <c r="D8" s="58">
        <v>2.07</v>
      </c>
      <c r="E8" s="58">
        <v>2.07</v>
      </c>
      <c r="F8" s="40" t="s">
        <v>36</v>
      </c>
      <c r="G8" s="58">
        <v>8.8</v>
      </c>
      <c r="H8" s="40" t="s">
        <v>29</v>
      </c>
      <c r="I8" s="61"/>
      <c r="J8" s="62"/>
    </row>
    <row r="9">
      <c r="A9" s="38" t="s">
        <v>105</v>
      </c>
      <c r="B9" s="58">
        <v>1.91</v>
      </c>
      <c r="C9" s="58">
        <v>2.94</v>
      </c>
      <c r="D9" s="58">
        <v>1.24</v>
      </c>
      <c r="E9" s="58">
        <v>1.24</v>
      </c>
      <c r="F9" s="40" t="s">
        <v>36</v>
      </c>
      <c r="G9" s="58">
        <v>2.94</v>
      </c>
      <c r="H9" s="40" t="s">
        <v>29</v>
      </c>
      <c r="I9" s="59"/>
      <c r="J9" s="60"/>
    </row>
    <row r="10">
      <c r="A10" s="38" t="s">
        <v>78</v>
      </c>
      <c r="B10" s="58">
        <v>2.6</v>
      </c>
      <c r="C10" s="58">
        <v>6.18</v>
      </c>
      <c r="D10" s="58">
        <v>1.18</v>
      </c>
      <c r="E10" s="58">
        <v>1.18</v>
      </c>
      <c r="F10" s="40" t="s">
        <v>36</v>
      </c>
      <c r="G10" s="58">
        <v>6.18</v>
      </c>
      <c r="H10" s="40" t="s">
        <v>29</v>
      </c>
      <c r="I10" s="61"/>
      <c r="J10" s="62"/>
    </row>
    <row r="11">
      <c r="A11" s="38" t="s">
        <v>160</v>
      </c>
      <c r="B11" s="58">
        <v>2.13</v>
      </c>
      <c r="C11" s="58">
        <v>2.26</v>
      </c>
      <c r="D11" s="58">
        <v>1.09</v>
      </c>
      <c r="E11" s="58">
        <v>1.09</v>
      </c>
      <c r="F11" s="40" t="s">
        <v>36</v>
      </c>
      <c r="G11" s="58">
        <v>2.26</v>
      </c>
      <c r="H11" s="40" t="s">
        <v>29</v>
      </c>
      <c r="I11" s="59"/>
      <c r="J11" s="60"/>
    </row>
    <row r="12">
      <c r="A12" s="38" t="s">
        <v>102</v>
      </c>
      <c r="B12" s="58">
        <v>1.02</v>
      </c>
      <c r="C12" s="58">
        <v>1.0</v>
      </c>
      <c r="D12" s="58">
        <v>2.28</v>
      </c>
      <c r="E12" s="58">
        <v>1.0</v>
      </c>
      <c r="F12" s="40" t="s">
        <v>29</v>
      </c>
      <c r="G12" s="58">
        <v>2.28</v>
      </c>
      <c r="H12" s="40" t="s">
        <v>36</v>
      </c>
      <c r="I12" s="61"/>
      <c r="J12" s="62"/>
    </row>
    <row r="13">
      <c r="A13" s="33" t="s">
        <v>140</v>
      </c>
      <c r="B13" s="63">
        <v>0.87</v>
      </c>
      <c r="C13" s="63">
        <v>0.95</v>
      </c>
      <c r="D13" s="63">
        <v>0.8</v>
      </c>
      <c r="E13" s="63">
        <v>0.8</v>
      </c>
      <c r="F13" s="35" t="s">
        <v>36</v>
      </c>
      <c r="G13" s="63">
        <v>0.95</v>
      </c>
      <c r="H13" s="35" t="s">
        <v>29</v>
      </c>
      <c r="I13" s="64"/>
      <c r="J13" s="65"/>
    </row>
    <row r="14">
      <c r="A14" s="28" t="s">
        <v>153</v>
      </c>
      <c r="B14" s="66">
        <v>0.79</v>
      </c>
      <c r="C14" s="66">
        <v>0.99</v>
      </c>
      <c r="D14" s="66">
        <v>1.03</v>
      </c>
      <c r="E14" s="66">
        <v>0.79</v>
      </c>
      <c r="F14" s="30" t="s">
        <v>30</v>
      </c>
      <c r="G14" s="66">
        <v>1.03</v>
      </c>
      <c r="H14" s="30" t="s">
        <v>36</v>
      </c>
      <c r="I14" s="67"/>
      <c r="J14" s="68"/>
    </row>
    <row r="15">
      <c r="A15" s="33" t="s">
        <v>52</v>
      </c>
      <c r="B15" s="63">
        <v>0.91</v>
      </c>
      <c r="C15" s="63">
        <v>0.73</v>
      </c>
      <c r="D15" s="63">
        <v>1.24</v>
      </c>
      <c r="E15" s="63">
        <v>0.73</v>
      </c>
      <c r="F15" s="35" t="s">
        <v>29</v>
      </c>
      <c r="G15" s="63">
        <v>1.24</v>
      </c>
      <c r="H15" s="35" t="s">
        <v>36</v>
      </c>
      <c r="I15" s="64"/>
      <c r="J15" s="65"/>
    </row>
    <row r="16">
      <c r="A16" s="28" t="s">
        <v>94</v>
      </c>
      <c r="B16" s="66">
        <v>1.83</v>
      </c>
      <c r="C16" s="66">
        <v>0.71</v>
      </c>
      <c r="D16" s="66">
        <v>2.96</v>
      </c>
      <c r="E16" s="66">
        <v>0.71</v>
      </c>
      <c r="F16" s="30" t="s">
        <v>29</v>
      </c>
      <c r="G16" s="66">
        <v>2.96</v>
      </c>
      <c r="H16" s="30" t="s">
        <v>36</v>
      </c>
      <c r="I16" s="67"/>
      <c r="J16" s="68"/>
    </row>
    <row r="17">
      <c r="A17" s="33" t="s">
        <v>152</v>
      </c>
      <c r="B17" s="63">
        <v>0.69</v>
      </c>
      <c r="C17" s="63">
        <v>1.98</v>
      </c>
      <c r="D17" s="63">
        <v>0.79</v>
      </c>
      <c r="E17" s="63">
        <v>0.69</v>
      </c>
      <c r="F17" s="35" t="s">
        <v>30</v>
      </c>
      <c r="G17" s="63">
        <v>1.98</v>
      </c>
      <c r="H17" s="35" t="s">
        <v>29</v>
      </c>
      <c r="I17" s="64"/>
      <c r="J17" s="65"/>
    </row>
    <row r="18">
      <c r="A18" s="28" t="s">
        <v>110</v>
      </c>
      <c r="B18" s="66">
        <v>1.07</v>
      </c>
      <c r="C18" s="66">
        <v>3.61</v>
      </c>
      <c r="D18" s="66">
        <v>0.67</v>
      </c>
      <c r="E18" s="66">
        <v>0.67</v>
      </c>
      <c r="F18" s="30" t="s">
        <v>36</v>
      </c>
      <c r="G18" s="66">
        <v>3.61</v>
      </c>
      <c r="H18" s="30" t="s">
        <v>29</v>
      </c>
      <c r="I18" s="67"/>
      <c r="J18" s="68"/>
    </row>
    <row r="19">
      <c r="A19" s="33" t="s">
        <v>125</v>
      </c>
      <c r="B19" s="63">
        <v>1.18</v>
      </c>
      <c r="C19" s="63">
        <v>1.32</v>
      </c>
      <c r="D19" s="63">
        <v>0.65</v>
      </c>
      <c r="E19" s="63">
        <v>0.65</v>
      </c>
      <c r="F19" s="35" t="s">
        <v>36</v>
      </c>
      <c r="G19" s="63">
        <v>1.32</v>
      </c>
      <c r="H19" s="35" t="s">
        <v>29</v>
      </c>
      <c r="I19" s="64"/>
      <c r="J19" s="65"/>
    </row>
    <row r="20">
      <c r="A20" s="28" t="s">
        <v>144</v>
      </c>
      <c r="B20" s="66">
        <v>0.68</v>
      </c>
      <c r="C20" s="66">
        <v>0.65</v>
      </c>
      <c r="D20" s="66">
        <v>0.65</v>
      </c>
      <c r="E20" s="66">
        <v>0.65</v>
      </c>
      <c r="F20" s="30" t="s">
        <v>29</v>
      </c>
      <c r="G20" s="66">
        <v>0.68</v>
      </c>
      <c r="H20" s="30" t="s">
        <v>30</v>
      </c>
      <c r="I20" s="67"/>
      <c r="J20" s="68"/>
    </row>
    <row r="21">
      <c r="A21" s="33" t="s">
        <v>146</v>
      </c>
      <c r="B21" s="63">
        <v>2.61</v>
      </c>
      <c r="C21" s="63">
        <v>0.63</v>
      </c>
      <c r="D21" s="63">
        <v>5.47</v>
      </c>
      <c r="E21" s="63">
        <v>0.63</v>
      </c>
      <c r="F21" s="35" t="s">
        <v>29</v>
      </c>
      <c r="G21" s="63">
        <v>5.47</v>
      </c>
      <c r="H21" s="35" t="s">
        <v>36</v>
      </c>
      <c r="I21" s="64"/>
      <c r="J21" s="65"/>
    </row>
    <row r="22">
      <c r="A22" s="28" t="s">
        <v>113</v>
      </c>
      <c r="B22" s="66">
        <v>0.65</v>
      </c>
      <c r="C22" s="66">
        <v>0.84</v>
      </c>
      <c r="D22" s="66">
        <v>0.62</v>
      </c>
      <c r="E22" s="66">
        <v>0.62</v>
      </c>
      <c r="F22" s="30" t="s">
        <v>36</v>
      </c>
      <c r="G22" s="66">
        <v>0.84</v>
      </c>
      <c r="H22" s="30" t="s">
        <v>29</v>
      </c>
      <c r="I22" s="67"/>
      <c r="J22" s="68"/>
    </row>
    <row r="23">
      <c r="A23" s="33" t="s">
        <v>120</v>
      </c>
      <c r="B23" s="63">
        <v>0.54</v>
      </c>
      <c r="C23" s="63">
        <v>1.12</v>
      </c>
      <c r="D23" s="63">
        <v>1.19</v>
      </c>
      <c r="E23" s="63">
        <v>0.54</v>
      </c>
      <c r="F23" s="35" t="s">
        <v>30</v>
      </c>
      <c r="G23" s="63">
        <v>1.19</v>
      </c>
      <c r="H23" s="35" t="s">
        <v>36</v>
      </c>
      <c r="I23" s="64"/>
      <c r="J23" s="65"/>
    </row>
    <row r="24">
      <c r="A24" s="28" t="s">
        <v>149</v>
      </c>
      <c r="B24" s="66">
        <v>1.0</v>
      </c>
      <c r="C24" s="66">
        <v>4.4</v>
      </c>
      <c r="D24" s="66">
        <v>0.53</v>
      </c>
      <c r="E24" s="66">
        <v>0.53</v>
      </c>
      <c r="F24" s="30" t="s">
        <v>36</v>
      </c>
      <c r="G24" s="66">
        <v>4.4</v>
      </c>
      <c r="H24" s="30" t="s">
        <v>29</v>
      </c>
      <c r="I24" s="67"/>
      <c r="J24" s="68"/>
    </row>
    <row r="25">
      <c r="A25" s="33" t="s">
        <v>162</v>
      </c>
      <c r="B25" s="63">
        <v>0.61</v>
      </c>
      <c r="C25" s="63">
        <v>0.53</v>
      </c>
      <c r="D25" s="63">
        <v>1.31</v>
      </c>
      <c r="E25" s="63">
        <v>0.53</v>
      </c>
      <c r="F25" s="35" t="s">
        <v>29</v>
      </c>
      <c r="G25" s="63">
        <v>1.31</v>
      </c>
      <c r="H25" s="35" t="s">
        <v>36</v>
      </c>
      <c r="I25" s="64"/>
      <c r="J25" s="65"/>
    </row>
    <row r="26">
      <c r="A26" s="28" t="s">
        <v>106</v>
      </c>
      <c r="B26" s="66">
        <v>0.67</v>
      </c>
      <c r="C26" s="66">
        <v>0.88</v>
      </c>
      <c r="D26" s="66">
        <v>0.5</v>
      </c>
      <c r="E26" s="66">
        <v>0.5</v>
      </c>
      <c r="F26" s="30" t="s">
        <v>36</v>
      </c>
      <c r="G26" s="66">
        <v>0.88</v>
      </c>
      <c r="H26" s="30" t="s">
        <v>29</v>
      </c>
      <c r="I26" s="67"/>
      <c r="J26" s="68"/>
    </row>
    <row r="27">
      <c r="A27" s="33" t="s">
        <v>117</v>
      </c>
      <c r="B27" s="63">
        <v>0.5</v>
      </c>
      <c r="C27" s="63">
        <v>0.52</v>
      </c>
      <c r="D27" s="63">
        <v>0.86</v>
      </c>
      <c r="E27" s="63">
        <v>0.5</v>
      </c>
      <c r="F27" s="35" t="s">
        <v>30</v>
      </c>
      <c r="G27" s="63">
        <v>0.86</v>
      </c>
      <c r="H27" s="35" t="s">
        <v>36</v>
      </c>
      <c r="I27" s="64"/>
      <c r="J27" s="65"/>
    </row>
    <row r="28">
      <c r="A28" s="28" t="s">
        <v>138</v>
      </c>
      <c r="B28" s="66">
        <v>0.5</v>
      </c>
      <c r="C28" s="66">
        <v>0.8</v>
      </c>
      <c r="D28" s="66">
        <v>1.06</v>
      </c>
      <c r="E28" s="66">
        <v>0.5</v>
      </c>
      <c r="F28" s="30" t="s">
        <v>30</v>
      </c>
      <c r="G28" s="66">
        <v>1.06</v>
      </c>
      <c r="H28" s="30" t="s">
        <v>36</v>
      </c>
      <c r="I28" s="67"/>
      <c r="J28" s="68"/>
    </row>
    <row r="29">
      <c r="A29" s="33" t="s">
        <v>98</v>
      </c>
      <c r="B29" s="63">
        <v>0.56</v>
      </c>
      <c r="C29" s="63">
        <v>0.57</v>
      </c>
      <c r="D29" s="63">
        <v>0.49</v>
      </c>
      <c r="E29" s="63">
        <v>0.49</v>
      </c>
      <c r="F29" s="35" t="s">
        <v>36</v>
      </c>
      <c r="G29" s="63">
        <v>0.57</v>
      </c>
      <c r="H29" s="35" t="s">
        <v>29</v>
      </c>
      <c r="I29" s="64"/>
      <c r="J29" s="65"/>
    </row>
    <row r="30">
      <c r="A30" s="28" t="s">
        <v>131</v>
      </c>
      <c r="B30" s="66">
        <v>0.5</v>
      </c>
      <c r="C30" s="66">
        <v>0.46</v>
      </c>
      <c r="D30" s="66">
        <v>0.75</v>
      </c>
      <c r="E30" s="66">
        <v>0.46</v>
      </c>
      <c r="F30" s="30" t="s">
        <v>29</v>
      </c>
      <c r="G30" s="66">
        <v>0.75</v>
      </c>
      <c r="H30" s="30" t="s">
        <v>36</v>
      </c>
      <c r="I30" s="67"/>
      <c r="J30" s="68"/>
    </row>
    <row r="31">
      <c r="A31" s="33" t="s">
        <v>33</v>
      </c>
      <c r="B31" s="63">
        <v>0.64</v>
      </c>
      <c r="C31" s="63">
        <v>0.45</v>
      </c>
      <c r="D31" s="63">
        <v>0.79</v>
      </c>
      <c r="E31" s="63">
        <v>0.45</v>
      </c>
      <c r="F31" s="35" t="s">
        <v>29</v>
      </c>
      <c r="G31" s="63">
        <v>0.79</v>
      </c>
      <c r="H31" s="35" t="s">
        <v>36</v>
      </c>
      <c r="I31" s="64"/>
      <c r="J31" s="65"/>
    </row>
    <row r="32">
      <c r="A32" s="28" t="s">
        <v>115</v>
      </c>
      <c r="B32" s="66">
        <v>1.65</v>
      </c>
      <c r="C32" s="66">
        <v>0.44</v>
      </c>
      <c r="D32" s="66">
        <v>1.05</v>
      </c>
      <c r="E32" s="66">
        <v>0.44</v>
      </c>
      <c r="F32" s="30" t="s">
        <v>29</v>
      </c>
      <c r="G32" s="66">
        <v>1.65</v>
      </c>
      <c r="H32" s="30" t="s">
        <v>30</v>
      </c>
      <c r="I32" s="67"/>
      <c r="J32" s="68"/>
    </row>
    <row r="33">
      <c r="A33" s="33" t="s">
        <v>111</v>
      </c>
      <c r="B33" s="63">
        <v>0.42</v>
      </c>
      <c r="C33" s="63">
        <v>0.55</v>
      </c>
      <c r="D33" s="63">
        <v>0.5</v>
      </c>
      <c r="E33" s="63">
        <v>0.42</v>
      </c>
      <c r="F33" s="35" t="s">
        <v>30</v>
      </c>
      <c r="G33" s="63">
        <v>0.55</v>
      </c>
      <c r="H33" s="35" t="s">
        <v>29</v>
      </c>
      <c r="I33" s="64"/>
      <c r="J33" s="65"/>
    </row>
    <row r="34">
      <c r="A34" s="28" t="s">
        <v>142</v>
      </c>
      <c r="B34" s="66">
        <v>0.73</v>
      </c>
      <c r="C34" s="66">
        <v>3.24</v>
      </c>
      <c r="D34" s="66">
        <v>0.41</v>
      </c>
      <c r="E34" s="66">
        <v>0.41</v>
      </c>
      <c r="F34" s="30" t="s">
        <v>36</v>
      </c>
      <c r="G34" s="66">
        <v>3.24</v>
      </c>
      <c r="H34" s="30" t="s">
        <v>29</v>
      </c>
      <c r="I34" s="67"/>
      <c r="J34" s="68"/>
    </row>
    <row r="35">
      <c r="A35" s="33" t="s">
        <v>166</v>
      </c>
      <c r="B35" s="63">
        <v>0.4</v>
      </c>
      <c r="C35" s="63">
        <v>0.43</v>
      </c>
      <c r="D35" s="63">
        <v>0.43</v>
      </c>
      <c r="E35" s="63">
        <v>0.4</v>
      </c>
      <c r="F35" s="35" t="s">
        <v>30</v>
      </c>
      <c r="G35" s="63">
        <v>0.43</v>
      </c>
      <c r="H35" s="35" t="s">
        <v>29</v>
      </c>
      <c r="I35" s="64"/>
      <c r="J35" s="65"/>
    </row>
    <row r="36">
      <c r="A36" s="28" t="s">
        <v>155</v>
      </c>
      <c r="B36" s="66">
        <v>0.38</v>
      </c>
      <c r="C36" s="66">
        <v>0.39</v>
      </c>
      <c r="D36" s="66">
        <v>0.39</v>
      </c>
      <c r="E36" s="66">
        <v>0.38</v>
      </c>
      <c r="F36" s="30" t="s">
        <v>30</v>
      </c>
      <c r="G36" s="66">
        <v>0.39</v>
      </c>
      <c r="H36" s="30" t="s">
        <v>29</v>
      </c>
      <c r="I36" s="67"/>
      <c r="J36" s="68"/>
    </row>
    <row r="37">
      <c r="A37" s="33" t="s">
        <v>150</v>
      </c>
      <c r="B37" s="63">
        <v>0.36</v>
      </c>
      <c r="C37" s="63">
        <v>0.51</v>
      </c>
      <c r="D37" s="63">
        <v>0.36</v>
      </c>
      <c r="E37" s="63">
        <v>0.36</v>
      </c>
      <c r="F37" s="35" t="s">
        <v>30</v>
      </c>
      <c r="G37" s="63">
        <v>0.51</v>
      </c>
      <c r="H37" s="35" t="s">
        <v>29</v>
      </c>
      <c r="I37" s="64"/>
      <c r="J37" s="65"/>
    </row>
    <row r="38">
      <c r="A38" s="28" t="s">
        <v>169</v>
      </c>
      <c r="B38" s="66">
        <v>0.62</v>
      </c>
      <c r="C38" s="66">
        <v>0.33</v>
      </c>
      <c r="D38" s="66">
        <v>0.33</v>
      </c>
      <c r="E38" s="66">
        <v>0.33</v>
      </c>
      <c r="F38" s="30" t="s">
        <v>29</v>
      </c>
      <c r="G38" s="66">
        <v>0.62</v>
      </c>
      <c r="H38" s="30" t="s">
        <v>30</v>
      </c>
      <c r="I38" s="67"/>
      <c r="J38" s="68"/>
    </row>
    <row r="39">
      <c r="A39" s="33" t="s">
        <v>24</v>
      </c>
      <c r="B39" s="63">
        <v>0.46</v>
      </c>
      <c r="C39" s="63">
        <v>0.31</v>
      </c>
      <c r="D39" s="63">
        <v>0.31</v>
      </c>
      <c r="E39" s="63">
        <v>0.31</v>
      </c>
      <c r="F39" s="35" t="s">
        <v>29</v>
      </c>
      <c r="G39" s="63">
        <v>0.46</v>
      </c>
      <c r="H39" s="35" t="s">
        <v>30</v>
      </c>
      <c r="I39" s="64"/>
      <c r="J39" s="65"/>
    </row>
    <row r="40">
      <c r="A40" s="28" t="s">
        <v>38</v>
      </c>
      <c r="B40" s="66">
        <v>1.1</v>
      </c>
      <c r="C40" s="66">
        <v>0.29</v>
      </c>
      <c r="D40" s="66">
        <v>0.45</v>
      </c>
      <c r="E40" s="66">
        <v>0.29</v>
      </c>
      <c r="F40" s="30" t="s">
        <v>29</v>
      </c>
      <c r="G40" s="66">
        <v>1.1</v>
      </c>
      <c r="H40" s="30" t="s">
        <v>30</v>
      </c>
      <c r="I40" s="67"/>
      <c r="J40" s="68"/>
    </row>
    <row r="41">
      <c r="A41" s="33" t="s">
        <v>49</v>
      </c>
      <c r="B41" s="63">
        <v>0.28</v>
      </c>
      <c r="C41" s="63">
        <v>0.36</v>
      </c>
      <c r="D41" s="63">
        <v>0.41</v>
      </c>
      <c r="E41" s="63">
        <v>0.28</v>
      </c>
      <c r="F41" s="35" t="s">
        <v>30</v>
      </c>
      <c r="G41" s="63">
        <v>0.41</v>
      </c>
      <c r="H41" s="35" t="s">
        <v>36</v>
      </c>
      <c r="I41" s="64"/>
      <c r="J41" s="65"/>
    </row>
    <row r="42">
      <c r="A42" s="28" t="s">
        <v>133</v>
      </c>
      <c r="B42" s="66">
        <v>0.28</v>
      </c>
      <c r="C42" s="66">
        <v>0.28</v>
      </c>
      <c r="D42" s="66">
        <v>0.41</v>
      </c>
      <c r="E42" s="66">
        <v>0.28</v>
      </c>
      <c r="F42" s="30" t="s">
        <v>30</v>
      </c>
      <c r="G42" s="66">
        <v>0.41</v>
      </c>
      <c r="H42" s="30" t="s">
        <v>36</v>
      </c>
      <c r="I42" s="67"/>
      <c r="J42" s="68"/>
    </row>
    <row r="43">
      <c r="A43" s="33" t="s">
        <v>67</v>
      </c>
      <c r="B43" s="63">
        <v>0.26</v>
      </c>
      <c r="C43" s="63">
        <v>2.08</v>
      </c>
      <c r="D43" s="63">
        <v>0.37</v>
      </c>
      <c r="E43" s="63">
        <v>0.26</v>
      </c>
      <c r="F43" s="35" t="s">
        <v>30</v>
      </c>
      <c r="G43" s="63">
        <v>2.08</v>
      </c>
      <c r="H43" s="35" t="s">
        <v>29</v>
      </c>
      <c r="I43" s="64"/>
      <c r="J43" s="65"/>
    </row>
    <row r="44">
      <c r="A44" s="28" t="s">
        <v>124</v>
      </c>
      <c r="B44" s="66">
        <v>0.26</v>
      </c>
      <c r="C44" s="66">
        <v>0.33</v>
      </c>
      <c r="D44" s="66">
        <v>0.26</v>
      </c>
      <c r="E44" s="66">
        <v>0.26</v>
      </c>
      <c r="F44" s="30" t="s">
        <v>30</v>
      </c>
      <c r="G44" s="66">
        <v>0.33</v>
      </c>
      <c r="H44" s="30" t="s">
        <v>29</v>
      </c>
      <c r="I44" s="67"/>
      <c r="J44" s="68"/>
    </row>
    <row r="45">
      <c r="A45" s="33" t="s">
        <v>170</v>
      </c>
      <c r="B45" s="63">
        <v>0.87</v>
      </c>
      <c r="C45" s="63">
        <v>0.26</v>
      </c>
      <c r="D45" s="63">
        <v>0.26</v>
      </c>
      <c r="E45" s="63">
        <v>0.26</v>
      </c>
      <c r="F45" s="35" t="s">
        <v>29</v>
      </c>
      <c r="G45" s="63">
        <v>0.87</v>
      </c>
      <c r="H45" s="35" t="s">
        <v>30</v>
      </c>
      <c r="I45" s="64"/>
      <c r="J45" s="65"/>
    </row>
    <row r="46">
      <c r="A46" s="28" t="s">
        <v>121</v>
      </c>
      <c r="B46" s="66">
        <v>0.25</v>
      </c>
      <c r="C46" s="66">
        <v>0.24</v>
      </c>
      <c r="D46" s="66">
        <v>1.08</v>
      </c>
      <c r="E46" s="66">
        <v>0.24</v>
      </c>
      <c r="F46" s="30" t="s">
        <v>29</v>
      </c>
      <c r="G46" s="66">
        <v>1.08</v>
      </c>
      <c r="H46" s="30" t="s">
        <v>36</v>
      </c>
      <c r="I46" s="67"/>
      <c r="J46" s="68"/>
    </row>
    <row r="47">
      <c r="A47" s="33" t="s">
        <v>172</v>
      </c>
      <c r="B47" s="63">
        <v>0.26</v>
      </c>
      <c r="C47" s="63">
        <v>0.23</v>
      </c>
      <c r="D47" s="63">
        <v>0.84</v>
      </c>
      <c r="E47" s="63">
        <v>0.23</v>
      </c>
      <c r="F47" s="35" t="s">
        <v>29</v>
      </c>
      <c r="G47" s="63">
        <v>0.84</v>
      </c>
      <c r="H47" s="35" t="s">
        <v>36</v>
      </c>
      <c r="I47" s="64"/>
      <c r="J47" s="65"/>
    </row>
    <row r="48">
      <c r="A48" s="28" t="s">
        <v>54</v>
      </c>
      <c r="B48" s="66">
        <v>0.21</v>
      </c>
      <c r="C48" s="66">
        <v>0.68</v>
      </c>
      <c r="D48" s="66">
        <v>0.39</v>
      </c>
      <c r="E48" s="66">
        <v>0.21</v>
      </c>
      <c r="F48" s="30" t="s">
        <v>30</v>
      </c>
      <c r="G48" s="66">
        <v>0.68</v>
      </c>
      <c r="H48" s="30" t="s">
        <v>29</v>
      </c>
      <c r="I48" s="67"/>
      <c r="J48" s="68"/>
    </row>
    <row r="49">
      <c r="A49" s="33" t="s">
        <v>81</v>
      </c>
      <c r="B49" s="63">
        <v>1.1</v>
      </c>
      <c r="C49" s="63">
        <v>0.21</v>
      </c>
      <c r="D49" s="63">
        <v>0.21</v>
      </c>
      <c r="E49" s="63">
        <v>0.21</v>
      </c>
      <c r="F49" s="35" t="s">
        <v>29</v>
      </c>
      <c r="G49" s="63">
        <v>1.1</v>
      </c>
      <c r="H49" s="35" t="s">
        <v>30</v>
      </c>
      <c r="I49" s="64"/>
      <c r="J49" s="65"/>
    </row>
    <row r="50">
      <c r="A50" s="28" t="s">
        <v>96</v>
      </c>
      <c r="B50" s="66">
        <v>0.33</v>
      </c>
      <c r="C50" s="66">
        <v>0.33</v>
      </c>
      <c r="D50" s="66">
        <v>0.21</v>
      </c>
      <c r="E50" s="66">
        <v>0.21</v>
      </c>
      <c r="F50" s="30" t="s">
        <v>36</v>
      </c>
      <c r="G50" s="66">
        <v>0.33</v>
      </c>
      <c r="H50" s="30" t="s">
        <v>30</v>
      </c>
      <c r="I50" s="67"/>
      <c r="J50" s="68"/>
    </row>
    <row r="51">
      <c r="A51" s="33" t="s">
        <v>164</v>
      </c>
      <c r="B51" s="63">
        <v>0.7</v>
      </c>
      <c r="C51" s="63">
        <v>0.21</v>
      </c>
      <c r="D51" s="63">
        <v>0.21</v>
      </c>
      <c r="E51" s="63">
        <v>0.21</v>
      </c>
      <c r="F51" s="35" t="s">
        <v>29</v>
      </c>
      <c r="G51" s="63">
        <v>0.7</v>
      </c>
      <c r="H51" s="35" t="s">
        <v>30</v>
      </c>
      <c r="I51" s="64"/>
      <c r="J51" s="65"/>
    </row>
    <row r="52">
      <c r="A52" s="28" t="s">
        <v>71</v>
      </c>
      <c r="B52" s="66">
        <v>0.2</v>
      </c>
      <c r="C52" s="66">
        <v>0.53</v>
      </c>
      <c r="D52" s="66">
        <v>0.8</v>
      </c>
      <c r="E52" s="66">
        <v>0.2</v>
      </c>
      <c r="F52" s="30" t="s">
        <v>30</v>
      </c>
      <c r="G52" s="66">
        <v>0.8</v>
      </c>
      <c r="H52" s="30" t="s">
        <v>36</v>
      </c>
      <c r="I52" s="67"/>
      <c r="J52" s="68"/>
    </row>
    <row r="53">
      <c r="A53" s="33" t="s">
        <v>93</v>
      </c>
      <c r="B53" s="63">
        <v>0.19</v>
      </c>
      <c r="C53" s="63">
        <v>0.19</v>
      </c>
      <c r="D53" s="63">
        <v>0.57</v>
      </c>
      <c r="E53" s="63">
        <v>0.19</v>
      </c>
      <c r="F53" s="35" t="s">
        <v>30</v>
      </c>
      <c r="G53" s="63">
        <v>0.57</v>
      </c>
      <c r="H53" s="35" t="s">
        <v>36</v>
      </c>
      <c r="I53" s="64"/>
      <c r="J53" s="65"/>
    </row>
    <row r="54">
      <c r="A54" s="28" t="s">
        <v>129</v>
      </c>
      <c r="B54" s="66">
        <v>0.19</v>
      </c>
      <c r="C54" s="66">
        <v>0.19</v>
      </c>
      <c r="D54" s="66">
        <v>0.19</v>
      </c>
      <c r="E54" s="66">
        <v>0.19</v>
      </c>
      <c r="F54" s="30" t="s">
        <v>30</v>
      </c>
      <c r="G54" s="66">
        <v>0.19</v>
      </c>
      <c r="H54" s="30" t="s">
        <v>30</v>
      </c>
      <c r="I54" s="67"/>
      <c r="J54" s="68"/>
    </row>
    <row r="55">
      <c r="A55" s="33" t="s">
        <v>55</v>
      </c>
      <c r="B55" s="63">
        <v>0.17</v>
      </c>
      <c r="C55" s="63">
        <v>0.4</v>
      </c>
      <c r="D55" s="63">
        <v>0.27</v>
      </c>
      <c r="E55" s="63">
        <v>0.17</v>
      </c>
      <c r="F55" s="35" t="s">
        <v>30</v>
      </c>
      <c r="G55" s="63">
        <v>0.4</v>
      </c>
      <c r="H55" s="35" t="s">
        <v>29</v>
      </c>
      <c r="I55" s="64"/>
      <c r="J55" s="65"/>
    </row>
    <row r="56">
      <c r="A56" s="28" t="s">
        <v>107</v>
      </c>
      <c r="B56" s="66">
        <v>1.04</v>
      </c>
      <c r="C56" s="66">
        <v>0.15</v>
      </c>
      <c r="D56" s="66">
        <v>0.7</v>
      </c>
      <c r="E56" s="66">
        <v>0.15</v>
      </c>
      <c r="F56" s="30" t="s">
        <v>29</v>
      </c>
      <c r="G56" s="66">
        <v>1.04</v>
      </c>
      <c r="H56" s="30" t="s">
        <v>30</v>
      </c>
      <c r="I56" s="67"/>
      <c r="J56" s="68"/>
    </row>
    <row r="57">
      <c r="A57" s="33" t="s">
        <v>118</v>
      </c>
      <c r="B57" s="63">
        <v>1.32</v>
      </c>
      <c r="C57" s="63">
        <v>0.15</v>
      </c>
      <c r="D57" s="63">
        <v>0.46</v>
      </c>
      <c r="E57" s="63">
        <v>0.15</v>
      </c>
      <c r="F57" s="35" t="s">
        <v>29</v>
      </c>
      <c r="G57" s="63">
        <v>1.32</v>
      </c>
      <c r="H57" s="35" t="s">
        <v>30</v>
      </c>
      <c r="I57" s="64"/>
      <c r="J57" s="65"/>
    </row>
    <row r="58">
      <c r="A58" s="28" t="s">
        <v>159</v>
      </c>
      <c r="B58" s="66">
        <v>1.03</v>
      </c>
      <c r="C58" s="66">
        <v>0.15</v>
      </c>
      <c r="D58" s="66">
        <v>0.58</v>
      </c>
      <c r="E58" s="66">
        <v>0.15</v>
      </c>
      <c r="F58" s="30" t="s">
        <v>29</v>
      </c>
      <c r="G58" s="66">
        <v>1.03</v>
      </c>
      <c r="H58" s="30" t="s">
        <v>30</v>
      </c>
      <c r="I58" s="67"/>
      <c r="J58" s="68"/>
    </row>
    <row r="59">
      <c r="A59" s="33" t="s">
        <v>76</v>
      </c>
      <c r="B59" s="63">
        <v>0.14</v>
      </c>
      <c r="C59" s="63">
        <v>0.16</v>
      </c>
      <c r="D59" s="63">
        <v>0.16</v>
      </c>
      <c r="E59" s="63">
        <v>0.14</v>
      </c>
      <c r="F59" s="35" t="s">
        <v>30</v>
      </c>
      <c r="G59" s="63">
        <v>0.16</v>
      </c>
      <c r="H59" s="35" t="s">
        <v>29</v>
      </c>
      <c r="I59" s="64"/>
      <c r="J59" s="65"/>
    </row>
    <row r="60">
      <c r="A60" s="28" t="s">
        <v>90</v>
      </c>
      <c r="B60" s="66">
        <v>0.14</v>
      </c>
      <c r="C60" s="66">
        <v>0.14</v>
      </c>
      <c r="D60" s="66">
        <v>0.14</v>
      </c>
      <c r="E60" s="66">
        <v>0.14</v>
      </c>
      <c r="F60" s="30" t="s">
        <v>30</v>
      </c>
      <c r="G60" s="66">
        <v>0.14</v>
      </c>
      <c r="H60" s="30" t="s">
        <v>30</v>
      </c>
      <c r="I60" s="67"/>
      <c r="J60" s="68"/>
    </row>
    <row r="61">
      <c r="A61" s="33" t="s">
        <v>128</v>
      </c>
      <c r="B61" s="63">
        <v>0.12</v>
      </c>
      <c r="C61" s="63">
        <v>0.84</v>
      </c>
      <c r="D61" s="63">
        <v>0.51</v>
      </c>
      <c r="E61" s="63">
        <v>0.12</v>
      </c>
      <c r="F61" s="35" t="s">
        <v>30</v>
      </c>
      <c r="G61" s="63">
        <v>0.84</v>
      </c>
      <c r="H61" s="35" t="s">
        <v>29</v>
      </c>
      <c r="I61" s="64"/>
      <c r="J61" s="65"/>
    </row>
    <row r="62">
      <c r="A62" s="28" t="s">
        <v>167</v>
      </c>
      <c r="B62" s="66">
        <v>0.26</v>
      </c>
      <c r="C62" s="66">
        <v>0.12</v>
      </c>
      <c r="D62" s="66">
        <v>0.92</v>
      </c>
      <c r="E62" s="66">
        <v>0.12</v>
      </c>
      <c r="F62" s="30" t="s">
        <v>29</v>
      </c>
      <c r="G62" s="66">
        <v>0.92</v>
      </c>
      <c r="H62" s="30" t="s">
        <v>36</v>
      </c>
      <c r="I62" s="67"/>
      <c r="J62" s="68"/>
    </row>
    <row r="63">
      <c r="A63" s="33" t="s">
        <v>109</v>
      </c>
      <c r="B63" s="63">
        <v>0.62</v>
      </c>
      <c r="C63" s="63">
        <v>0.11</v>
      </c>
      <c r="D63" s="63">
        <v>0.11</v>
      </c>
      <c r="E63" s="63">
        <v>0.11</v>
      </c>
      <c r="F63" s="35" t="s">
        <v>29</v>
      </c>
      <c r="G63" s="63">
        <v>0.62</v>
      </c>
      <c r="H63" s="35" t="s">
        <v>30</v>
      </c>
      <c r="I63" s="64"/>
      <c r="J63" s="65"/>
    </row>
    <row r="64">
      <c r="A64" s="28" t="s">
        <v>104</v>
      </c>
      <c r="B64" s="66">
        <v>0.1</v>
      </c>
      <c r="C64" s="66">
        <v>0.1</v>
      </c>
      <c r="D64" s="66">
        <v>0.1</v>
      </c>
      <c r="E64" s="66">
        <v>0.1</v>
      </c>
      <c r="F64" s="30" t="s">
        <v>30</v>
      </c>
      <c r="G64" s="66">
        <v>0.1</v>
      </c>
      <c r="H64" s="30" t="s">
        <v>30</v>
      </c>
      <c r="I64" s="67"/>
      <c r="J64" s="68"/>
    </row>
    <row r="65">
      <c r="A65" s="33" t="s">
        <v>65</v>
      </c>
      <c r="B65" s="63">
        <v>0.12</v>
      </c>
      <c r="C65" s="63">
        <v>0.1</v>
      </c>
      <c r="D65" s="63">
        <v>0.31</v>
      </c>
      <c r="E65" s="63">
        <v>0.1</v>
      </c>
      <c r="F65" s="35" t="s">
        <v>29</v>
      </c>
      <c r="G65" s="63">
        <v>0.31</v>
      </c>
      <c r="H65" s="35" t="s">
        <v>36</v>
      </c>
      <c r="I65" s="64"/>
      <c r="J65" s="65"/>
    </row>
    <row r="66">
      <c r="A66" s="28" t="s">
        <v>61</v>
      </c>
      <c r="B66" s="66">
        <v>0.37</v>
      </c>
      <c r="C66" s="66">
        <v>1.03</v>
      </c>
      <c r="D66" s="66">
        <v>0.09</v>
      </c>
      <c r="E66" s="66">
        <v>0.09</v>
      </c>
      <c r="F66" s="30" t="s">
        <v>36</v>
      </c>
      <c r="G66" s="66">
        <v>1.03</v>
      </c>
      <c r="H66" s="30" t="s">
        <v>29</v>
      </c>
      <c r="I66" s="67"/>
      <c r="J66" s="68"/>
    </row>
    <row r="67">
      <c r="A67" s="33" t="s">
        <v>87</v>
      </c>
      <c r="B67" s="63">
        <v>0.04</v>
      </c>
      <c r="C67" s="63">
        <v>0.03</v>
      </c>
      <c r="D67" s="63">
        <v>0.03</v>
      </c>
      <c r="E67" s="63">
        <v>0.03</v>
      </c>
      <c r="F67" s="35" t="s">
        <v>29</v>
      </c>
      <c r="G67" s="63">
        <v>0.04</v>
      </c>
      <c r="H67" s="35" t="s">
        <v>30</v>
      </c>
      <c r="I67" s="64"/>
      <c r="J67" s="65"/>
    </row>
    <row r="68">
      <c r="A68" s="28" t="s">
        <v>135</v>
      </c>
      <c r="B68" s="66">
        <v>0.7</v>
      </c>
      <c r="C68" s="66">
        <v>0.02</v>
      </c>
      <c r="D68" s="66">
        <v>0.3</v>
      </c>
      <c r="E68" s="66">
        <v>0.02</v>
      </c>
      <c r="F68" s="30" t="s">
        <v>29</v>
      </c>
      <c r="G68" s="66">
        <v>0.7</v>
      </c>
      <c r="H68" s="30" t="s">
        <v>30</v>
      </c>
      <c r="I68" s="67"/>
      <c r="J68" s="68"/>
    </row>
    <row r="69">
      <c r="A69" s="33" t="s">
        <v>136</v>
      </c>
      <c r="B69" s="63">
        <v>0.02</v>
      </c>
      <c r="C69" s="63">
        <v>1.09</v>
      </c>
      <c r="D69" s="63">
        <v>1.01</v>
      </c>
      <c r="E69" s="63">
        <v>0.02</v>
      </c>
      <c r="F69" s="35" t="s">
        <v>30</v>
      </c>
      <c r="G69" s="63">
        <v>1.09</v>
      </c>
      <c r="H69" s="35" t="s">
        <v>29</v>
      </c>
      <c r="I69" s="64"/>
      <c r="J69" s="65"/>
    </row>
    <row r="70">
      <c r="A70" s="69"/>
      <c r="B70" s="70"/>
      <c r="C70" s="70"/>
      <c r="D70" s="70"/>
      <c r="E70" s="70"/>
      <c r="F70" s="71"/>
      <c r="G70" s="70"/>
      <c r="H70" s="71"/>
      <c r="I70" s="71"/>
      <c r="J70" s="72"/>
    </row>
    <row r="71">
      <c r="A71" s="6" t="s">
        <v>427</v>
      </c>
    </row>
    <row r="72">
      <c r="A72" s="73" t="s">
        <v>175</v>
      </c>
      <c r="B72" s="74">
        <v>0.32</v>
      </c>
      <c r="C72" s="74">
        <v>0.43</v>
      </c>
      <c r="D72" s="74">
        <v>0.09</v>
      </c>
      <c r="E72" s="74">
        <v>0.09</v>
      </c>
      <c r="F72" s="73" t="s">
        <v>36</v>
      </c>
      <c r="G72" s="74">
        <v>0.43</v>
      </c>
      <c r="H72" s="73" t="s">
        <v>29</v>
      </c>
    </row>
    <row r="73">
      <c r="A73" s="73" t="s">
        <v>174</v>
      </c>
      <c r="B73" s="74">
        <v>1.38</v>
      </c>
      <c r="C73" s="74">
        <v>2.28</v>
      </c>
      <c r="D73" s="74">
        <v>1.91</v>
      </c>
      <c r="E73" s="74">
        <v>1.38</v>
      </c>
      <c r="F73" s="73" t="s">
        <v>30</v>
      </c>
      <c r="G73" s="74">
        <v>2.28</v>
      </c>
      <c r="H73" s="73" t="s">
        <v>29</v>
      </c>
    </row>
    <row r="74">
      <c r="A74" s="73" t="s">
        <v>84</v>
      </c>
      <c r="B74" s="74">
        <v>3.81</v>
      </c>
      <c r="C74" s="74">
        <v>4.02</v>
      </c>
      <c r="D74" s="74">
        <v>4.31</v>
      </c>
      <c r="E74" s="74">
        <v>3.81</v>
      </c>
      <c r="F74" s="73" t="s">
        <v>30</v>
      </c>
      <c r="G74" s="74">
        <v>4.31</v>
      </c>
      <c r="H74" s="73" t="s">
        <v>36</v>
      </c>
    </row>
    <row r="85">
      <c r="A85" s="75" t="s">
        <v>318</v>
      </c>
      <c r="B85" s="76" t="s">
        <v>428</v>
      </c>
      <c r="C85" s="77"/>
      <c r="D85" s="78"/>
      <c r="E85" s="76" t="s">
        <v>429</v>
      </c>
      <c r="F85" s="78"/>
      <c r="G85" s="76" t="s">
        <v>430</v>
      </c>
      <c r="H85" s="78"/>
    </row>
    <row r="86">
      <c r="A86" s="79"/>
      <c r="B86" s="80" t="s">
        <v>30</v>
      </c>
      <c r="C86" s="80" t="s">
        <v>29</v>
      </c>
      <c r="D86" s="80" t="s">
        <v>36</v>
      </c>
      <c r="E86" s="80" t="s">
        <v>431</v>
      </c>
      <c r="F86" s="80" t="s">
        <v>432</v>
      </c>
      <c r="G86" s="80" t="s">
        <v>431</v>
      </c>
      <c r="H86" s="80" t="s">
        <v>432</v>
      </c>
    </row>
  </sheetData>
  <mergeCells count="4">
    <mergeCell ref="A85:A86"/>
    <mergeCell ref="B85:D85"/>
    <mergeCell ref="E85:F85"/>
    <mergeCell ref="G85:H85"/>
  </mergeCells>
  <dataValidations>
    <dataValidation type="list" allowBlank="1" showDropDown="1" showErrorMessage="1" sqref="F2:F69">
      <formula1>"Metode 2,Metode 1,Metode 3"</formula1>
    </dataValidation>
    <dataValidation type="list" allowBlank="1" showDropDown="1" showErrorMessage="1" sqref="H2:H69">
      <formula1>"Metode 1,Metode 3,Metode 2"</formula1>
    </dataValidation>
    <dataValidation type="custom" allowBlank="1" showDropDown="1" sqref="B2:E69 G2:G69">
      <formula1>AND(ISNUMBER(B2),(NOT(OR(NOT(ISERROR(DATEVALUE(B2))), AND(ISNUMBER(B2), LEFT(CELL("format", B2))="D")))))</formula1>
    </dataValidation>
  </dataValidations>
  <hyperlinks>
    <hyperlink r:id="rId1" ref="J2"/>
  </hyperlinks>
  <drawing r:id="rId2"/>
  <tableParts count="2">
    <tablePart r:id="rId5"/>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25"/>
    <col customWidth="1" min="3" max="3" width="31.13"/>
    <col customWidth="1" min="4" max="4" width="17.88"/>
    <col customWidth="1" min="5" max="5" width="37.63"/>
    <col customWidth="1" min="6" max="6" width="18.38"/>
    <col customWidth="1" min="7" max="7" width="17.75"/>
    <col customWidth="1" min="8" max="8" width="17.25"/>
    <col customWidth="1" min="9" max="9" width="15.75"/>
    <col customWidth="1" min="10" max="10" width="15.88"/>
  </cols>
  <sheetData>
    <row r="1">
      <c r="A1" s="24" t="s">
        <v>433</v>
      </c>
      <c r="B1" s="25" t="s">
        <v>434</v>
      </c>
      <c r="C1" s="25" t="s">
        <v>435</v>
      </c>
      <c r="D1" s="25" t="s">
        <v>436</v>
      </c>
      <c r="E1" s="25" t="s">
        <v>437</v>
      </c>
      <c r="F1" s="25" t="s">
        <v>438</v>
      </c>
      <c r="G1" s="25" t="s">
        <v>439</v>
      </c>
      <c r="H1" s="25" t="s">
        <v>440</v>
      </c>
      <c r="I1" s="25" t="s">
        <v>441</v>
      </c>
      <c r="J1" s="81" t="s">
        <v>442</v>
      </c>
    </row>
    <row r="2">
      <c r="A2" s="28" t="s">
        <v>443</v>
      </c>
      <c r="B2" s="82" t="s">
        <v>24</v>
      </c>
      <c r="C2" s="82" t="s">
        <v>444</v>
      </c>
      <c r="D2" s="82" t="s">
        <v>25</v>
      </c>
      <c r="E2" s="82" t="s">
        <v>444</v>
      </c>
      <c r="F2" s="66">
        <v>3142.0</v>
      </c>
      <c r="G2" s="83" t="s">
        <v>445</v>
      </c>
      <c r="H2" s="83" t="s">
        <v>446</v>
      </c>
      <c r="I2" s="66">
        <v>1.0</v>
      </c>
      <c r="J2" s="84" t="b">
        <v>0</v>
      </c>
    </row>
    <row r="3">
      <c r="A3" s="85" t="s">
        <v>447</v>
      </c>
      <c r="B3" s="86" t="s">
        <v>33</v>
      </c>
      <c r="C3" s="86" t="s">
        <v>448</v>
      </c>
      <c r="D3" s="86" t="s">
        <v>34</v>
      </c>
      <c r="E3" s="86" t="s">
        <v>449</v>
      </c>
      <c r="F3" s="87">
        <v>1795.0</v>
      </c>
      <c r="G3" s="88" t="s">
        <v>450</v>
      </c>
      <c r="H3" s="88" t="s">
        <v>451</v>
      </c>
      <c r="I3" s="87">
        <v>1.0</v>
      </c>
      <c r="J3" s="89" t="b">
        <v>0</v>
      </c>
    </row>
    <row r="4">
      <c r="A4" s="28" t="s">
        <v>452</v>
      </c>
      <c r="B4" s="82" t="s">
        <v>55</v>
      </c>
      <c r="C4" s="82" t="s">
        <v>453</v>
      </c>
      <c r="D4" s="82" t="s">
        <v>57</v>
      </c>
      <c r="E4" s="82" t="s">
        <v>454</v>
      </c>
      <c r="F4" s="66">
        <v>157.0</v>
      </c>
      <c r="G4" s="83" t="s">
        <v>455</v>
      </c>
      <c r="H4" s="83" t="s">
        <v>456</v>
      </c>
      <c r="I4" s="66">
        <v>2.0</v>
      </c>
      <c r="J4" s="84" t="b">
        <v>0</v>
      </c>
    </row>
    <row r="5">
      <c r="A5" s="85" t="s">
        <v>457</v>
      </c>
      <c r="B5" s="86" t="s">
        <v>38</v>
      </c>
      <c r="C5" s="86" t="s">
        <v>458</v>
      </c>
      <c r="D5" s="86" t="s">
        <v>40</v>
      </c>
      <c r="E5" s="86" t="s">
        <v>459</v>
      </c>
      <c r="F5" s="87">
        <v>2350.0</v>
      </c>
      <c r="G5" s="88" t="s">
        <v>460</v>
      </c>
      <c r="H5" s="88" t="s">
        <v>461</v>
      </c>
      <c r="I5" s="87">
        <v>2.0</v>
      </c>
      <c r="J5" s="89" t="b">
        <v>0</v>
      </c>
    </row>
    <row r="6">
      <c r="A6" s="28" t="s">
        <v>462</v>
      </c>
      <c r="B6" s="82" t="s">
        <v>44</v>
      </c>
      <c r="C6" s="82" t="s">
        <v>463</v>
      </c>
      <c r="D6" s="82" t="s">
        <v>45</v>
      </c>
      <c r="E6" s="82" t="s">
        <v>464</v>
      </c>
      <c r="F6" s="66">
        <v>3339.0</v>
      </c>
      <c r="G6" s="83" t="s">
        <v>465</v>
      </c>
      <c r="H6" s="83" t="s">
        <v>466</v>
      </c>
      <c r="I6" s="66">
        <v>1.0</v>
      </c>
      <c r="J6" s="84" t="b">
        <v>0</v>
      </c>
    </row>
    <row r="7">
      <c r="A7" s="85" t="s">
        <v>467</v>
      </c>
      <c r="B7" s="86" t="s">
        <v>49</v>
      </c>
      <c r="C7" s="86" t="s">
        <v>468</v>
      </c>
      <c r="D7" s="86" t="s">
        <v>34</v>
      </c>
      <c r="E7" s="86" t="s">
        <v>469</v>
      </c>
      <c r="F7" s="87">
        <v>1320.0</v>
      </c>
      <c r="G7" s="87" t="s">
        <v>470</v>
      </c>
      <c r="H7" s="87" t="s">
        <v>471</v>
      </c>
      <c r="I7" s="87">
        <v>2.0</v>
      </c>
      <c r="J7" s="89" t="b">
        <v>0</v>
      </c>
    </row>
    <row r="8">
      <c r="A8" s="28" t="s">
        <v>472</v>
      </c>
      <c r="B8" s="82" t="s">
        <v>61</v>
      </c>
      <c r="C8" s="82" t="s">
        <v>473</v>
      </c>
      <c r="D8" s="82" t="s">
        <v>62</v>
      </c>
      <c r="E8" s="82" t="s">
        <v>474</v>
      </c>
      <c r="F8" s="66">
        <v>641.0</v>
      </c>
      <c r="G8" s="83" t="s">
        <v>475</v>
      </c>
      <c r="H8" s="83" t="s">
        <v>476</v>
      </c>
      <c r="I8" s="66">
        <v>2.0</v>
      </c>
      <c r="J8" s="84" t="b">
        <v>0</v>
      </c>
    </row>
    <row r="9">
      <c r="A9" s="85" t="s">
        <v>477</v>
      </c>
      <c r="B9" s="86" t="s">
        <v>52</v>
      </c>
      <c r="C9" s="86" t="s">
        <v>478</v>
      </c>
      <c r="D9" s="86" t="s">
        <v>25</v>
      </c>
      <c r="E9" s="86" t="s">
        <v>479</v>
      </c>
      <c r="F9" s="87">
        <v>1717.0</v>
      </c>
      <c r="G9" s="88" t="s">
        <v>480</v>
      </c>
      <c r="H9" s="88" t="s">
        <v>481</v>
      </c>
      <c r="I9" s="87">
        <v>1.0</v>
      </c>
      <c r="J9" s="89" t="b">
        <v>0</v>
      </c>
    </row>
    <row r="10">
      <c r="A10" s="28" t="s">
        <v>482</v>
      </c>
      <c r="B10" s="82" t="s">
        <v>54</v>
      </c>
      <c r="C10" s="82" t="s">
        <v>483</v>
      </c>
      <c r="D10" s="82" t="s">
        <v>40</v>
      </c>
      <c r="E10" s="82" t="s">
        <v>484</v>
      </c>
      <c r="F10" s="66">
        <v>748.0</v>
      </c>
      <c r="G10" s="83" t="s">
        <v>485</v>
      </c>
      <c r="H10" s="83" t="s">
        <v>486</v>
      </c>
      <c r="I10" s="66">
        <v>1.0</v>
      </c>
      <c r="J10" s="84" t="b">
        <v>0</v>
      </c>
    </row>
    <row r="11">
      <c r="A11" s="85" t="s">
        <v>487</v>
      </c>
      <c r="B11" s="86" t="s">
        <v>71</v>
      </c>
      <c r="C11" s="86" t="s">
        <v>488</v>
      </c>
      <c r="D11" s="86" t="s">
        <v>45</v>
      </c>
      <c r="E11" s="86" t="s">
        <v>488</v>
      </c>
      <c r="F11" s="87">
        <v>2329.0</v>
      </c>
      <c r="G11" s="88" t="s">
        <v>489</v>
      </c>
      <c r="H11" s="88" t="s">
        <v>490</v>
      </c>
      <c r="I11" s="87">
        <v>2.0</v>
      </c>
      <c r="J11" s="89" t="b">
        <v>0</v>
      </c>
    </row>
    <row r="12">
      <c r="A12" s="28" t="s">
        <v>491</v>
      </c>
      <c r="B12" s="82" t="s">
        <v>76</v>
      </c>
      <c r="C12" s="82" t="s">
        <v>492</v>
      </c>
      <c r="D12" s="82" t="s">
        <v>77</v>
      </c>
      <c r="E12" s="82" t="s">
        <v>493</v>
      </c>
      <c r="F12" s="66">
        <v>2623.0</v>
      </c>
      <c r="G12" s="83" t="s">
        <v>494</v>
      </c>
      <c r="H12" s="83" t="s">
        <v>495</v>
      </c>
      <c r="I12" s="66">
        <v>1.0</v>
      </c>
      <c r="J12" s="84" t="b">
        <v>0</v>
      </c>
    </row>
    <row r="13">
      <c r="A13" s="85" t="s">
        <v>496</v>
      </c>
      <c r="B13" s="86" t="s">
        <v>78</v>
      </c>
      <c r="C13" s="86" t="s">
        <v>497</v>
      </c>
      <c r="D13" s="86" t="s">
        <v>79</v>
      </c>
      <c r="E13" s="86" t="s">
        <v>498</v>
      </c>
      <c r="F13" s="87">
        <v>3078.0</v>
      </c>
      <c r="G13" s="88" t="s">
        <v>499</v>
      </c>
      <c r="H13" s="88" t="s">
        <v>500</v>
      </c>
      <c r="I13" s="87">
        <v>1.0</v>
      </c>
      <c r="J13" s="89" t="b">
        <v>0</v>
      </c>
    </row>
    <row r="14">
      <c r="A14" s="28" t="s">
        <v>501</v>
      </c>
      <c r="B14" s="82" t="s">
        <v>67</v>
      </c>
      <c r="C14" s="82" t="s">
        <v>502</v>
      </c>
      <c r="D14" s="82" t="s">
        <v>68</v>
      </c>
      <c r="E14" s="82" t="s">
        <v>503</v>
      </c>
      <c r="F14" s="66">
        <v>404.0</v>
      </c>
      <c r="G14" s="83" t="s">
        <v>504</v>
      </c>
      <c r="H14" s="83" t="s">
        <v>505</v>
      </c>
      <c r="I14" s="66">
        <v>1.0</v>
      </c>
      <c r="J14" s="84" t="b">
        <v>0</v>
      </c>
    </row>
    <row r="15">
      <c r="A15" s="85" t="s">
        <v>2</v>
      </c>
      <c r="B15" s="86" t="s">
        <v>81</v>
      </c>
      <c r="C15" s="86" t="s">
        <v>506</v>
      </c>
      <c r="D15" s="86" t="s">
        <v>83</v>
      </c>
      <c r="E15" s="86" t="s">
        <v>507</v>
      </c>
      <c r="F15" s="87">
        <v>3173.0</v>
      </c>
      <c r="G15" s="88" t="s">
        <v>508</v>
      </c>
      <c r="H15" s="88" t="s">
        <v>509</v>
      </c>
      <c r="I15" s="87">
        <v>2.0</v>
      </c>
      <c r="J15" s="89" t="b">
        <v>0</v>
      </c>
    </row>
    <row r="16">
      <c r="A16" s="28" t="s">
        <v>510</v>
      </c>
      <c r="B16" s="82" t="s">
        <v>84</v>
      </c>
      <c r="C16" s="82" t="s">
        <v>511</v>
      </c>
      <c r="D16" s="82" t="s">
        <v>85</v>
      </c>
      <c r="E16" s="90"/>
      <c r="F16" s="66">
        <v>2565.0</v>
      </c>
      <c r="G16" s="83" t="s">
        <v>512</v>
      </c>
      <c r="H16" s="83" t="s">
        <v>513</v>
      </c>
      <c r="I16" s="66">
        <v>2.0</v>
      </c>
      <c r="J16" s="84" t="b">
        <v>0</v>
      </c>
    </row>
    <row r="17">
      <c r="A17" s="85" t="s">
        <v>514</v>
      </c>
      <c r="B17" s="86" t="s">
        <v>87</v>
      </c>
      <c r="C17" s="86" t="s">
        <v>515</v>
      </c>
      <c r="D17" s="86" t="s">
        <v>88</v>
      </c>
      <c r="E17" s="86" t="s">
        <v>516</v>
      </c>
      <c r="F17" s="87">
        <v>1087.0</v>
      </c>
      <c r="G17" s="88" t="s">
        <v>517</v>
      </c>
      <c r="H17" s="88" t="s">
        <v>518</v>
      </c>
      <c r="I17" s="87">
        <v>2.0</v>
      </c>
      <c r="J17" s="89" t="b">
        <v>1</v>
      </c>
    </row>
    <row r="18">
      <c r="A18" s="28" t="s">
        <v>519</v>
      </c>
      <c r="B18" s="82" t="s">
        <v>90</v>
      </c>
      <c r="C18" s="82" t="s">
        <v>520</v>
      </c>
      <c r="D18" s="82" t="s">
        <v>40</v>
      </c>
      <c r="E18" s="82" t="s">
        <v>521</v>
      </c>
      <c r="F18" s="66">
        <v>2124.0</v>
      </c>
      <c r="G18" s="83" t="s">
        <v>522</v>
      </c>
      <c r="H18" s="83" t="s">
        <v>523</v>
      </c>
      <c r="I18" s="66">
        <v>1.0</v>
      </c>
      <c r="J18" s="84" t="b">
        <v>0</v>
      </c>
    </row>
    <row r="19">
      <c r="A19" s="85" t="s">
        <v>524</v>
      </c>
      <c r="B19" s="86" t="s">
        <v>93</v>
      </c>
      <c r="C19" s="86" t="s">
        <v>525</v>
      </c>
      <c r="D19" s="86" t="s">
        <v>40</v>
      </c>
      <c r="E19" s="86" t="s">
        <v>526</v>
      </c>
      <c r="F19" s="87">
        <v>1661.0</v>
      </c>
      <c r="G19" s="88" t="s">
        <v>527</v>
      </c>
      <c r="H19" s="88" t="s">
        <v>528</v>
      </c>
      <c r="I19" s="87">
        <v>1.0</v>
      </c>
      <c r="J19" s="89" t="b">
        <v>0</v>
      </c>
    </row>
    <row r="20">
      <c r="A20" s="28" t="s">
        <v>529</v>
      </c>
      <c r="B20" s="82" t="s">
        <v>94</v>
      </c>
      <c r="C20" s="82" t="s">
        <v>530</v>
      </c>
      <c r="D20" s="82" t="s">
        <v>79</v>
      </c>
      <c r="E20" s="82" t="s">
        <v>531</v>
      </c>
      <c r="F20" s="66">
        <v>2168.0</v>
      </c>
      <c r="G20" s="83" t="s">
        <v>532</v>
      </c>
      <c r="H20" s="83" t="s">
        <v>533</v>
      </c>
      <c r="I20" s="66">
        <v>1.0</v>
      </c>
      <c r="J20" s="84" t="b">
        <v>0</v>
      </c>
    </row>
    <row r="21">
      <c r="A21" s="85" t="s">
        <v>534</v>
      </c>
      <c r="B21" s="86" t="s">
        <v>96</v>
      </c>
      <c r="C21" s="86" t="s">
        <v>535</v>
      </c>
      <c r="D21" s="86" t="s">
        <v>88</v>
      </c>
      <c r="E21" s="86" t="s">
        <v>535</v>
      </c>
      <c r="F21" s="87">
        <v>1715.0</v>
      </c>
      <c r="G21" s="88" t="s">
        <v>536</v>
      </c>
      <c r="H21" s="88" t="s">
        <v>537</v>
      </c>
      <c r="I21" s="87">
        <v>1.0</v>
      </c>
      <c r="J21" s="89" t="b">
        <v>0</v>
      </c>
    </row>
    <row r="22">
      <c r="A22" s="28" t="s">
        <v>538</v>
      </c>
      <c r="B22" s="82" t="s">
        <v>98</v>
      </c>
      <c r="C22" s="82" t="s">
        <v>539</v>
      </c>
      <c r="D22" s="82" t="s">
        <v>88</v>
      </c>
      <c r="E22" s="82" t="s">
        <v>104</v>
      </c>
      <c r="F22" s="66">
        <v>1635.0</v>
      </c>
      <c r="G22" s="83" t="s">
        <v>540</v>
      </c>
      <c r="H22" s="83" t="s">
        <v>541</v>
      </c>
      <c r="I22" s="66">
        <v>1.0</v>
      </c>
      <c r="J22" s="84" t="b">
        <v>0</v>
      </c>
    </row>
    <row r="23">
      <c r="A23" s="85" t="s">
        <v>542</v>
      </c>
      <c r="B23" s="86" t="s">
        <v>100</v>
      </c>
      <c r="C23" s="86" t="s">
        <v>543</v>
      </c>
      <c r="D23" s="86" t="s">
        <v>79</v>
      </c>
      <c r="E23" s="86" t="s">
        <v>544</v>
      </c>
      <c r="F23" s="87">
        <v>2958.0</v>
      </c>
      <c r="G23" s="88" t="s">
        <v>545</v>
      </c>
      <c r="H23" s="88" t="s">
        <v>546</v>
      </c>
      <c r="I23" s="87">
        <v>1.0</v>
      </c>
      <c r="J23" s="89" t="b">
        <v>0</v>
      </c>
    </row>
    <row r="24">
      <c r="A24" s="28" t="s">
        <v>547</v>
      </c>
      <c r="B24" s="82" t="s">
        <v>102</v>
      </c>
      <c r="C24" s="82" t="s">
        <v>548</v>
      </c>
      <c r="D24" s="82" t="s">
        <v>79</v>
      </c>
      <c r="E24" s="82" t="s">
        <v>549</v>
      </c>
      <c r="F24" s="66">
        <v>2249.0</v>
      </c>
      <c r="G24" s="83" t="s">
        <v>550</v>
      </c>
      <c r="H24" s="83" t="s">
        <v>551</v>
      </c>
      <c r="I24" s="66">
        <v>1.0</v>
      </c>
      <c r="J24" s="84" t="b">
        <v>0</v>
      </c>
    </row>
    <row r="25">
      <c r="A25" s="85" t="s">
        <v>552</v>
      </c>
      <c r="B25" s="86" t="s">
        <v>104</v>
      </c>
      <c r="C25" s="86" t="s">
        <v>539</v>
      </c>
      <c r="D25" s="86" t="s">
        <v>88</v>
      </c>
      <c r="E25" s="86" t="s">
        <v>553</v>
      </c>
      <c r="F25" s="87">
        <v>1325.0</v>
      </c>
      <c r="G25" s="88" t="s">
        <v>554</v>
      </c>
      <c r="H25" s="88" t="s">
        <v>555</v>
      </c>
      <c r="I25" s="87">
        <v>3.0</v>
      </c>
      <c r="J25" s="89" t="b">
        <v>1</v>
      </c>
    </row>
    <row r="26">
      <c r="A26" s="28" t="s">
        <v>556</v>
      </c>
      <c r="B26" s="82" t="s">
        <v>105</v>
      </c>
      <c r="C26" s="82" t="s">
        <v>557</v>
      </c>
      <c r="D26" s="82" t="s">
        <v>45</v>
      </c>
      <c r="E26" s="82" t="s">
        <v>558</v>
      </c>
      <c r="F26" s="66">
        <v>2386.0</v>
      </c>
      <c r="G26" s="83" t="s">
        <v>559</v>
      </c>
      <c r="H26" s="83" t="s">
        <v>560</v>
      </c>
      <c r="I26" s="66">
        <v>1.0</v>
      </c>
      <c r="J26" s="84" t="b">
        <v>0</v>
      </c>
    </row>
    <row r="27">
      <c r="A27" s="85" t="s">
        <v>561</v>
      </c>
      <c r="B27" s="86" t="s">
        <v>106</v>
      </c>
      <c r="C27" s="86" t="s">
        <v>483</v>
      </c>
      <c r="D27" s="86" t="s">
        <v>40</v>
      </c>
      <c r="E27" s="86" t="s">
        <v>483</v>
      </c>
      <c r="F27" s="87">
        <v>1018.0</v>
      </c>
      <c r="G27" s="88" t="s">
        <v>562</v>
      </c>
      <c r="H27" s="88" t="s">
        <v>563</v>
      </c>
      <c r="I27" s="87">
        <v>1.0</v>
      </c>
      <c r="J27" s="89" t="b">
        <v>0</v>
      </c>
    </row>
    <row r="28">
      <c r="A28" s="28" t="s">
        <v>564</v>
      </c>
      <c r="B28" s="82" t="s">
        <v>107</v>
      </c>
      <c r="C28" s="82" t="s">
        <v>565</v>
      </c>
      <c r="D28" s="82" t="s">
        <v>40</v>
      </c>
      <c r="E28" s="82" t="s">
        <v>566</v>
      </c>
      <c r="F28" s="66">
        <v>1659.0</v>
      </c>
      <c r="G28" s="83" t="s">
        <v>567</v>
      </c>
      <c r="H28" s="83" t="s">
        <v>446</v>
      </c>
      <c r="I28" s="66">
        <v>1.0</v>
      </c>
      <c r="J28" s="84" t="b">
        <v>0</v>
      </c>
    </row>
    <row r="29">
      <c r="A29" s="85" t="s">
        <v>568</v>
      </c>
      <c r="B29" s="86" t="s">
        <v>109</v>
      </c>
      <c r="C29" s="86" t="s">
        <v>483</v>
      </c>
      <c r="D29" s="86" t="s">
        <v>40</v>
      </c>
      <c r="E29" s="86" t="s">
        <v>569</v>
      </c>
      <c r="F29" s="87">
        <v>1423.0</v>
      </c>
      <c r="G29" s="88" t="s">
        <v>570</v>
      </c>
      <c r="H29" s="88" t="s">
        <v>571</v>
      </c>
      <c r="I29" s="87">
        <v>2.0</v>
      </c>
      <c r="J29" s="89" t="b">
        <v>1</v>
      </c>
    </row>
    <row r="30">
      <c r="A30" s="28" t="s">
        <v>572</v>
      </c>
      <c r="B30" s="82" t="s">
        <v>110</v>
      </c>
      <c r="C30" s="82" t="s">
        <v>573</v>
      </c>
      <c r="D30" s="82" t="s">
        <v>40</v>
      </c>
      <c r="E30" s="82" t="s">
        <v>574</v>
      </c>
      <c r="F30" s="66">
        <v>1559.0</v>
      </c>
      <c r="G30" s="83" t="s">
        <v>575</v>
      </c>
      <c r="H30" s="83" t="s">
        <v>576</v>
      </c>
      <c r="I30" s="66">
        <v>1.0</v>
      </c>
      <c r="J30" s="84" t="b">
        <v>0</v>
      </c>
    </row>
    <row r="31">
      <c r="A31" s="85" t="s">
        <v>577</v>
      </c>
      <c r="B31" s="86" t="s">
        <v>111</v>
      </c>
      <c r="C31" s="86" t="s">
        <v>573</v>
      </c>
      <c r="D31" s="86" t="s">
        <v>40</v>
      </c>
      <c r="E31" s="86" t="s">
        <v>574</v>
      </c>
      <c r="F31" s="87">
        <v>2245.0</v>
      </c>
      <c r="G31" s="88" t="s">
        <v>578</v>
      </c>
      <c r="H31" s="88" t="s">
        <v>579</v>
      </c>
      <c r="I31" s="87">
        <v>1.0</v>
      </c>
      <c r="J31" s="89" t="b">
        <v>0</v>
      </c>
    </row>
    <row r="32">
      <c r="A32" s="28" t="s">
        <v>580</v>
      </c>
      <c r="B32" s="82" t="s">
        <v>113</v>
      </c>
      <c r="C32" s="82" t="s">
        <v>581</v>
      </c>
      <c r="D32" s="82" t="s">
        <v>40</v>
      </c>
      <c r="E32" s="82" t="s">
        <v>581</v>
      </c>
      <c r="F32" s="66">
        <v>637.0</v>
      </c>
      <c r="G32" s="83" t="s">
        <v>582</v>
      </c>
      <c r="H32" s="83" t="s">
        <v>583</v>
      </c>
      <c r="I32" s="66">
        <v>2.0</v>
      </c>
      <c r="J32" s="84" t="b">
        <v>0</v>
      </c>
    </row>
    <row r="33">
      <c r="A33" s="85" t="s">
        <v>584</v>
      </c>
      <c r="B33" s="86" t="s">
        <v>115</v>
      </c>
      <c r="C33" s="86" t="s">
        <v>585</v>
      </c>
      <c r="D33" s="86" t="s">
        <v>82</v>
      </c>
      <c r="E33" s="86" t="s">
        <v>82</v>
      </c>
      <c r="F33" s="87">
        <v>1952.0</v>
      </c>
      <c r="G33" s="88" t="s">
        <v>586</v>
      </c>
      <c r="H33" s="88" t="s">
        <v>587</v>
      </c>
      <c r="I33" s="87">
        <v>1.0</v>
      </c>
      <c r="J33" s="89" t="b">
        <v>0</v>
      </c>
    </row>
    <row r="34">
      <c r="A34" s="28" t="s">
        <v>588</v>
      </c>
      <c r="B34" s="82" t="s">
        <v>117</v>
      </c>
      <c r="C34" s="82" t="s">
        <v>589</v>
      </c>
      <c r="D34" s="82" t="s">
        <v>34</v>
      </c>
      <c r="E34" s="82" t="s">
        <v>590</v>
      </c>
      <c r="F34" s="66">
        <v>1784.0</v>
      </c>
      <c r="G34" s="83" t="s">
        <v>591</v>
      </c>
      <c r="H34" s="83" t="s">
        <v>592</v>
      </c>
      <c r="I34" s="66">
        <v>2.0</v>
      </c>
      <c r="J34" s="84" t="b">
        <v>0</v>
      </c>
    </row>
    <row r="35">
      <c r="A35" s="85" t="s">
        <v>593</v>
      </c>
      <c r="B35" s="86" t="s">
        <v>118</v>
      </c>
      <c r="C35" s="86" t="s">
        <v>581</v>
      </c>
      <c r="D35" s="86" t="s">
        <v>40</v>
      </c>
      <c r="E35" s="86" t="s">
        <v>581</v>
      </c>
      <c r="F35" s="87">
        <v>1639.0</v>
      </c>
      <c r="G35" s="88" t="s">
        <v>594</v>
      </c>
      <c r="H35" s="88" t="s">
        <v>595</v>
      </c>
      <c r="I35" s="87">
        <v>1.0</v>
      </c>
      <c r="J35" s="89" t="b">
        <v>0</v>
      </c>
    </row>
    <row r="36">
      <c r="A36" s="28" t="s">
        <v>596</v>
      </c>
      <c r="B36" s="82" t="s">
        <v>120</v>
      </c>
      <c r="C36" s="82" t="s">
        <v>597</v>
      </c>
      <c r="D36" s="82" t="s">
        <v>45</v>
      </c>
      <c r="E36" s="82" t="s">
        <v>598</v>
      </c>
      <c r="F36" s="66">
        <v>1731.0</v>
      </c>
      <c r="G36" s="83" t="s">
        <v>599</v>
      </c>
      <c r="H36" s="83" t="s">
        <v>600</v>
      </c>
      <c r="I36" s="66">
        <v>1.0</v>
      </c>
      <c r="J36" s="84" t="b">
        <v>0</v>
      </c>
    </row>
    <row r="37">
      <c r="A37" s="85" t="s">
        <v>601</v>
      </c>
      <c r="B37" s="86" t="s">
        <v>121</v>
      </c>
      <c r="C37" s="86" t="s">
        <v>602</v>
      </c>
      <c r="D37" s="86" t="s">
        <v>123</v>
      </c>
      <c r="E37" s="86" t="s">
        <v>603</v>
      </c>
      <c r="F37" s="87">
        <v>3805.0</v>
      </c>
      <c r="G37" s="88" t="s">
        <v>604</v>
      </c>
      <c r="H37" s="88" t="s">
        <v>605</v>
      </c>
      <c r="I37" s="87">
        <v>2.0</v>
      </c>
      <c r="J37" s="89" t="b">
        <v>0</v>
      </c>
    </row>
    <row r="38">
      <c r="A38" s="28" t="s">
        <v>606</v>
      </c>
      <c r="B38" s="82" t="s">
        <v>124</v>
      </c>
      <c r="C38" s="82" t="s">
        <v>607</v>
      </c>
      <c r="D38" s="82" t="s">
        <v>88</v>
      </c>
      <c r="E38" s="82" t="s">
        <v>535</v>
      </c>
      <c r="F38" s="66">
        <v>1357.0</v>
      </c>
      <c r="G38" s="83" t="s">
        <v>608</v>
      </c>
      <c r="H38" s="83" t="s">
        <v>609</v>
      </c>
      <c r="I38" s="66">
        <v>1.0</v>
      </c>
      <c r="J38" s="84" t="b">
        <v>0</v>
      </c>
    </row>
    <row r="39">
      <c r="A39" s="85" t="s">
        <v>610</v>
      </c>
      <c r="B39" s="86" t="s">
        <v>125</v>
      </c>
      <c r="C39" s="86" t="s">
        <v>611</v>
      </c>
      <c r="D39" s="86" t="s">
        <v>45</v>
      </c>
      <c r="E39" s="86" t="s">
        <v>611</v>
      </c>
      <c r="F39" s="87">
        <v>1651.0</v>
      </c>
      <c r="G39" s="88" t="s">
        <v>612</v>
      </c>
      <c r="H39" s="88" t="s">
        <v>613</v>
      </c>
      <c r="I39" s="87">
        <v>1.0</v>
      </c>
      <c r="J39" s="89" t="b">
        <v>0</v>
      </c>
    </row>
    <row r="40">
      <c r="A40" s="28" t="s">
        <v>614</v>
      </c>
      <c r="B40" s="82" t="s">
        <v>128</v>
      </c>
      <c r="C40" s="82" t="s">
        <v>565</v>
      </c>
      <c r="D40" s="82" t="s">
        <v>40</v>
      </c>
      <c r="E40" s="82" t="s">
        <v>569</v>
      </c>
      <c r="F40" s="66">
        <v>1095.0</v>
      </c>
      <c r="G40" s="83" t="s">
        <v>615</v>
      </c>
      <c r="H40" s="83" t="s">
        <v>616</v>
      </c>
      <c r="I40" s="66">
        <v>1.0</v>
      </c>
      <c r="J40" s="84" t="b">
        <v>0</v>
      </c>
    </row>
    <row r="41">
      <c r="A41" s="85" t="s">
        <v>617</v>
      </c>
      <c r="B41" s="86" t="s">
        <v>129</v>
      </c>
      <c r="C41" s="86" t="s">
        <v>565</v>
      </c>
      <c r="D41" s="86" t="s">
        <v>40</v>
      </c>
      <c r="E41" s="86" t="s">
        <v>569</v>
      </c>
      <c r="F41" s="87">
        <v>1584.0</v>
      </c>
      <c r="G41" s="87" t="s">
        <v>618</v>
      </c>
      <c r="H41" s="88" t="s">
        <v>619</v>
      </c>
      <c r="I41" s="87">
        <v>3.0</v>
      </c>
      <c r="J41" s="89" t="b">
        <v>1</v>
      </c>
    </row>
    <row r="42">
      <c r="A42" s="28" t="s">
        <v>620</v>
      </c>
      <c r="B42" s="82" t="s">
        <v>131</v>
      </c>
      <c r="C42" s="82" t="s">
        <v>565</v>
      </c>
      <c r="D42" s="82" t="s">
        <v>40</v>
      </c>
      <c r="E42" s="82" t="s">
        <v>569</v>
      </c>
      <c r="F42" s="66">
        <v>1703.0</v>
      </c>
      <c r="G42" s="66" t="s">
        <v>621</v>
      </c>
      <c r="H42" s="83" t="s">
        <v>622</v>
      </c>
      <c r="I42" s="66">
        <v>1.0</v>
      </c>
      <c r="J42" s="84" t="b">
        <v>0</v>
      </c>
    </row>
    <row r="43">
      <c r="A43" s="85" t="s">
        <v>623</v>
      </c>
      <c r="B43" s="86" t="s">
        <v>133</v>
      </c>
      <c r="C43" s="86" t="s">
        <v>624</v>
      </c>
      <c r="D43" s="86" t="s">
        <v>34</v>
      </c>
      <c r="E43" s="86" t="s">
        <v>625</v>
      </c>
      <c r="F43" s="87">
        <v>1580.0</v>
      </c>
      <c r="G43" s="88" t="s">
        <v>626</v>
      </c>
      <c r="H43" s="88" t="s">
        <v>627</v>
      </c>
      <c r="I43" s="87">
        <v>2.0</v>
      </c>
      <c r="J43" s="89" t="b">
        <v>0</v>
      </c>
    </row>
    <row r="44">
      <c r="A44" s="28" t="s">
        <v>628</v>
      </c>
      <c r="B44" s="82" t="s">
        <v>135</v>
      </c>
      <c r="C44" s="82" t="s">
        <v>624</v>
      </c>
      <c r="D44" s="82" t="s">
        <v>34</v>
      </c>
      <c r="E44" s="82" t="s">
        <v>624</v>
      </c>
      <c r="F44" s="66">
        <v>1299.0</v>
      </c>
      <c r="G44" s="83" t="s">
        <v>629</v>
      </c>
      <c r="H44" s="83" t="s">
        <v>630</v>
      </c>
      <c r="I44" s="66">
        <v>1.0</v>
      </c>
      <c r="J44" s="84" t="b">
        <v>0</v>
      </c>
    </row>
    <row r="45">
      <c r="A45" s="85" t="s">
        <v>631</v>
      </c>
      <c r="B45" s="86" t="s">
        <v>136</v>
      </c>
      <c r="C45" s="86" t="s">
        <v>632</v>
      </c>
      <c r="D45" s="86" t="s">
        <v>122</v>
      </c>
      <c r="E45" s="86" t="s">
        <v>633</v>
      </c>
      <c r="F45" s="87">
        <v>2891.0</v>
      </c>
      <c r="G45" s="88" t="s">
        <v>634</v>
      </c>
      <c r="H45" s="88" t="s">
        <v>635</v>
      </c>
      <c r="I45" s="87">
        <v>2.0</v>
      </c>
      <c r="J45" s="89" t="b">
        <v>0</v>
      </c>
    </row>
    <row r="46">
      <c r="A46" s="28" t="s">
        <v>636</v>
      </c>
      <c r="B46" s="82" t="s">
        <v>138</v>
      </c>
      <c r="C46" s="82" t="s">
        <v>637</v>
      </c>
      <c r="D46" s="82" t="s">
        <v>139</v>
      </c>
      <c r="E46" s="82" t="s">
        <v>638</v>
      </c>
      <c r="F46" s="66">
        <v>2968.0</v>
      </c>
      <c r="G46" s="83" t="s">
        <v>639</v>
      </c>
      <c r="H46" s="83" t="s">
        <v>640</v>
      </c>
      <c r="I46" s="66">
        <v>3.0</v>
      </c>
      <c r="J46" s="84" t="b">
        <v>0</v>
      </c>
    </row>
    <row r="47">
      <c r="A47" s="85" t="s">
        <v>641</v>
      </c>
      <c r="B47" s="86" t="s">
        <v>140</v>
      </c>
      <c r="C47" s="86" t="s">
        <v>548</v>
      </c>
      <c r="D47" s="86" t="s">
        <v>79</v>
      </c>
      <c r="E47" s="86" t="s">
        <v>548</v>
      </c>
      <c r="F47" s="87">
        <v>2665.0</v>
      </c>
      <c r="G47" s="88" t="s">
        <v>642</v>
      </c>
      <c r="H47" s="88" t="s">
        <v>643</v>
      </c>
      <c r="I47" s="87">
        <v>1.0</v>
      </c>
      <c r="J47" s="89" t="b">
        <v>0</v>
      </c>
    </row>
    <row r="48">
      <c r="A48" s="28" t="s">
        <v>644</v>
      </c>
      <c r="B48" s="82" t="s">
        <v>142</v>
      </c>
      <c r="C48" s="82" t="s">
        <v>645</v>
      </c>
      <c r="D48" s="82" t="s">
        <v>646</v>
      </c>
      <c r="E48" s="82" t="s">
        <v>647</v>
      </c>
      <c r="F48" s="66">
        <v>2801.0</v>
      </c>
      <c r="G48" s="83" t="s">
        <v>648</v>
      </c>
      <c r="H48" s="83" t="s">
        <v>649</v>
      </c>
      <c r="I48" s="66">
        <v>1.0</v>
      </c>
      <c r="J48" s="84" t="b">
        <v>0</v>
      </c>
    </row>
    <row r="49">
      <c r="A49" s="85" t="s">
        <v>650</v>
      </c>
      <c r="B49" s="86" t="s">
        <v>144</v>
      </c>
      <c r="C49" s="86" t="s">
        <v>651</v>
      </c>
      <c r="D49" s="86" t="s">
        <v>45</v>
      </c>
      <c r="E49" s="86" t="s">
        <v>557</v>
      </c>
      <c r="F49" s="87">
        <v>3332.0</v>
      </c>
      <c r="G49" s="88" t="s">
        <v>652</v>
      </c>
      <c r="H49" s="88" t="s">
        <v>653</v>
      </c>
      <c r="I49" s="87">
        <v>2.0</v>
      </c>
      <c r="J49" s="89" t="b">
        <v>0</v>
      </c>
    </row>
    <row r="50">
      <c r="A50" s="28" t="s">
        <v>654</v>
      </c>
      <c r="B50" s="82" t="s">
        <v>146</v>
      </c>
      <c r="C50" s="82" t="s">
        <v>655</v>
      </c>
      <c r="D50" s="82" t="s">
        <v>148</v>
      </c>
      <c r="E50" s="82" t="s">
        <v>444</v>
      </c>
      <c r="F50" s="66">
        <v>3726.0</v>
      </c>
      <c r="G50" s="83" t="s">
        <v>656</v>
      </c>
      <c r="H50" s="83" t="s">
        <v>657</v>
      </c>
      <c r="I50" s="66">
        <v>2.0</v>
      </c>
      <c r="J50" s="84" t="b">
        <v>0</v>
      </c>
    </row>
    <row r="51">
      <c r="A51" s="85" t="s">
        <v>658</v>
      </c>
      <c r="B51" s="86" t="s">
        <v>149</v>
      </c>
      <c r="C51" s="86" t="s">
        <v>525</v>
      </c>
      <c r="D51" s="86" t="s">
        <v>40</v>
      </c>
      <c r="E51" s="86" t="s">
        <v>659</v>
      </c>
      <c r="F51" s="87">
        <v>875.0</v>
      </c>
      <c r="G51" s="88" t="s">
        <v>660</v>
      </c>
      <c r="H51" s="88" t="s">
        <v>661</v>
      </c>
      <c r="I51" s="87">
        <v>1.0</v>
      </c>
      <c r="J51" s="89" t="b">
        <v>0</v>
      </c>
    </row>
    <row r="52">
      <c r="A52" s="28" t="s">
        <v>662</v>
      </c>
      <c r="B52" s="82" t="s">
        <v>150</v>
      </c>
      <c r="C52" s="82" t="s">
        <v>589</v>
      </c>
      <c r="D52" s="82" t="s">
        <v>34</v>
      </c>
      <c r="E52" s="82" t="s">
        <v>663</v>
      </c>
      <c r="F52" s="66">
        <v>725.0</v>
      </c>
      <c r="G52" s="66" t="s">
        <v>664</v>
      </c>
      <c r="H52" s="83" t="s">
        <v>665</v>
      </c>
      <c r="I52" s="66">
        <v>2.0</v>
      </c>
      <c r="J52" s="84" t="b">
        <v>0</v>
      </c>
    </row>
    <row r="53">
      <c r="A53" s="85" t="s">
        <v>666</v>
      </c>
      <c r="B53" s="86" t="s">
        <v>152</v>
      </c>
      <c r="C53" s="86" t="s">
        <v>667</v>
      </c>
      <c r="D53" s="86" t="s">
        <v>79</v>
      </c>
      <c r="E53" s="86" t="s">
        <v>668</v>
      </c>
      <c r="F53" s="87">
        <v>2211.0</v>
      </c>
      <c r="G53" s="88" t="s">
        <v>669</v>
      </c>
      <c r="H53" s="88" t="s">
        <v>670</v>
      </c>
      <c r="I53" s="87">
        <v>1.0</v>
      </c>
      <c r="J53" s="89" t="b">
        <v>0</v>
      </c>
    </row>
    <row r="54">
      <c r="A54" s="28" t="s">
        <v>671</v>
      </c>
      <c r="B54" s="82" t="s">
        <v>153</v>
      </c>
      <c r="C54" s="82" t="s">
        <v>672</v>
      </c>
      <c r="D54" s="82" t="s">
        <v>148</v>
      </c>
      <c r="E54" s="82" t="s">
        <v>672</v>
      </c>
      <c r="F54" s="66">
        <v>1949.0</v>
      </c>
      <c r="G54" s="83" t="s">
        <v>673</v>
      </c>
      <c r="H54" s="83" t="s">
        <v>674</v>
      </c>
      <c r="I54" s="66">
        <v>1.0</v>
      </c>
      <c r="J54" s="84" t="b">
        <v>0</v>
      </c>
    </row>
    <row r="55">
      <c r="A55" s="85" t="s">
        <v>675</v>
      </c>
      <c r="B55" s="86" t="s">
        <v>155</v>
      </c>
      <c r="C55" s="86" t="s">
        <v>676</v>
      </c>
      <c r="D55" s="86" t="s">
        <v>45</v>
      </c>
      <c r="E55" s="86" t="s">
        <v>677</v>
      </c>
      <c r="F55" s="87">
        <v>3676.0</v>
      </c>
      <c r="G55" s="88" t="s">
        <v>678</v>
      </c>
      <c r="H55" s="88" t="s">
        <v>679</v>
      </c>
      <c r="I55" s="87">
        <v>2.0</v>
      </c>
      <c r="J55" s="89" t="b">
        <v>1</v>
      </c>
    </row>
    <row r="56">
      <c r="A56" s="28" t="s">
        <v>680</v>
      </c>
      <c r="B56" s="82" t="s">
        <v>159</v>
      </c>
      <c r="C56" s="82" t="s">
        <v>681</v>
      </c>
      <c r="D56" s="82" t="s">
        <v>646</v>
      </c>
      <c r="E56" s="82" t="s">
        <v>682</v>
      </c>
      <c r="F56" s="66">
        <v>1810.0</v>
      </c>
      <c r="G56" s="83" t="s">
        <v>683</v>
      </c>
      <c r="H56" s="83" t="s">
        <v>684</v>
      </c>
      <c r="I56" s="66">
        <v>1.0</v>
      </c>
      <c r="J56" s="84" t="b">
        <v>0</v>
      </c>
    </row>
    <row r="57">
      <c r="A57" s="85" t="s">
        <v>685</v>
      </c>
      <c r="B57" s="86" t="s">
        <v>160</v>
      </c>
      <c r="C57" s="86" t="s">
        <v>686</v>
      </c>
      <c r="D57" s="86" t="s">
        <v>161</v>
      </c>
      <c r="E57" s="86" t="s">
        <v>687</v>
      </c>
      <c r="F57" s="87">
        <v>2460.0</v>
      </c>
      <c r="G57" s="88" t="s">
        <v>688</v>
      </c>
      <c r="H57" s="88" t="s">
        <v>689</v>
      </c>
      <c r="I57" s="87">
        <v>2.0</v>
      </c>
      <c r="J57" s="89" t="b">
        <v>0</v>
      </c>
    </row>
    <row r="58">
      <c r="A58" s="28" t="s">
        <v>690</v>
      </c>
      <c r="B58" s="82" t="s">
        <v>162</v>
      </c>
      <c r="C58" s="82" t="s">
        <v>691</v>
      </c>
      <c r="D58" s="82" t="s">
        <v>40</v>
      </c>
      <c r="E58" s="82" t="s">
        <v>692</v>
      </c>
      <c r="F58" s="66">
        <v>862.0</v>
      </c>
      <c r="G58" s="83" t="s">
        <v>693</v>
      </c>
      <c r="H58" s="83" t="s">
        <v>694</v>
      </c>
      <c r="I58" s="66">
        <v>1.0</v>
      </c>
      <c r="J58" s="84" t="b">
        <v>0</v>
      </c>
    </row>
    <row r="59">
      <c r="A59" s="85" t="s">
        <v>695</v>
      </c>
      <c r="B59" s="86" t="s">
        <v>164</v>
      </c>
      <c r="C59" s="86" t="s">
        <v>696</v>
      </c>
      <c r="D59" s="86" t="s">
        <v>85</v>
      </c>
      <c r="E59" s="86" t="s">
        <v>697</v>
      </c>
      <c r="F59" s="87">
        <v>3428.0</v>
      </c>
      <c r="G59" s="88" t="s">
        <v>698</v>
      </c>
      <c r="H59" s="88" t="s">
        <v>699</v>
      </c>
      <c r="I59" s="87">
        <v>2.0</v>
      </c>
      <c r="J59" s="89" t="b">
        <v>0</v>
      </c>
    </row>
    <row r="60">
      <c r="A60" s="28" t="s">
        <v>700</v>
      </c>
      <c r="B60" s="82" t="s">
        <v>166</v>
      </c>
      <c r="C60" s="82" t="s">
        <v>701</v>
      </c>
      <c r="D60" s="82" t="s">
        <v>34</v>
      </c>
      <c r="E60" s="82" t="s">
        <v>702</v>
      </c>
      <c r="F60" s="66">
        <v>1809.0</v>
      </c>
      <c r="G60" s="83" t="s">
        <v>703</v>
      </c>
      <c r="H60" s="83" t="s">
        <v>704</v>
      </c>
      <c r="I60" s="66">
        <v>2.0</v>
      </c>
      <c r="J60" s="84" t="b">
        <v>0</v>
      </c>
    </row>
    <row r="61">
      <c r="A61" s="85" t="s">
        <v>705</v>
      </c>
      <c r="B61" s="86" t="s">
        <v>167</v>
      </c>
      <c r="C61" s="86" t="s">
        <v>706</v>
      </c>
      <c r="D61" s="86" t="s">
        <v>161</v>
      </c>
      <c r="E61" s="91"/>
      <c r="F61" s="87">
        <v>2145.0</v>
      </c>
      <c r="G61" s="88" t="s">
        <v>707</v>
      </c>
      <c r="H61" s="88" t="s">
        <v>708</v>
      </c>
      <c r="I61" s="87">
        <v>1.0</v>
      </c>
      <c r="J61" s="89" t="b">
        <v>0</v>
      </c>
    </row>
    <row r="62">
      <c r="A62" s="28" t="s">
        <v>709</v>
      </c>
      <c r="B62" s="82" t="s">
        <v>169</v>
      </c>
      <c r="C62" s="82" t="s">
        <v>710</v>
      </c>
      <c r="D62" s="82" t="s">
        <v>85</v>
      </c>
      <c r="E62" s="82" t="s">
        <v>711</v>
      </c>
      <c r="F62" s="66">
        <v>3371.0</v>
      </c>
      <c r="G62" s="83" t="s">
        <v>712</v>
      </c>
      <c r="H62" s="83" t="s">
        <v>713</v>
      </c>
      <c r="I62" s="66">
        <v>1.0</v>
      </c>
      <c r="J62" s="84" t="b">
        <v>0</v>
      </c>
    </row>
    <row r="63">
      <c r="A63" s="85" t="s">
        <v>714</v>
      </c>
      <c r="B63" s="86" t="s">
        <v>170</v>
      </c>
      <c r="C63" s="86" t="s">
        <v>715</v>
      </c>
      <c r="D63" s="86" t="s">
        <v>85</v>
      </c>
      <c r="E63" s="86" t="s">
        <v>711</v>
      </c>
      <c r="F63" s="87">
        <v>3160.0</v>
      </c>
      <c r="G63" s="88" t="s">
        <v>716</v>
      </c>
      <c r="H63" s="88" t="s">
        <v>717</v>
      </c>
      <c r="I63" s="87">
        <v>1.0</v>
      </c>
      <c r="J63" s="89" t="b">
        <v>0</v>
      </c>
    </row>
    <row r="64">
      <c r="A64" s="28" t="s">
        <v>718</v>
      </c>
      <c r="B64" s="82" t="s">
        <v>172</v>
      </c>
      <c r="C64" s="82" t="s">
        <v>719</v>
      </c>
      <c r="D64" s="82" t="s">
        <v>122</v>
      </c>
      <c r="E64" s="82" t="s">
        <v>719</v>
      </c>
      <c r="F64" s="66">
        <v>2597.0</v>
      </c>
      <c r="G64" s="83" t="s">
        <v>720</v>
      </c>
      <c r="H64" s="83" t="s">
        <v>721</v>
      </c>
      <c r="I64" s="66">
        <v>1.0</v>
      </c>
      <c r="J64" s="84" t="b">
        <v>0</v>
      </c>
    </row>
    <row r="65">
      <c r="A65" s="85" t="s">
        <v>722</v>
      </c>
      <c r="B65" s="86" t="s">
        <v>173</v>
      </c>
      <c r="C65" s="86" t="s">
        <v>723</v>
      </c>
      <c r="D65" s="86" t="s">
        <v>148</v>
      </c>
      <c r="E65" s="86" t="s">
        <v>723</v>
      </c>
      <c r="F65" s="87">
        <v>2850.0</v>
      </c>
      <c r="G65" s="88" t="s">
        <v>724</v>
      </c>
      <c r="H65" s="88" t="s">
        <v>725</v>
      </c>
      <c r="I65" s="87">
        <v>1.0</v>
      </c>
      <c r="J65" s="89" t="b">
        <v>0</v>
      </c>
    </row>
    <row r="66">
      <c r="A66" s="28" t="s">
        <v>726</v>
      </c>
      <c r="B66" s="82" t="s">
        <v>174</v>
      </c>
      <c r="C66" s="82" t="s">
        <v>727</v>
      </c>
      <c r="D66" s="82" t="s">
        <v>122</v>
      </c>
      <c r="E66" s="82" t="s">
        <v>728</v>
      </c>
      <c r="F66" s="66">
        <v>2438.0</v>
      </c>
      <c r="G66" s="83" t="s">
        <v>729</v>
      </c>
      <c r="H66" s="83" t="s">
        <v>730</v>
      </c>
      <c r="I66" s="66">
        <v>1.0</v>
      </c>
      <c r="J66" s="84" t="b">
        <v>0</v>
      </c>
    </row>
    <row r="67">
      <c r="A67" s="85" t="s">
        <v>731</v>
      </c>
      <c r="B67" s="86" t="s">
        <v>175</v>
      </c>
      <c r="C67" s="86" t="s">
        <v>732</v>
      </c>
      <c r="D67" s="86" t="s">
        <v>34</v>
      </c>
      <c r="E67" s="86" t="s">
        <v>732</v>
      </c>
      <c r="F67" s="87">
        <v>1334.0</v>
      </c>
      <c r="G67" s="88" t="s">
        <v>733</v>
      </c>
      <c r="H67" s="88" t="s">
        <v>734</v>
      </c>
      <c r="I67" s="87">
        <v>1.0</v>
      </c>
      <c r="J67" s="89" t="b">
        <v>0</v>
      </c>
    </row>
    <row r="68">
      <c r="A68" s="28" t="s">
        <v>735</v>
      </c>
      <c r="B68" s="82" t="s">
        <v>176</v>
      </c>
      <c r="C68" s="82" t="s">
        <v>736</v>
      </c>
      <c r="D68" s="82" t="s">
        <v>79</v>
      </c>
      <c r="E68" s="82" t="s">
        <v>737</v>
      </c>
      <c r="F68" s="66">
        <v>2084.0</v>
      </c>
      <c r="G68" s="83" t="s">
        <v>738</v>
      </c>
      <c r="H68" s="83" t="s">
        <v>546</v>
      </c>
      <c r="I68" s="66">
        <v>1.0</v>
      </c>
      <c r="J68" s="84" t="b">
        <v>0</v>
      </c>
    </row>
    <row r="69">
      <c r="A69" s="92" t="s">
        <v>739</v>
      </c>
      <c r="B69" s="93" t="s">
        <v>65</v>
      </c>
      <c r="C69" s="93" t="s">
        <v>740</v>
      </c>
      <c r="D69" s="93" t="s">
        <v>62</v>
      </c>
      <c r="E69" s="93" t="s">
        <v>741</v>
      </c>
      <c r="F69" s="94">
        <v>868.0</v>
      </c>
      <c r="G69" s="95" t="s">
        <v>742</v>
      </c>
      <c r="H69" s="95" t="s">
        <v>743</v>
      </c>
      <c r="I69" s="94">
        <v>1.0</v>
      </c>
      <c r="J69" s="96" t="b">
        <v>0</v>
      </c>
    </row>
  </sheetData>
  <dataValidations>
    <dataValidation type="list" allowBlank="1" showDropDown="1" showErrorMessage="1" sqref="J2:J69">
      <formula1>"FALSE,TRUE"</formula1>
    </dataValidation>
    <dataValidation type="custom" allowBlank="1" showDropDown="1" sqref="F2:F69 I2:I69">
      <formula1>AND(ISNUMBER(F2),(NOT(OR(NOT(ISERROR(DATEVALUE(F2))), AND(ISNUMBER(F2), LEFT(CELL("format", F2))="D")))))</formula1>
    </dataValidation>
    <dataValidation allowBlank="1" showDropDown="1" sqref="G2:H69"/>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4.13"/>
    <col customWidth="1" min="3" max="3" width="34.88"/>
  </cols>
  <sheetData>
    <row r="1">
      <c r="A1" s="97" t="s">
        <v>0</v>
      </c>
      <c r="B1" s="98" t="s">
        <v>1</v>
      </c>
      <c r="C1" s="99" t="s">
        <v>744</v>
      </c>
    </row>
    <row r="2">
      <c r="A2" s="100">
        <v>1.0</v>
      </c>
      <c r="B2" s="101" t="s">
        <v>24</v>
      </c>
      <c r="C2" s="102" t="s">
        <v>745</v>
      </c>
    </row>
    <row r="3">
      <c r="A3" s="103">
        <v>2.0</v>
      </c>
      <c r="B3" s="104" t="s">
        <v>33</v>
      </c>
      <c r="C3" s="105" t="s">
        <v>746</v>
      </c>
    </row>
    <row r="4">
      <c r="A4" s="100">
        <v>3.0</v>
      </c>
      <c r="B4" s="101" t="s">
        <v>55</v>
      </c>
      <c r="C4" s="102" t="s">
        <v>747</v>
      </c>
    </row>
    <row r="5">
      <c r="A5" s="103">
        <v>4.0</v>
      </c>
      <c r="B5" s="104" t="s">
        <v>38</v>
      </c>
      <c r="C5" s="105" t="s">
        <v>748</v>
      </c>
    </row>
    <row r="6">
      <c r="A6" s="100">
        <v>5.0</v>
      </c>
      <c r="B6" s="101" t="s">
        <v>44</v>
      </c>
      <c r="C6" s="102" t="s">
        <v>749</v>
      </c>
    </row>
    <row r="7">
      <c r="A7" s="103">
        <v>6.0</v>
      </c>
      <c r="B7" s="104" t="s">
        <v>49</v>
      </c>
      <c r="C7" s="105" t="s">
        <v>750</v>
      </c>
    </row>
    <row r="8">
      <c r="A8" s="100">
        <v>7.0</v>
      </c>
      <c r="B8" s="101" t="s">
        <v>61</v>
      </c>
      <c r="C8" s="102" t="s">
        <v>751</v>
      </c>
    </row>
    <row r="9">
      <c r="A9" s="103">
        <v>8.0</v>
      </c>
      <c r="B9" s="104" t="s">
        <v>52</v>
      </c>
      <c r="C9" s="105" t="s">
        <v>752</v>
      </c>
    </row>
    <row r="10">
      <c r="A10" s="100">
        <v>9.0</v>
      </c>
      <c r="B10" s="101" t="s">
        <v>54</v>
      </c>
      <c r="C10" s="102" t="s">
        <v>753</v>
      </c>
    </row>
    <row r="11">
      <c r="A11" s="103">
        <v>10.0</v>
      </c>
      <c r="B11" s="104" t="s">
        <v>71</v>
      </c>
      <c r="C11" s="105" t="s">
        <v>754</v>
      </c>
    </row>
    <row r="12">
      <c r="A12" s="100">
        <v>11.0</v>
      </c>
      <c r="B12" s="101" t="s">
        <v>76</v>
      </c>
      <c r="C12" s="102" t="s">
        <v>755</v>
      </c>
    </row>
    <row r="13">
      <c r="A13" s="103">
        <v>12.0</v>
      </c>
      <c r="B13" s="104" t="s">
        <v>78</v>
      </c>
      <c r="C13" s="105" t="s">
        <v>756</v>
      </c>
    </row>
    <row r="14">
      <c r="A14" s="100">
        <v>13.0</v>
      </c>
      <c r="B14" s="101" t="s">
        <v>67</v>
      </c>
      <c r="C14" s="102" t="s">
        <v>757</v>
      </c>
    </row>
    <row r="15">
      <c r="A15" s="103">
        <v>14.0</v>
      </c>
      <c r="B15" s="104" t="s">
        <v>81</v>
      </c>
      <c r="C15" s="105" t="s">
        <v>758</v>
      </c>
    </row>
    <row r="16">
      <c r="A16" s="106">
        <v>15.0</v>
      </c>
      <c r="B16" s="107" t="s">
        <v>84</v>
      </c>
      <c r="C16" s="108" t="s">
        <v>759</v>
      </c>
    </row>
    <row r="17">
      <c r="A17" s="103">
        <v>16.0</v>
      </c>
      <c r="B17" s="104" t="s">
        <v>87</v>
      </c>
      <c r="C17" s="105" t="s">
        <v>760</v>
      </c>
    </row>
    <row r="18">
      <c r="A18" s="100">
        <v>17.0</v>
      </c>
      <c r="B18" s="101" t="s">
        <v>90</v>
      </c>
      <c r="C18" s="102" t="s">
        <v>761</v>
      </c>
    </row>
    <row r="19">
      <c r="A19" s="103">
        <v>18.0</v>
      </c>
      <c r="B19" s="104" t="s">
        <v>93</v>
      </c>
      <c r="C19" s="105" t="s">
        <v>762</v>
      </c>
    </row>
    <row r="20">
      <c r="A20" s="100">
        <v>19.0</v>
      </c>
      <c r="B20" s="101" t="s">
        <v>94</v>
      </c>
      <c r="C20" s="102" t="s">
        <v>763</v>
      </c>
    </row>
    <row r="21">
      <c r="A21" s="103">
        <v>20.0</v>
      </c>
      <c r="B21" s="104" t="s">
        <v>96</v>
      </c>
      <c r="C21" s="105" t="s">
        <v>764</v>
      </c>
    </row>
    <row r="22">
      <c r="A22" s="100">
        <v>21.0</v>
      </c>
      <c r="B22" s="101" t="s">
        <v>98</v>
      </c>
      <c r="C22" s="102" t="s">
        <v>765</v>
      </c>
    </row>
    <row r="23">
      <c r="A23" s="103">
        <v>22.0</v>
      </c>
      <c r="B23" s="104" t="s">
        <v>100</v>
      </c>
      <c r="C23" s="105" t="s">
        <v>766</v>
      </c>
    </row>
    <row r="24">
      <c r="A24" s="100">
        <v>23.0</v>
      </c>
      <c r="B24" s="101" t="s">
        <v>102</v>
      </c>
      <c r="C24" s="102" t="s">
        <v>767</v>
      </c>
    </row>
    <row r="25">
      <c r="A25" s="103">
        <v>24.0</v>
      </c>
      <c r="B25" s="104" t="s">
        <v>104</v>
      </c>
      <c r="C25" s="105" t="s">
        <v>768</v>
      </c>
    </row>
    <row r="26">
      <c r="A26" s="100">
        <v>25.0</v>
      </c>
      <c r="B26" s="101" t="s">
        <v>105</v>
      </c>
      <c r="C26" s="102" t="s">
        <v>769</v>
      </c>
    </row>
    <row r="27">
      <c r="A27" s="103">
        <v>26.0</v>
      </c>
      <c r="B27" s="104" t="s">
        <v>106</v>
      </c>
      <c r="C27" s="105" t="s">
        <v>770</v>
      </c>
    </row>
    <row r="28">
      <c r="A28" s="100">
        <v>27.0</v>
      </c>
      <c r="B28" s="101" t="s">
        <v>107</v>
      </c>
      <c r="C28" s="102" t="s">
        <v>771</v>
      </c>
    </row>
    <row r="29">
      <c r="A29" s="103">
        <v>28.0</v>
      </c>
      <c r="B29" s="104" t="s">
        <v>109</v>
      </c>
      <c r="C29" s="105" t="s">
        <v>772</v>
      </c>
    </row>
    <row r="30">
      <c r="A30" s="100">
        <v>29.0</v>
      </c>
      <c r="B30" s="101" t="s">
        <v>110</v>
      </c>
      <c r="C30" s="102" t="s">
        <v>773</v>
      </c>
    </row>
    <row r="31">
      <c r="A31" s="103">
        <v>30.0</v>
      </c>
      <c r="B31" s="104" t="s">
        <v>111</v>
      </c>
      <c r="C31" s="105" t="s">
        <v>774</v>
      </c>
    </row>
    <row r="32">
      <c r="A32" s="100">
        <v>31.0</v>
      </c>
      <c r="B32" s="101" t="s">
        <v>113</v>
      </c>
      <c r="C32" s="102" t="s">
        <v>775</v>
      </c>
    </row>
    <row r="33">
      <c r="A33" s="103">
        <v>32.0</v>
      </c>
      <c r="B33" s="104" t="s">
        <v>115</v>
      </c>
      <c r="C33" s="105" t="s">
        <v>776</v>
      </c>
    </row>
    <row r="34">
      <c r="A34" s="100">
        <v>33.0</v>
      </c>
      <c r="B34" s="101" t="s">
        <v>117</v>
      </c>
      <c r="C34" s="102" t="s">
        <v>777</v>
      </c>
    </row>
    <row r="35">
      <c r="A35" s="103">
        <v>34.0</v>
      </c>
      <c r="B35" s="104" t="s">
        <v>118</v>
      </c>
      <c r="C35" s="105" t="s">
        <v>778</v>
      </c>
    </row>
    <row r="36">
      <c r="A36" s="100">
        <v>35.0</v>
      </c>
      <c r="B36" s="101" t="s">
        <v>120</v>
      </c>
      <c r="C36" s="102" t="s">
        <v>779</v>
      </c>
    </row>
    <row r="37">
      <c r="A37" s="103">
        <v>36.0</v>
      </c>
      <c r="B37" s="104" t="s">
        <v>121</v>
      </c>
      <c r="C37" s="105" t="s">
        <v>780</v>
      </c>
    </row>
    <row r="38">
      <c r="A38" s="100">
        <v>37.0</v>
      </c>
      <c r="B38" s="101" t="s">
        <v>124</v>
      </c>
      <c r="C38" s="102" t="s">
        <v>781</v>
      </c>
    </row>
    <row r="39">
      <c r="A39" s="103">
        <v>38.0</v>
      </c>
      <c r="B39" s="104" t="s">
        <v>125</v>
      </c>
      <c r="C39" s="105" t="s">
        <v>782</v>
      </c>
    </row>
    <row r="40">
      <c r="A40" s="100">
        <v>39.0</v>
      </c>
      <c r="B40" s="101" t="s">
        <v>128</v>
      </c>
      <c r="C40" s="102" t="s">
        <v>783</v>
      </c>
    </row>
    <row r="41">
      <c r="A41" s="103">
        <v>40.0</v>
      </c>
      <c r="B41" s="104" t="s">
        <v>129</v>
      </c>
      <c r="C41" s="105" t="s">
        <v>784</v>
      </c>
    </row>
    <row r="42">
      <c r="A42" s="100">
        <v>41.0</v>
      </c>
      <c r="B42" s="101" t="s">
        <v>131</v>
      </c>
      <c r="C42" s="102" t="s">
        <v>785</v>
      </c>
    </row>
    <row r="43">
      <c r="A43" s="103">
        <v>42.0</v>
      </c>
      <c r="B43" s="104" t="s">
        <v>133</v>
      </c>
      <c r="C43" s="105" t="s">
        <v>786</v>
      </c>
    </row>
    <row r="44">
      <c r="A44" s="100">
        <v>43.0</v>
      </c>
      <c r="B44" s="101" t="s">
        <v>135</v>
      </c>
      <c r="C44" s="102" t="s">
        <v>787</v>
      </c>
    </row>
    <row r="45">
      <c r="A45" s="103">
        <v>44.0</v>
      </c>
      <c r="B45" s="104" t="s">
        <v>136</v>
      </c>
      <c r="C45" s="105" t="s">
        <v>788</v>
      </c>
    </row>
    <row r="46">
      <c r="A46" s="100">
        <v>45.0</v>
      </c>
      <c r="B46" s="101" t="s">
        <v>138</v>
      </c>
      <c r="C46" s="102" t="s">
        <v>789</v>
      </c>
    </row>
    <row r="47">
      <c r="A47" s="103">
        <v>46.0</v>
      </c>
      <c r="B47" s="104" t="s">
        <v>140</v>
      </c>
      <c r="C47" s="105" t="s">
        <v>790</v>
      </c>
    </row>
    <row r="48">
      <c r="A48" s="100">
        <v>47.0</v>
      </c>
      <c r="B48" s="101" t="s">
        <v>142</v>
      </c>
      <c r="C48" s="102" t="s">
        <v>791</v>
      </c>
    </row>
    <row r="49">
      <c r="A49" s="103">
        <v>48.0</v>
      </c>
      <c r="B49" s="104" t="s">
        <v>144</v>
      </c>
      <c r="C49" s="105" t="s">
        <v>792</v>
      </c>
    </row>
    <row r="50">
      <c r="A50" s="100">
        <v>49.0</v>
      </c>
      <c r="B50" s="101" t="s">
        <v>146</v>
      </c>
      <c r="C50" s="102" t="s">
        <v>793</v>
      </c>
    </row>
    <row r="51">
      <c r="A51" s="103">
        <v>50.0</v>
      </c>
      <c r="B51" s="104" t="s">
        <v>149</v>
      </c>
      <c r="C51" s="105" t="s">
        <v>794</v>
      </c>
    </row>
    <row r="52">
      <c r="A52" s="100">
        <v>51.0</v>
      </c>
      <c r="B52" s="101" t="s">
        <v>150</v>
      </c>
      <c r="C52" s="102" t="s">
        <v>795</v>
      </c>
    </row>
    <row r="53">
      <c r="A53" s="103">
        <v>52.0</v>
      </c>
      <c r="B53" s="104" t="s">
        <v>152</v>
      </c>
      <c r="C53" s="105" t="s">
        <v>796</v>
      </c>
    </row>
    <row r="54">
      <c r="A54" s="100">
        <v>53.0</v>
      </c>
      <c r="B54" s="101" t="s">
        <v>153</v>
      </c>
      <c r="C54" s="102" t="s">
        <v>797</v>
      </c>
    </row>
    <row r="55">
      <c r="A55" s="103">
        <v>54.0</v>
      </c>
      <c r="B55" s="104" t="s">
        <v>155</v>
      </c>
      <c r="C55" s="105" t="s">
        <v>798</v>
      </c>
    </row>
    <row r="56">
      <c r="A56" s="100">
        <v>55.0</v>
      </c>
      <c r="B56" s="101" t="s">
        <v>159</v>
      </c>
      <c r="C56" s="102" t="s">
        <v>799</v>
      </c>
    </row>
    <row r="57">
      <c r="A57" s="103">
        <v>56.0</v>
      </c>
      <c r="B57" s="104" t="s">
        <v>160</v>
      </c>
      <c r="C57" s="105" t="s">
        <v>800</v>
      </c>
    </row>
    <row r="58">
      <c r="A58" s="100">
        <v>57.0</v>
      </c>
      <c r="B58" s="101" t="s">
        <v>162</v>
      </c>
      <c r="C58" s="102" t="s">
        <v>801</v>
      </c>
    </row>
    <row r="59">
      <c r="A59" s="103">
        <v>58.0</v>
      </c>
      <c r="B59" s="104" t="s">
        <v>164</v>
      </c>
      <c r="C59" s="105" t="s">
        <v>802</v>
      </c>
    </row>
    <row r="60">
      <c r="A60" s="100">
        <v>59.0</v>
      </c>
      <c r="B60" s="101" t="s">
        <v>166</v>
      </c>
      <c r="C60" s="102" t="s">
        <v>803</v>
      </c>
    </row>
    <row r="61">
      <c r="A61" s="103">
        <v>60.0</v>
      </c>
      <c r="B61" s="104" t="s">
        <v>167</v>
      </c>
      <c r="C61" s="105" t="s">
        <v>804</v>
      </c>
    </row>
    <row r="62">
      <c r="A62" s="100">
        <v>61.0</v>
      </c>
      <c r="B62" s="101" t="s">
        <v>169</v>
      </c>
      <c r="C62" s="102" t="s">
        <v>805</v>
      </c>
    </row>
    <row r="63">
      <c r="A63" s="103">
        <v>62.0</v>
      </c>
      <c r="B63" s="104" t="s">
        <v>170</v>
      </c>
      <c r="C63" s="105" t="s">
        <v>806</v>
      </c>
    </row>
    <row r="64">
      <c r="A64" s="100">
        <v>63.0</v>
      </c>
      <c r="B64" s="101" t="s">
        <v>172</v>
      </c>
      <c r="C64" s="102" t="s">
        <v>807</v>
      </c>
    </row>
    <row r="65">
      <c r="A65" s="103">
        <v>64.0</v>
      </c>
      <c r="B65" s="104" t="s">
        <v>173</v>
      </c>
      <c r="C65" s="105" t="s">
        <v>808</v>
      </c>
    </row>
    <row r="66">
      <c r="A66" s="106">
        <v>65.0</v>
      </c>
      <c r="B66" s="107" t="s">
        <v>174</v>
      </c>
      <c r="C66" s="108" t="s">
        <v>809</v>
      </c>
    </row>
    <row r="67">
      <c r="A67" s="106">
        <v>66.0</v>
      </c>
      <c r="B67" s="107" t="s">
        <v>175</v>
      </c>
      <c r="C67" s="108" t="s">
        <v>810</v>
      </c>
    </row>
    <row r="68">
      <c r="A68" s="100">
        <v>67.0</v>
      </c>
      <c r="B68" s="101" t="s">
        <v>176</v>
      </c>
      <c r="C68" s="102" t="s">
        <v>811</v>
      </c>
    </row>
    <row r="69">
      <c r="A69" s="109">
        <v>68.0</v>
      </c>
      <c r="B69" s="110" t="s">
        <v>65</v>
      </c>
      <c r="C69" s="111" t="s">
        <v>812</v>
      </c>
    </row>
    <row r="73">
      <c r="B73" s="6"/>
    </row>
  </sheetData>
  <dataValidations>
    <dataValidation type="custom" allowBlank="1" showDropDown="1" sqref="A2:A69">
      <formula1>AND(ISNUMBER(A2),(NOT(OR(NOT(ISERROR(DATEVALUE(A2))), AND(ISNUMBER(A2), LEFT(CELL("format", A2))="D")))))</formula1>
    </dataValidation>
  </dataValidations>
  <drawing r:id="rId1"/>
  <tableParts count="1">
    <tablePart r:id="rId3"/>
  </tableParts>
</worksheet>
</file>