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ustomProperty" PartName="/xl/customProperty1.bin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ocs\Coverity\"/>
    </mc:Choice>
  </mc:AlternateContent>
  <bookViews>
    <workbookView xWindow="360" yWindow="165" windowWidth="12510" windowHeight="7680"/>
  </bookViews>
  <sheets>
    <sheet name="Component" sheetId="1" r:id="rId1"/>
    <sheet name="D%$&amp;01_DevSheet" sheetId="4" state="veryHidden" r:id="rId2"/>
  </sheets>
  <definedNames>
    <definedName name="_xlnm._FilterDatabase" localSheetId="0" hidden="1">Component!$A$1:$E$32</definedName>
  </definedNames>
  <calcPr calcId="162913"/>
</workbook>
</file>

<file path=xl/calcChain.xml><?xml version="1.0" encoding="utf-8"?>
<calcChain xmlns="http://schemas.openxmlformats.org/spreadsheetml/2006/main">
  <c r="FD10" i="4" l="1"/>
  <c r="FE10" i="4"/>
  <c r="FF10" i="4"/>
  <c r="FG10" i="4"/>
  <c r="FH10" i="4"/>
  <c r="EK10" i="4" l="1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9" i="4" l="1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BZ8" i="4" l="1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BY8" i="4" l="1"/>
  <c r="BQ8" i="4" l="1"/>
  <c r="BR8" i="4"/>
  <c r="BS8" i="4"/>
  <c r="BT8" i="4"/>
  <c r="BU8" i="4"/>
  <c r="BV8" i="4"/>
  <c r="BW8" i="4"/>
  <c r="BX8" i="4"/>
  <c r="F8" i="4" l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DF7" i="4" l="1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P6" i="4"/>
  <c r="Q6" i="4"/>
  <c r="R6" i="4"/>
  <c r="S6" i="4"/>
  <c r="T6" i="4"/>
  <c r="U6" i="4"/>
  <c r="V6" i="4"/>
  <c r="L6" i="4"/>
  <c r="M6" i="4"/>
  <c r="N6" i="4"/>
  <c r="O6" i="4"/>
  <c r="F2" i="4" l="1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F4" i="4"/>
  <c r="G4" i="4"/>
  <c r="H4" i="4"/>
  <c r="I4" i="4"/>
  <c r="J4" i="4"/>
  <c r="K4" i="4"/>
  <c r="M4" i="4"/>
  <c r="N4" i="4"/>
  <c r="O4" i="4"/>
  <c r="Q4" i="4"/>
  <c r="R4" i="4"/>
  <c r="S4" i="4"/>
  <c r="U4" i="4"/>
  <c r="V4" i="4"/>
  <c r="W4" i="4"/>
  <c r="Y4" i="4"/>
  <c r="Z4" i="4"/>
  <c r="AA4" i="4"/>
  <c r="AC4" i="4"/>
  <c r="AD4" i="4"/>
  <c r="AE4" i="4"/>
  <c r="AG4" i="4"/>
  <c r="AH4" i="4"/>
  <c r="AI4" i="4"/>
  <c r="AK4" i="4"/>
  <c r="AL4" i="4"/>
  <c r="AM4" i="4"/>
  <c r="AO4" i="4"/>
  <c r="AP4" i="4"/>
  <c r="AQ4" i="4"/>
  <c r="AS4" i="4"/>
  <c r="AT4" i="4"/>
  <c r="AU4" i="4"/>
  <c r="AW4" i="4"/>
  <c r="AX4" i="4"/>
  <c r="AY4" i="4"/>
  <c r="BA4" i="4"/>
  <c r="BB4" i="4"/>
  <c r="BC4" i="4"/>
  <c r="BE4" i="4"/>
  <c r="BF4" i="4"/>
  <c r="BG4" i="4"/>
  <c r="BI4" i="4"/>
  <c r="BJ4" i="4"/>
  <c r="BK4" i="4"/>
  <c r="BM4" i="4"/>
  <c r="BN4" i="4"/>
  <c r="BO4" i="4"/>
  <c r="BQ4" i="4"/>
  <c r="BR4" i="4"/>
  <c r="BS4" i="4"/>
  <c r="BU4" i="4"/>
  <c r="BV4" i="4"/>
  <c r="BW4" i="4"/>
  <c r="BY4" i="4"/>
  <c r="BZ4" i="4"/>
  <c r="CA4" i="4"/>
  <c r="CC4" i="4"/>
  <c r="CD4" i="4"/>
  <c r="CE4" i="4"/>
  <c r="CG4" i="4"/>
  <c r="CH4" i="4"/>
  <c r="CI4" i="4"/>
  <c r="CK4" i="4"/>
  <c r="CL4" i="4"/>
  <c r="CM4" i="4"/>
  <c r="CO4" i="4"/>
  <c r="CP4" i="4"/>
  <c r="CQ4" i="4"/>
  <c r="CS4" i="4"/>
  <c r="CT4" i="4"/>
  <c r="CU4" i="4"/>
  <c r="CW4" i="4"/>
  <c r="CX4" i="4"/>
  <c r="CY4" i="4"/>
  <c r="DA4" i="4"/>
  <c r="DB4" i="4"/>
  <c r="DC4" i="4"/>
  <c r="DE4" i="4"/>
  <c r="DF4" i="4"/>
  <c r="DG4" i="4"/>
  <c r="DI4" i="4"/>
  <c r="DJ4" i="4"/>
  <c r="DK4" i="4"/>
  <c r="DM4" i="4"/>
  <c r="DN4" i="4"/>
  <c r="DO4" i="4"/>
  <c r="DQ4" i="4"/>
  <c r="DR4" i="4"/>
  <c r="DS4" i="4"/>
  <c r="DU4" i="4"/>
  <c r="DV4" i="4"/>
  <c r="DW4" i="4"/>
  <c r="DY4" i="4"/>
  <c r="DZ4" i="4"/>
  <c r="EA4" i="4"/>
  <c r="EC4" i="4"/>
  <c r="ED4" i="4"/>
  <c r="EF4" i="4"/>
  <c r="EG4" i="4"/>
  <c r="EI4" i="4"/>
  <c r="EJ4" i="4"/>
  <c r="EL4" i="4"/>
  <c r="EM4" i="4"/>
  <c r="EO4" i="4"/>
  <c r="EP4" i="4"/>
  <c r="ER4" i="4"/>
  <c r="ES4" i="4"/>
  <c r="EU4" i="4"/>
  <c r="EV4" i="4"/>
  <c r="EX4" i="4"/>
  <c r="EY4" i="4"/>
  <c r="FA4" i="4"/>
  <c r="FC4" i="4"/>
  <c r="FE4" i="4"/>
  <c r="FG4" i="4"/>
  <c r="FI4" i="4"/>
  <c r="FK4" i="4"/>
  <c r="FM4" i="4"/>
  <c r="FO4" i="4"/>
  <c r="FQ4" i="4"/>
  <c r="FS4" i="4"/>
  <c r="FU4" i="4"/>
  <c r="FW4" i="4"/>
  <c r="FY4" i="4"/>
  <c r="GA4" i="4"/>
  <c r="GC4" i="4"/>
  <c r="GE4" i="4"/>
  <c r="GG4" i="4"/>
  <c r="GI4" i="4"/>
  <c r="GK4" i="4"/>
  <c r="GM4" i="4"/>
  <c r="GO4" i="4"/>
  <c r="GQ4" i="4"/>
  <c r="GS4" i="4"/>
  <c r="GU4" i="4"/>
  <c r="GW4" i="4"/>
  <c r="GY4" i="4"/>
  <c r="HA4" i="4"/>
  <c r="HC4" i="4"/>
  <c r="HE4" i="4"/>
  <c r="HG4" i="4"/>
  <c r="HI4" i="4"/>
  <c r="HK4" i="4"/>
  <c r="HM4" i="4"/>
  <c r="HO4" i="4"/>
  <c r="HQ4" i="4"/>
  <c r="HS4" i="4"/>
  <c r="HU4" i="4"/>
  <c r="HW4" i="4"/>
  <c r="HY4" i="4"/>
  <c r="IA4" i="4"/>
  <c r="IC4" i="4"/>
  <c r="IE4" i="4"/>
  <c r="IG4" i="4"/>
  <c r="II4" i="4"/>
  <c r="IK4" i="4"/>
  <c r="IM4" i="4"/>
  <c r="IO4" i="4"/>
  <c r="IQ4" i="4"/>
  <c r="IS4" i="4"/>
  <c r="IU4" i="4"/>
  <c r="F5" i="4"/>
  <c r="H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F6" i="4"/>
  <c r="G6" i="4"/>
  <c r="H6" i="4"/>
  <c r="I6" i="4"/>
  <c r="J6" i="4"/>
  <c r="K6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AB4" i="4" l="1"/>
  <c r="P4" i="4"/>
  <c r="T4" i="4"/>
  <c r="X4" i="4"/>
  <c r="AF4" i="4"/>
  <c r="AJ4" i="4"/>
  <c r="AN4" i="4"/>
  <c r="AR4" i="4"/>
  <c r="AV4" i="4"/>
  <c r="AZ4" i="4"/>
  <c r="BD4" i="4"/>
  <c r="BH4" i="4"/>
  <c r="BL4" i="4"/>
  <c r="BP4" i="4"/>
  <c r="BT4" i="4"/>
  <c r="BX4" i="4"/>
  <c r="CB4" i="4"/>
  <c r="CF4" i="4"/>
  <c r="CJ4" i="4"/>
  <c r="CN4" i="4"/>
  <c r="CR4" i="4"/>
  <c r="CV4" i="4"/>
  <c r="CZ4" i="4"/>
  <c r="DD4" i="4"/>
  <c r="DH4" i="4"/>
  <c r="DL4" i="4"/>
  <c r="DP4" i="4"/>
  <c r="DT4" i="4"/>
  <c r="DX4" i="4"/>
  <c r="EB4" i="4"/>
  <c r="EE4" i="4"/>
  <c r="EH4" i="4"/>
  <c r="EK4" i="4"/>
  <c r="EN4" i="4"/>
  <c r="EQ4" i="4"/>
  <c r="ET4" i="4"/>
  <c r="EW4" i="4"/>
  <c r="EZ4" i="4"/>
  <c r="FB4" i="4"/>
  <c r="FD4" i="4"/>
  <c r="FF4" i="4"/>
  <c r="FH4" i="4"/>
  <c r="FJ4" i="4"/>
  <c r="FL4" i="4"/>
  <c r="FN4" i="4"/>
  <c r="FP4" i="4"/>
  <c r="FR4" i="4"/>
  <c r="FT4" i="4"/>
  <c r="FV4" i="4"/>
  <c r="FX4" i="4"/>
  <c r="FZ4" i="4"/>
  <c r="GB4" i="4"/>
  <c r="GD4" i="4"/>
  <c r="GF4" i="4"/>
  <c r="GH4" i="4"/>
  <c r="GJ4" i="4"/>
  <c r="GL4" i="4"/>
  <c r="GN4" i="4"/>
  <c r="GP4" i="4"/>
  <c r="GR4" i="4"/>
  <c r="GT4" i="4"/>
  <c r="GV4" i="4"/>
  <c r="GX4" i="4"/>
  <c r="GZ4" i="4"/>
  <c r="HB4" i="4"/>
  <c r="HD4" i="4"/>
  <c r="HF4" i="4"/>
  <c r="HH4" i="4"/>
  <c r="HJ4" i="4"/>
  <c r="HL4" i="4"/>
  <c r="HN4" i="4"/>
  <c r="HP4" i="4"/>
  <c r="HR4" i="4"/>
  <c r="HT4" i="4"/>
  <c r="HV4" i="4"/>
  <c r="HX4" i="4"/>
  <c r="HZ4" i="4"/>
  <c r="IB4" i="4"/>
  <c r="ID4" i="4"/>
  <c r="IF4" i="4"/>
  <c r="IH4" i="4"/>
  <c r="IJ4" i="4"/>
  <c r="IL4" i="4"/>
  <c r="IN4" i="4"/>
  <c r="IP4" i="4"/>
  <c r="IR4" i="4"/>
  <c r="IT4" i="4"/>
  <c r="IV4" i="4"/>
  <c r="G5" i="4"/>
  <c r="I5" i="4"/>
  <c r="FC2" i="4" l="1"/>
  <c r="L4" i="4"/>
</calcChain>
</file>

<file path=xl/sharedStrings.xml><?xml version="1.0" encoding="utf-8"?>
<sst xmlns="http://schemas.openxmlformats.org/spreadsheetml/2006/main" count="149" uniqueCount="103">
  <si>
    <t>Component</t>
  </si>
  <si>
    <t>deprecated</t>
  </si>
  <si>
    <t>Dinkumware</t>
  </si>
  <si>
    <t>LLVM</t>
  </si>
  <si>
    <t>HDC</t>
  </si>
  <si>
    <t>CoreOS</t>
  </si>
  <si>
    <t>Network</t>
  </si>
  <si>
    <t>Connectivity</t>
  </si>
  <si>
    <t>Graphics</t>
  </si>
  <si>
    <t>Owner</t>
  </si>
  <si>
    <t>D%$&amp;01_3b31b4eaa47c455eb795aaf7e9e0507f</t>
  </si>
  <si>
    <t>.*/firmware.*/fdt.*/.*</t>
  </si>
  <si>
    <t>Comments</t>
  </si>
  <si>
    <t>Firmware</t>
  </si>
  <si>
    <t>Wind River_6117_Wind River Systems_Windows (32-bit) NT 6.01_PEK-BMENG-L1_bmeng$$$12102017</t>
  </si>
  <si>
    <t>"2E%!1"</t>
  </si>
  <si>
    <t>VxSim</t>
  </si>
  <si>
    <t>Debugger</t>
  </si>
  <si>
    <t>Driver</t>
  </si>
  <si>
    <t>"\qr!2395"</t>
  </si>
  <si>
    <t>Kun Duan_7183_Wind River Systems_Windows (32-bit) NT 6.01_PEK-KDUAN-L2_kduan$$$08112017</t>
  </si>
  <si>
    <t>"E'c!20"</t>
  </si>
  <si>
    <t>Kun Duan_7192_Wind River Systems_Windows (32-bit) NT 6.01_PEK-KDUAN-L2_kduan$$$27022018</t>
  </si>
  <si>
    <t>Kun Duan_7197_Wind River Systems_Windows (32-bit) NT 6.01_PEK-KDUAN-L2_kduan$$$04052018</t>
  </si>
  <si>
    <t>"_&amp;D!6"</t>
  </si>
  <si>
    <t>files/directories</t>
    <phoneticPr fontId="3" type="noConversion"/>
  </si>
  <si>
    <t>Covered</t>
    <phoneticPr fontId="3" type="noConversion"/>
  </si>
  <si>
    <t>3rdPartyApps</t>
    <phoneticPr fontId="3" type="noConversion"/>
  </si>
  <si>
    <t>dliu4@corp.ad.wrs.com</t>
  </si>
  <si>
    <t>dliu4@corp.ad.wrs.com</t>
    <phoneticPr fontId="3" type="noConversion"/>
  </si>
  <si>
    <t>3rdPartyFirmware</t>
    <phoneticPr fontId="3" type="noConversion"/>
  </si>
  <si>
    <t>bmeng@corp.ad.wrs.com</t>
  </si>
  <si>
    <t>bmeng@corp.ad.wrs.com</t>
    <phoneticPr fontId="3" type="noConversion"/>
  </si>
  <si>
    <t>3rdPartyGraphics</t>
    <phoneticPr fontId="3" type="noConversion"/>
  </si>
  <si>
    <t>mcote@corp.ad.wrs.com</t>
    <phoneticPr fontId="3" type="noConversion"/>
  </si>
  <si>
    <t>3rdPartyHypervisor</t>
  </si>
  <si>
    <t>mcote@corp.ad.wrs.com</t>
    <phoneticPr fontId="3" type="noConversion"/>
  </si>
  <si>
    <t>3rdPartyIntel</t>
    <phoneticPr fontId="3" type="noConversion"/>
  </si>
  <si>
    <t>3rdPartyRttools</t>
    <phoneticPr fontId="3" type="noConversion"/>
  </si>
  <si>
    <t>jxu@corp.ad.wrs.com</t>
    <phoneticPr fontId="3" type="noConversion"/>
  </si>
  <si>
    <t>3rdPartySecurtiy</t>
    <phoneticPr fontId="3" type="noConversion"/>
  </si>
  <si>
    <t>3rdPartyUtils</t>
    <phoneticPr fontId="3" type="noConversion"/>
  </si>
  <si>
    <t>bmeng@corp.ad.wrs.com</t>
    <phoneticPr fontId="3" type="noConversion"/>
  </si>
  <si>
    <t>sye@corp.ad.wrs.com</t>
    <phoneticPr fontId="3" type="noConversion"/>
  </si>
  <si>
    <t>Boot</t>
  </si>
  <si>
    <t>kitty@corp.ad.wrs.com</t>
  </si>
  <si>
    <t>kitty@corp.ad.wrs.com</t>
    <phoneticPr fontId="3" type="noConversion"/>
  </si>
  <si>
    <t>rsubbian@corp.ad.wrs.com</t>
  </si>
  <si>
    <t>rsubbian@corp.ad.wrs.com</t>
    <phoneticPr fontId="3" type="noConversion"/>
  </si>
  <si>
    <t>bmeng@corp.ad.wrs.com</t>
    <phoneticPr fontId="3" type="noConversion"/>
  </si>
  <si>
    <t>HAS</t>
  </si>
  <si>
    <t>Hypervisor</t>
  </si>
  <si>
    <t>OSTools</t>
  </si>
  <si>
    <t>(.*/firmware.*/acpi.*/.*)|(.*/firmware.*/fdt.*/src/libfdt/.*)|(.*/fw/quark/edk/.*)</t>
    <phoneticPr fontId="3" type="noConversion"/>
  </si>
  <si>
    <t>(.*/pkgs_v2/app/ems/.*)|(.*/ipnet.*/app/ntp.*/.*)|(.*/pkgs_v2/app/gsoap.*/.*)|(.*/pkgs_v2/app/webcli.*/.*)|(.*/pkgs_v2/app/xml.*/.*)|(.*/pkgs_v2/app/expat/.*)</t>
    <phoneticPr fontId="3" type="noConversion"/>
  </si>
  <si>
    <t>Utility</t>
    <phoneticPr fontId="3" type="noConversion"/>
  </si>
  <si>
    <t>(.*test/benchmarks.*/.*)|(.*/vxTest/.*)</t>
  </si>
  <si>
    <t>Storage</t>
    <phoneticPr fontId="3" type="noConversion"/>
  </si>
  <si>
    <t>.*/pkgs_v2/storage/.*</t>
  </si>
  <si>
    <t>.*/pkgs_v2/os/debug_analysis/rttools.*/cafe/src/src/test/.*
.*/pkgs_v2/os/debug_analysis/rttools.*/agent.*/src/tcf-c-core/.*</t>
    <phoneticPr fontId="3" type="noConversion"/>
  </si>
  <si>
    <t>.*/pkgs_v2/security/.*</t>
    <phoneticPr fontId="3" type="noConversion"/>
  </si>
  <si>
    <t xml:space="preserve">.*/pkgs_v2/os/utils/unix/regex/.*
.*/pkgs_v2/os/core/ldso/ldso_7x/libdl/arch/powerpc/ppc_reloc\\.c
.*/utils/bootapp.*/src/inflateLib\\.c
.*/pkgs_v2/os/utils/gtest/src/.*
(.*/os/utils/(zlib|json).*)|(.*/pkgs_v2/net/ipnet.*/mobility.*/wlan/.*)
.*/pkgs_v2/os/utils/jansson/.*
.*/pkgs_v2/os/utils/vi_editor/.*
(.*/multimedia/image.*/(libpng|libjpeg).*/.*)|(.*/multimedia/raster.*/mesa.*/.*)|(.*/multimedia/raster.*/sdl.*/.*)
</t>
    <phoneticPr fontId="3" type="noConversion"/>
  </si>
  <si>
    <t>.*/pkgs_v2/security/ldapc.*
.*/pkgs_v2/security/crypto_misc.*/ipfreescale/.*
(.*/TrouSerS.*/trousers.*/src/.*)|(.*/openssl-.*/.*)|(.*/security/openssl-fips.*)|(.*security/openSSL.*/.*)</t>
    <phoneticPr fontId="3" type="noConversion"/>
  </si>
  <si>
    <t>.*/pkgs_v2/connectivity/.*</t>
    <phoneticPr fontId="3" type="noConversion"/>
  </si>
  <si>
    <t>(.*/pkgs_v2/net/.*)|(.*/pkgs_v2/app/snmp.*/.*)
.*/pkgs_v2/os/psl/freescale/fsl_qoriq/src/dpaa/.*
.*/pkgs_v2/os/service/rpc/.*</t>
    <phoneticPr fontId="3" type="noConversion"/>
  </si>
  <si>
    <t>(.*/pkgs_v2/security/diskEncryption/.*)|(.*/pkgs_v2/security/optee_client_api/.*)|(.*/pkgs_v2/security/tpm2Tss/.*)</t>
    <phoneticPr fontId="3" type="noConversion"/>
  </si>
  <si>
    <t>.*/pkgs_v2/os/debug_analysis/.*</t>
    <phoneticPr fontId="3" type="noConversion"/>
  </si>
  <si>
    <t>(.*/pkgs_v2/multimedia/audio/.*)|(.*/pkgs_v2/multimedia/evdev/.*)|(.*/pkgs_v2/multimedia/tilcon/.*)</t>
    <phoneticPr fontId="3" type="noConversion"/>
  </si>
  <si>
    <t>TestRelatedCode</t>
    <phoneticPr fontId="3" type="noConversion"/>
  </si>
  <si>
    <t>Rttools</t>
    <phoneticPr fontId="3" type="noConversion"/>
  </si>
  <si>
    <t>Security-CD</t>
    <phoneticPr fontId="3" type="noConversion"/>
  </si>
  <si>
    <t>UI-CD</t>
    <phoneticPr fontId="3" type="noConversion"/>
  </si>
  <si>
    <t>Security</t>
    <phoneticPr fontId="3" type="noConversion"/>
  </si>
  <si>
    <t>.*/pkgs_v2/multimedia/.*</t>
    <phoneticPr fontId="3" type="noConversion"/>
  </si>
  <si>
    <t>lang-lib</t>
    <phoneticPr fontId="3" type="noConversion"/>
  </si>
  <si>
    <t>.*/vxTest/share_src/.*
.*/pkgs_v2/os/lang-lib/libc/libc-std/.*
.*/pkgs_v2/os/lang-lib/cplus/libcplus-std/.*
(.*/libc.*/libc-usr.*/.*|.*/cplus.*/cplus-usr.*/.*)|(.*/usr/h/public/c\\+\\+03/.*)
.*/lang-lib/cplus.*/cplus-2011-usr.*/src/.*</t>
    <phoneticPr fontId="3" type="noConversion"/>
  </si>
  <si>
    <t>.*/tool.*/toolsrc_llvm.*/.*</t>
    <phoneticPr fontId="3" type="noConversion"/>
  </si>
  <si>
    <t>.*/pkgs_v2/app/(hdc.*|mosquitto.*)/.*</t>
    <phoneticPr fontId="3" type="noConversion"/>
  </si>
  <si>
    <t>(.*/hypervisor.*/(vmm/kernel/syscalls/.*|hvWeb/.*))|(.*/hv/vi/src/stevie/.*)
.*/pkgs_v2/(os/)?hv/hypervisor.*/vmbios/src/x86emu/.*
.*/pkgs_v2/(os/)?hv/hypervisor.*/vmm/libraries/libc/fdlibm/.*</t>
    <phoneticPr fontId="3" type="noConversion"/>
  </si>
  <si>
    <t>.*/pkgs_v2/net/gptp.*/.*
.*/pkgs_v2/(os/)?hv/hypervisor.*/vmm/arch/x86/acpi/src/.*</t>
    <phoneticPr fontId="3" type="noConversion"/>
  </si>
  <si>
    <t>.*/pkgs_v2/(os/)?hv/hypervisor.*/vmm/arch/x86/acpi/src/acpi\\.c
.*/pkgs_v2/(os/)?hv/hypervisor.*/vmm/arch/x86/acpi/src/acpiDisplay\\.c
.*/pkgs_v2/(os/)?hv/hypervisor.*/vmm/arch/x86/acpi/src/acpiSysinfo\\.c
.*/pkgs_v2/(os/)?hv/.*</t>
    <phoneticPr fontId="3" type="noConversion"/>
  </si>
  <si>
    <t>ldso</t>
    <phoneticPr fontId="3" type="noConversion"/>
  </si>
  <si>
    <t>.*/pkgs_v2/os/core/ldso/.*</t>
    <phoneticPr fontId="3" type="noConversion"/>
  </si>
  <si>
    <t>(.*/pkgs_v2/os/arch/simulator/.*)|(.*/pkgs_v2/os/board/wrs/vxsim/.*)</t>
    <phoneticPr fontId="3" type="noConversion"/>
  </si>
  <si>
    <t>.*/pkgs_v2/os/lang_lib/libc.*/libc_std.*/src/__vx/math/arch/.*
.*/pkgs_v2/unsupported/.*
(.*/pkgs_v2/os/arch/.*)|(.*/pkgs_v2/os/board/.*)|(.*/pkgs_v2/os/psl/.*)</t>
    <phoneticPr fontId="3" type="noConversion"/>
  </si>
  <si>
    <t>.*/pkgs_v2/os/drv/.*</t>
  </si>
  <si>
    <t>.*/pkgs_v2/os/debug/.*</t>
    <phoneticPr fontId="3" type="noConversion"/>
  </si>
  <si>
    <t>.*/pkgs_v2/os/vx653/.*</t>
    <phoneticPr fontId="3" type="noConversion"/>
  </si>
  <si>
    <t>(.*/pkgs_v2/os/core/.*)|(.*/pkgs_v2/os/lang-lib/.*)</t>
    <phoneticPr fontId="3" type="noConversion"/>
  </si>
  <si>
    <t>Service</t>
    <phoneticPr fontId="3" type="noConversion"/>
  </si>
  <si>
    <t>.*/pkgs_v2/os/service/.*</t>
  </si>
  <si>
    <t>(.*/pkgs_v2/os/utils/boardlib/.*)|(.*/pkgs_v2/os/utils/bootapp/.*)</t>
    <phoneticPr fontId="3" type="noConversion"/>
  </si>
  <si>
    <t>(.*/pkgs_v2/os/utils/loader/.*)|(.*/pkgs_v2/os/utils/shell/.*)|(.*/pkgs_v2/os/utils/ostools/.*)</t>
  </si>
  <si>
    <t>(.*/pkgs_v2/os/utils/unix/src/stdlib.*)|(.*/pkgs_v2/os/utils/unix/src/stdio.*)|(.*/pkgs_v2/os/utils/unix/src/unistd.*)
.*/pkgs_v2/os/utils/.*</t>
    <phoneticPr fontId="3" type="noConversion"/>
  </si>
  <si>
    <t>.*/pkgs_v2/multimedia/fbdev.*/tests/stream/gfxFbStreamTest.in
.*/pkgs_v2/multimedia/gpudev.*/libdrm.*/libdrm_demos/plane/.*
.*/pkgs_v2/multimedia/raster.*/libpng.*/.*
.*/pkgs_v2/multimedia/raster.*/libjpeg.*/.*
.*/pkgs_v2/multimedia/raster.*/freetype2.*/.*
.*/pkgs_v2/multimedia/gpudev.*/libdrm_demos.*/plane/kms-universal-planes\\.c
.*/pkgs_v2/multimedia/gpudev.*/libdrm.*/libdrm_demos.*/mode/modetest\\.c
.*/pkgs_v2/multimedia/gpudev.*/libdrm.*/libdrm_demos.*/mode/cursor\\.c
*/pkgs_v2/multimedia/raster.*/vg.*/src/GLU/libtess/.*
.*/multimedia/gpudev.*/libdrm.*/src/.*
.*/multimedia/gpudev.*/itli915.*/.*
.*/multimedia/gpudev.*/drm.*/.*</t>
    <phoneticPr fontId="3" type="noConversion"/>
  </si>
  <si>
    <t>(.*/pkgs_v2/os/lang-lib/libc.*/libc-std.*/src/__vx/.*)|(.*/pkgs_v2/os/lang-lib/cplus/libcplus-std/src/__vx/.*)|(.*/pkgs_v2/os/lang-lib/libc.*/libc-std.*/h/__vx/.*)|(.*/pkgs_v2/os/lang-lib/cplus/libcplus-std/h/__vx/.*)
.*/lang-lib/.*</t>
    <phoneticPr fontId="3" type="noConversion"/>
  </si>
  <si>
    <t>No</t>
    <phoneticPr fontId="3" type="noConversion"/>
  </si>
  <si>
    <t>Yes</t>
    <phoneticPr fontId="3" type="noConversion"/>
  </si>
  <si>
    <t>Yes</t>
    <phoneticPr fontId="3" type="noConversion"/>
  </si>
  <si>
    <t>jshen1@corp.ad.wrs.com</t>
  </si>
  <si>
    <t>sli1@corp.ad.wrs.com</t>
  </si>
  <si>
    <t>.*/pkgs_v2/os/drv/vxbus_legacy.*/.*
.*/pkgs_v2/net/ipnet.*/mobility.*/.*
(.*/pkgs_v2/ipc/.*)|(.*/pkgs_v2/test/.*)|(.*/net/benchmark/src/netperf/.*)
.*/pkgs_v2/net/benchmark/.*</t>
    <phoneticPr fontId="3" type="noConversion"/>
  </si>
  <si>
    <t>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</si>
</sst>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0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cote@corp.ad.wrs.com" TargetMode="External"/><Relationship Id="rId7" Type="http://schemas.openxmlformats.org/officeDocument/2006/relationships/hyperlink" Target="mailto:mcote@corp.ad.wrs.com" TargetMode="External"/><Relationship Id="rId2" Type="http://schemas.openxmlformats.org/officeDocument/2006/relationships/hyperlink" Target="mailto:bmeng@corp.ad.wrs.com" TargetMode="External"/><Relationship Id="rId1" Type="http://schemas.openxmlformats.org/officeDocument/2006/relationships/hyperlink" Target="mailto:dliu4@corp.ad.wrs.com" TargetMode="External"/><Relationship Id="rId6" Type="http://schemas.openxmlformats.org/officeDocument/2006/relationships/hyperlink" Target="mailto:mcote@corp.ad.wrs.com" TargetMode="External"/><Relationship Id="rId5" Type="http://schemas.openxmlformats.org/officeDocument/2006/relationships/hyperlink" Target="mailto:mcote@corp.ad.wrs.com" TargetMode="External"/><Relationship Id="rId4" Type="http://schemas.openxmlformats.org/officeDocument/2006/relationships/hyperlink" Target="mailto:mcote@corp.ad.wrs.com" TargetMode="External"/><Relationship Id="rId9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Normal="100" workbookViewId="0">
      <selection activeCell="C7" sqref="C7"/>
    </sheetView>
  </sheetViews>
  <sheetFormatPr defaultRowHeight="13.5" x14ac:dyDescent="0.15"/>
  <cols>
    <col min="1" max="1" width="30.5" style="4" customWidth="1"/>
    <col min="2" max="2" width="25.625" customWidth="1"/>
    <col min="3" max="3" width="79" style="4" customWidth="1"/>
    <col min="4" max="4" width="21.75" style="4" customWidth="1"/>
    <col min="5" max="5" width="40" customWidth="1"/>
    <col min="6" max="6" width="30.375" customWidth="1"/>
    <col min="7" max="7" width="23.5" customWidth="1"/>
  </cols>
  <sheetData>
    <row r="1" spans="1:5" x14ac:dyDescent="0.15">
      <c r="A1" s="4" t="s">
        <v>0</v>
      </c>
      <c r="B1" t="s">
        <v>9</v>
      </c>
      <c r="C1" s="4" t="s">
        <v>25</v>
      </c>
      <c r="D1" s="4" t="s">
        <v>26</v>
      </c>
      <c r="E1" t="s">
        <v>12</v>
      </c>
    </row>
    <row r="2" spans="1:5" ht="40.5" x14ac:dyDescent="0.15">
      <c r="A2" s="4" t="s">
        <v>27</v>
      </c>
      <c r="B2" s="3" t="s">
        <v>29</v>
      </c>
      <c r="C2" s="6" t="s">
        <v>54</v>
      </c>
      <c r="D2" s="4" t="s">
        <v>96</v>
      </c>
    </row>
    <row r="3" spans="1:5" ht="27" x14ac:dyDescent="0.15">
      <c r="A3" s="4" t="s">
        <v>30</v>
      </c>
      <c r="B3" s="3" t="s">
        <v>32</v>
      </c>
      <c r="C3" s="6" t="s">
        <v>53</v>
      </c>
      <c r="D3" s="4" t="s">
        <v>96</v>
      </c>
    </row>
    <row r="4" spans="1:5" ht="162" x14ac:dyDescent="0.15">
      <c r="A4" s="4" t="s">
        <v>33</v>
      </c>
      <c r="B4" s="3" t="s">
        <v>34</v>
      </c>
      <c r="C4" s="6" t="s">
        <v>94</v>
      </c>
      <c r="D4" s="4" t="s">
        <v>96</v>
      </c>
    </row>
    <row r="5" spans="1:5" ht="40.5" x14ac:dyDescent="0.15">
      <c r="A5" s="4" t="s">
        <v>35</v>
      </c>
      <c r="B5" s="3" t="s">
        <v>36</v>
      </c>
      <c r="C5" s="6" t="s">
        <v>78</v>
      </c>
      <c r="D5" s="4" t="s">
        <v>96</v>
      </c>
    </row>
    <row r="6" spans="1:5" ht="27" x14ac:dyDescent="0.15">
      <c r="A6" s="4" t="s">
        <v>37</v>
      </c>
      <c r="B6" s="3"/>
      <c r="C6" s="6" t="s">
        <v>79</v>
      </c>
      <c r="D6" s="4" t="s">
        <v>96</v>
      </c>
    </row>
    <row r="7" spans="1:5" ht="27" x14ac:dyDescent="0.15">
      <c r="A7" s="4" t="s">
        <v>38</v>
      </c>
      <c r="B7" s="3" t="s">
        <v>39</v>
      </c>
      <c r="C7" s="6" t="s">
        <v>59</v>
      </c>
      <c r="D7" s="4" t="s">
        <v>96</v>
      </c>
    </row>
    <row r="8" spans="1:5" ht="54" x14ac:dyDescent="0.15">
      <c r="A8" s="4" t="s">
        <v>40</v>
      </c>
      <c r="B8" s="3" t="s">
        <v>36</v>
      </c>
      <c r="C8" s="6" t="s">
        <v>62</v>
      </c>
      <c r="D8" s="4" t="s">
        <v>96</v>
      </c>
    </row>
    <row r="9" spans="1:5" ht="135" x14ac:dyDescent="0.15">
      <c r="A9" s="4" t="s">
        <v>41</v>
      </c>
      <c r="B9" s="3" t="s">
        <v>42</v>
      </c>
      <c r="C9" s="6" t="s">
        <v>61</v>
      </c>
      <c r="D9" s="4" t="s">
        <v>96</v>
      </c>
    </row>
    <row r="10" spans="1:5" x14ac:dyDescent="0.15">
      <c r="A10" s="5">
        <v>653</v>
      </c>
      <c r="B10" s="3"/>
      <c r="C10" s="6" t="s">
        <v>87</v>
      </c>
      <c r="D10" s="4" t="s">
        <v>97</v>
      </c>
    </row>
    <row r="11" spans="1:5" x14ac:dyDescent="0.15">
      <c r="A11" s="5" t="s">
        <v>44</v>
      </c>
      <c r="B11" s="3" t="s">
        <v>43</v>
      </c>
      <c r="C11" s="6" t="s">
        <v>91</v>
      </c>
      <c r="D11" s="4" t="s">
        <v>98</v>
      </c>
    </row>
    <row r="12" spans="1:5" x14ac:dyDescent="0.15">
      <c r="A12" s="4" t="s">
        <v>7</v>
      </c>
      <c r="B12" s="3" t="s">
        <v>42</v>
      </c>
      <c r="C12" s="6" t="s">
        <v>63</v>
      </c>
      <c r="D12" s="4" t="s">
        <v>98</v>
      </c>
    </row>
    <row r="13" spans="1:5" x14ac:dyDescent="0.15">
      <c r="A13" s="4" t="s">
        <v>5</v>
      </c>
      <c r="B13" s="3" t="s">
        <v>46</v>
      </c>
      <c r="C13" s="6" t="s">
        <v>88</v>
      </c>
      <c r="D13" s="4" t="s">
        <v>98</v>
      </c>
    </row>
    <row r="14" spans="1:5" x14ac:dyDescent="0.15">
      <c r="A14" s="4" t="s">
        <v>17</v>
      </c>
      <c r="B14" s="3" t="s">
        <v>42</v>
      </c>
      <c r="C14" s="6" t="s">
        <v>86</v>
      </c>
      <c r="D14" s="4" t="s">
        <v>98</v>
      </c>
    </row>
    <row r="15" spans="1:5" ht="81" x14ac:dyDescent="0.15">
      <c r="A15" s="4" t="s">
        <v>2</v>
      </c>
      <c r="B15" s="3" t="s">
        <v>48</v>
      </c>
      <c r="C15" s="6" t="s">
        <v>75</v>
      </c>
      <c r="D15" s="4" t="s">
        <v>98</v>
      </c>
    </row>
    <row r="16" spans="1:5" x14ac:dyDescent="0.15">
      <c r="A16" s="4" t="s">
        <v>18</v>
      </c>
      <c r="B16" s="3" t="s">
        <v>42</v>
      </c>
      <c r="C16" s="6" t="s">
        <v>85</v>
      </c>
      <c r="D16" s="4" t="s">
        <v>98</v>
      </c>
    </row>
    <row r="17" spans="1:5" x14ac:dyDescent="0.15">
      <c r="A17" s="4" t="s">
        <v>13</v>
      </c>
      <c r="B17" s="3" t="s">
        <v>49</v>
      </c>
      <c r="C17" s="6" t="s">
        <v>11</v>
      </c>
      <c r="D17" s="4" t="s">
        <v>98</v>
      </c>
    </row>
    <row r="18" spans="1:5" x14ac:dyDescent="0.15">
      <c r="A18" s="4" t="s">
        <v>8</v>
      </c>
      <c r="B18" s="3" t="s">
        <v>36</v>
      </c>
      <c r="C18" s="6" t="s">
        <v>73</v>
      </c>
      <c r="D18" s="4" t="s">
        <v>98</v>
      </c>
    </row>
    <row r="19" spans="1:5" ht="40.5" x14ac:dyDescent="0.15">
      <c r="A19" s="4" t="s">
        <v>50</v>
      </c>
      <c r="B19" s="3" t="s">
        <v>43</v>
      </c>
      <c r="C19" s="6" t="s">
        <v>84</v>
      </c>
      <c r="D19" s="4" t="s">
        <v>98</v>
      </c>
    </row>
    <row r="20" spans="1:5" x14ac:dyDescent="0.15">
      <c r="A20" s="4" t="s">
        <v>4</v>
      </c>
      <c r="B20" s="3"/>
      <c r="C20" s="6" t="s">
        <v>77</v>
      </c>
      <c r="D20" s="4" t="s">
        <v>98</v>
      </c>
    </row>
    <row r="21" spans="1:5" ht="54" x14ac:dyDescent="0.15">
      <c r="A21" s="4" t="s">
        <v>51</v>
      </c>
      <c r="B21" s="3" t="s">
        <v>36</v>
      </c>
      <c r="C21" s="6" t="s">
        <v>80</v>
      </c>
      <c r="D21" s="4" t="s">
        <v>98</v>
      </c>
    </row>
    <row r="22" spans="1:5" x14ac:dyDescent="0.15">
      <c r="A22" s="4" t="s">
        <v>3</v>
      </c>
      <c r="B22" s="3" t="s">
        <v>47</v>
      </c>
      <c r="C22" s="6" t="s">
        <v>76</v>
      </c>
      <c r="D22" s="4" t="s">
        <v>96</v>
      </c>
    </row>
    <row r="23" spans="1:5" s="2" customFormat="1" ht="40.5" x14ac:dyDescent="0.15">
      <c r="A23" s="4" t="s">
        <v>6</v>
      </c>
      <c r="B23" s="3" t="s">
        <v>28</v>
      </c>
      <c r="C23" s="6" t="s">
        <v>64</v>
      </c>
      <c r="D23" s="4" t="s">
        <v>98</v>
      </c>
    </row>
    <row r="24" spans="1:5" ht="27" x14ac:dyDescent="0.15">
      <c r="A24" s="4" t="s">
        <v>52</v>
      </c>
      <c r="B24" s="3" t="s">
        <v>49</v>
      </c>
      <c r="C24" s="6" t="s">
        <v>92</v>
      </c>
      <c r="D24" s="4" t="s">
        <v>98</v>
      </c>
    </row>
    <row r="25" spans="1:5" ht="40.5" x14ac:dyDescent="0.15">
      <c r="A25" s="4" t="s">
        <v>55</v>
      </c>
      <c r="C25" s="6" t="s">
        <v>93</v>
      </c>
      <c r="D25" s="4" t="s">
        <v>98</v>
      </c>
    </row>
    <row r="26" spans="1:5" x14ac:dyDescent="0.15">
      <c r="A26" s="6" t="s">
        <v>68</v>
      </c>
      <c r="B26" s="3" t="s">
        <v>100</v>
      </c>
      <c r="C26" s="6" t="s">
        <v>56</v>
      </c>
      <c r="D26" s="4" t="s">
        <v>98</v>
      </c>
    </row>
    <row r="27" spans="1:5" x14ac:dyDescent="0.15">
      <c r="A27" s="4" t="s">
        <v>57</v>
      </c>
      <c r="B27" s="3" t="s">
        <v>31</v>
      </c>
      <c r="C27" s="6" t="s">
        <v>58</v>
      </c>
      <c r="D27" s="4" t="s">
        <v>98</v>
      </c>
    </row>
    <row r="28" spans="1:5" s="1" customFormat="1" x14ac:dyDescent="0.15">
      <c r="A28" s="6" t="s">
        <v>69</v>
      </c>
      <c r="B28" s="3" t="s">
        <v>99</v>
      </c>
      <c r="C28" s="6" t="s">
        <v>66</v>
      </c>
      <c r="D28" s="4" t="s">
        <v>98</v>
      </c>
    </row>
    <row r="29" spans="1:5" ht="27" x14ac:dyDescent="0.15">
      <c r="A29" s="6" t="s">
        <v>70</v>
      </c>
      <c r="B29" s="3" t="s">
        <v>43</v>
      </c>
      <c r="C29" s="6" t="s">
        <v>65</v>
      </c>
      <c r="D29" s="4" t="s">
        <v>98</v>
      </c>
      <c r="E29" s="1"/>
    </row>
    <row r="30" spans="1:5" x14ac:dyDescent="0.15">
      <c r="A30" s="6" t="s">
        <v>72</v>
      </c>
      <c r="B30" s="3" t="s">
        <v>28</v>
      </c>
      <c r="C30" s="6" t="s">
        <v>60</v>
      </c>
      <c r="D30" s="4" t="s">
        <v>98</v>
      </c>
      <c r="E30" s="1"/>
    </row>
    <row r="31" spans="1:5" ht="27" x14ac:dyDescent="0.15">
      <c r="A31" s="6" t="s">
        <v>71</v>
      </c>
      <c r="B31" s="3" t="s">
        <v>43</v>
      </c>
      <c r="C31" s="6" t="s">
        <v>67</v>
      </c>
      <c r="D31" s="4" t="s">
        <v>98</v>
      </c>
    </row>
    <row r="32" spans="1:5" ht="54" x14ac:dyDescent="0.15">
      <c r="A32" s="6" t="s">
        <v>74</v>
      </c>
      <c r="B32" s="3" t="s">
        <v>47</v>
      </c>
      <c r="C32" s="6" t="s">
        <v>95</v>
      </c>
      <c r="D32" s="4" t="s">
        <v>96</v>
      </c>
    </row>
    <row r="33" spans="1:4" x14ac:dyDescent="0.15">
      <c r="A33" s="6" t="s">
        <v>81</v>
      </c>
      <c r="B33" s="3" t="s">
        <v>47</v>
      </c>
      <c r="C33" s="6" t="s">
        <v>82</v>
      </c>
      <c r="D33" s="4" t="s">
        <v>98</v>
      </c>
    </row>
    <row r="34" spans="1:4" x14ac:dyDescent="0.15">
      <c r="A34" s="4" t="s">
        <v>16</v>
      </c>
      <c r="B34" s="3" t="s">
        <v>99</v>
      </c>
      <c r="C34" s="6" t="s">
        <v>83</v>
      </c>
      <c r="D34" s="4" t="s">
        <v>98</v>
      </c>
    </row>
    <row r="35" spans="1:4" x14ac:dyDescent="0.15">
      <c r="A35" s="6" t="s">
        <v>89</v>
      </c>
      <c r="B35" s="3" t="s">
        <v>45</v>
      </c>
      <c r="C35" s="4" t="s">
        <v>90</v>
      </c>
      <c r="D35" s="4" t="s">
        <v>98</v>
      </c>
    </row>
    <row r="36" spans="1:4" ht="54" x14ac:dyDescent="0.15">
      <c r="A36" s="4" t="s">
        <v>1</v>
      </c>
      <c r="B36" s="3" t="s">
        <v>28</v>
      </c>
      <c r="C36" s="6" t="s">
        <v>101</v>
      </c>
      <c r="D36" s="4" t="s">
        <v>102</v>
      </c>
    </row>
  </sheetData>
  <autoFilter ref="A1:E32"/>
  <phoneticPr fontId="3" type="noConversion"/>
  <hyperlinks>
    <hyperlink ref="B2" r:id="rId1"/>
    <hyperlink ref="B3" r:id="rId2"/>
    <hyperlink ref="B4" r:id="rId3"/>
    <hyperlink ref="B5" r:id="rId4"/>
    <hyperlink ref="B8" r:id="rId5"/>
    <hyperlink ref="B18" r:id="rId6"/>
    <hyperlink ref="B21" r:id="rId7"/>
  </hyperlinks>
  <pageMargins left="0.7" right="0.7" top="0.75" bottom="0.75" header="0.3" footer="0.3"/>
  <pageSetup paperSize="9" orientation="portrait" r:id="rId8"/>
  <customProperties>
    <customPr name="Guid" r:id="rId9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workbookViewId="0"/>
  </sheetViews>
  <sheetFormatPr defaultRowHeight="13.5" x14ac:dyDescent="0.15"/>
  <sheetData>
    <row r="1" spans="1:256" x14ac:dyDescent="0.15">
      <c r="A1" t="s">
        <v>10</v>
      </c>
      <c r="F1" t="e">
        <f>Component!A:A*"\qr!%"</f>
        <v>#VALUE!</v>
      </c>
      <c r="G1" t="e">
        <f>Component!B:B*"\qr!&amp;"</f>
        <v>#VALUE!</v>
      </c>
      <c r="H1" t="e">
        <f>Component!#REF!*"\qr!'"</f>
        <v>#REF!</v>
      </c>
      <c r="I1" t="e">
        <f>Component!C:C*"\qr!("</f>
        <v>#VALUE!</v>
      </c>
      <c r="J1" t="e">
        <f>Component!#REF!*"\qr!)"</f>
        <v>#REF!</v>
      </c>
      <c r="K1" t="e">
        <f>Component!D:D*"\qr!."</f>
        <v>#VALUE!</v>
      </c>
      <c r="L1" t="e">
        <f>Component!E:E*"\qr!/"</f>
        <v>#VALUE!</v>
      </c>
      <c r="M1" t="e">
        <f>Component!F:F*"\qr!0"</f>
        <v>#VALUE!</v>
      </c>
      <c r="N1" t="e">
        <f>Component!G:G*"\qr!1"</f>
        <v>#VALUE!</v>
      </c>
      <c r="O1" t="e">
        <f>Component!H:H*"\qr!2"</f>
        <v>#VALUE!</v>
      </c>
      <c r="P1" t="e">
        <f>Component!I:I*"\qr!3"</f>
        <v>#VALUE!</v>
      </c>
      <c r="Q1" t="e">
        <f>Component!J:J*"\qr!4"</f>
        <v>#VALUE!</v>
      </c>
      <c r="R1" t="e">
        <f>Component!K:K*"\qr!5"</f>
        <v>#VALUE!</v>
      </c>
      <c r="S1" t="e">
        <f>Component!L:L*"\qr!6"</f>
        <v>#VALUE!</v>
      </c>
      <c r="T1" t="e">
        <f>Component!M:M*"\qr!7"</f>
        <v>#VALUE!</v>
      </c>
      <c r="U1" t="e">
        <f>Component!N:N*"\qr!8"</f>
        <v>#VALUE!</v>
      </c>
      <c r="V1" t="e">
        <f>Component!O:O*"\qr!9"</f>
        <v>#VALUE!</v>
      </c>
      <c r="W1" t="e">
        <f>Component!P:P*"\qr!:"</f>
        <v>#VALUE!</v>
      </c>
      <c r="X1" t="e">
        <f>Component!Q:Q*"\qr!;"</f>
        <v>#VALUE!</v>
      </c>
      <c r="Y1" t="e">
        <f>Component!R:R*"\qr!&lt;"</f>
        <v>#VALUE!</v>
      </c>
      <c r="Z1" t="e">
        <f>Component!S:S*"\qr!="</f>
        <v>#VALUE!</v>
      </c>
      <c r="AA1" t="e">
        <f>Component!T:T*"\qr!&gt;"</f>
        <v>#VALUE!</v>
      </c>
      <c r="AB1" t="e">
        <f>Component!U:U*"\qr!?"</f>
        <v>#VALUE!</v>
      </c>
      <c r="AC1" t="e">
        <f>Component!V:V*"\qr!@"</f>
        <v>#VALUE!</v>
      </c>
      <c r="AD1" t="e">
        <f>Component!W:W*"\qr!A"</f>
        <v>#VALUE!</v>
      </c>
      <c r="AE1" t="e">
        <f>Component!X:X*"\qr!B"</f>
        <v>#VALUE!</v>
      </c>
      <c r="AF1" t="e">
        <f>Component!Y:Y*"\qr!C"</f>
        <v>#VALUE!</v>
      </c>
      <c r="AG1" t="e">
        <f>Component!Z:Z*"\qr!D"</f>
        <v>#VALUE!</v>
      </c>
      <c r="AH1" t="e">
        <f>Component!AA:AA*"\qr!E"</f>
        <v>#VALUE!</v>
      </c>
      <c r="AI1" t="e">
        <f>Component!AB:AB*"\qr!F"</f>
        <v>#VALUE!</v>
      </c>
      <c r="AJ1" t="e">
        <f>Component!AC:AC*"\qr!G"</f>
        <v>#VALUE!</v>
      </c>
      <c r="AK1" t="e">
        <f>Component!AD:AD*"\qr!H"</f>
        <v>#VALUE!</v>
      </c>
      <c r="AL1" t="e">
        <f>Component!AE:AE*"\qr!I"</f>
        <v>#VALUE!</v>
      </c>
      <c r="AM1" t="e">
        <f>Component!AF:AF*"\qr!J"</f>
        <v>#VALUE!</v>
      </c>
      <c r="AN1" t="e">
        <f>Component!AG:AG*"\qr!K"</f>
        <v>#VALUE!</v>
      </c>
      <c r="AO1" t="e">
        <f>Component!AH:AH*"\qr!L"</f>
        <v>#VALUE!</v>
      </c>
      <c r="AP1" t="e">
        <f>Component!AI:AI*"\qr!M"</f>
        <v>#VALUE!</v>
      </c>
      <c r="AQ1" t="e">
        <f>Component!AJ:AJ*"\qr!N"</f>
        <v>#VALUE!</v>
      </c>
      <c r="AR1" t="e">
        <f>Component!AK:AK*"\qr!O"</f>
        <v>#VALUE!</v>
      </c>
      <c r="AS1" t="e">
        <f>Component!AL:AL*"\qr!P"</f>
        <v>#VALUE!</v>
      </c>
      <c r="AT1" t="e">
        <f>Component!AM:AM*"\qr!Q"</f>
        <v>#VALUE!</v>
      </c>
      <c r="AU1" t="e">
        <f>Component!AN:AN*"\qr!R"</f>
        <v>#VALUE!</v>
      </c>
      <c r="AV1" t="e">
        <f>Component!AO:AO*"\qr!S"</f>
        <v>#VALUE!</v>
      </c>
      <c r="AW1" t="e">
        <f>Component!AP:AP*"\qr!T"</f>
        <v>#VALUE!</v>
      </c>
      <c r="AX1" t="e">
        <f>Component!AQ:AQ*"\qr!U"</f>
        <v>#VALUE!</v>
      </c>
      <c r="AY1" t="e">
        <f>Component!AR:AR*"\qr!V"</f>
        <v>#VALUE!</v>
      </c>
      <c r="AZ1" t="e">
        <f>Component!AS:AS*"\qr!W"</f>
        <v>#VALUE!</v>
      </c>
      <c r="BA1" t="e">
        <f>Component!AT:AT*"\qr!X"</f>
        <v>#VALUE!</v>
      </c>
      <c r="BB1" t="e">
        <f>Component!AU:AU*"\qr!Y"</f>
        <v>#VALUE!</v>
      </c>
      <c r="BC1" t="e">
        <f>Component!AV:AV*"\qr!Z"</f>
        <v>#VALUE!</v>
      </c>
      <c r="BD1" t="e">
        <f>Component!AW:AW*"\qr!["</f>
        <v>#VALUE!</v>
      </c>
      <c r="BE1" t="e">
        <f>Component!AX:AX*"\qr!\"</f>
        <v>#VALUE!</v>
      </c>
      <c r="BF1" t="e">
        <f>Component!AY:AY*"\qr!]"</f>
        <v>#VALUE!</v>
      </c>
      <c r="BG1" t="e">
        <f>Component!AZ:AZ*"\qr!^"</f>
        <v>#VALUE!</v>
      </c>
      <c r="BH1" t="e">
        <f>Component!BA:BA*"\qr!_"</f>
        <v>#VALUE!</v>
      </c>
      <c r="BI1" t="e">
        <f>Component!BB:BB*"\qr!`"</f>
        <v>#VALUE!</v>
      </c>
      <c r="BJ1" t="e">
        <f>Component!1:1-"\qr!a"</f>
        <v>#VALUE!</v>
      </c>
      <c r="BK1" t="e">
        <f>Component!2:2-"\qr!b"</f>
        <v>#VALUE!</v>
      </c>
      <c r="BL1" t="e">
        <f>Component!3:3-"\qr!c"</f>
        <v>#VALUE!</v>
      </c>
      <c r="BM1" t="e">
        <f>Component!4:4-"\qr!d"</f>
        <v>#VALUE!</v>
      </c>
      <c r="BN1" t="e">
        <f>Component!5:5-"\qr!e"</f>
        <v>#VALUE!</v>
      </c>
      <c r="BO1" t="e">
        <f>Component!6:6-"\qr!f"</f>
        <v>#VALUE!</v>
      </c>
      <c r="BP1" t="e">
        <f>Component!16:16-"\qr!g"</f>
        <v>#VALUE!</v>
      </c>
      <c r="BQ1" t="e">
        <f>Component!17:17-"\qr!h"</f>
        <v>#VALUE!</v>
      </c>
      <c r="BR1" t="e">
        <f>Component!18:18-"\qr!i"</f>
        <v>#VALUE!</v>
      </c>
      <c r="BS1" t="e">
        <f>Component!28:28-"\qr!j"</f>
        <v>#VALUE!</v>
      </c>
      <c r="BT1" t="e">
        <f>Component!20:20-"\qr!k"</f>
        <v>#VALUE!</v>
      </c>
      <c r="BU1" t="e">
        <f>Component!21:21-"\qr!l"</f>
        <v>#VALUE!</v>
      </c>
      <c r="BV1" t="e">
        <f>Component!#REF!-"\qr!m"</f>
        <v>#REF!</v>
      </c>
      <c r="BW1" t="e">
        <f>Component!22:22-"\qr!n"</f>
        <v>#VALUE!</v>
      </c>
      <c r="BX1" t="e">
        <f>Component!24:24-"\qr!o"</f>
        <v>#VALUE!</v>
      </c>
      <c r="BY1" t="e">
        <f>Component!25:25-"\qr!p"</f>
        <v>#VALUE!</v>
      </c>
      <c r="BZ1" t="e">
        <f>Component!26:26-"\qr!q"</f>
        <v>#VALUE!</v>
      </c>
      <c r="CA1" t="e">
        <f>Component!27:27-"\qr!r"</f>
        <v>#VALUE!</v>
      </c>
      <c r="CB1" t="e">
        <f>Component!19:19-"\qr!s"</f>
        <v>#VALUE!</v>
      </c>
      <c r="CC1" t="e">
        <f>Component!31:31-"\qr!t"</f>
        <v>#VALUE!</v>
      </c>
      <c r="CD1" t="e">
        <f>Component!32:32-"\qr!u"</f>
        <v>#VALUE!</v>
      </c>
      <c r="CE1" t="e">
        <f>Component!29:29-"\qr!v"</f>
        <v>#VALUE!</v>
      </c>
      <c r="CF1" t="e">
        <f>Component!30:30-"\qr!w"</f>
        <v>#VALUE!</v>
      </c>
      <c r="CG1" t="e">
        <f>Component!#REF!-"\qr!x"</f>
        <v>#REF!</v>
      </c>
      <c r="CH1" t="e">
        <f>Component!#REF!-"\qr!y"</f>
        <v>#REF!</v>
      </c>
      <c r="CI1" t="e">
        <f>Component!#REF!-"\qr!z"</f>
        <v>#REF!</v>
      </c>
      <c r="CJ1" t="e">
        <f>Component!33:33-"\qr!{"</f>
        <v>#VALUE!</v>
      </c>
      <c r="CK1" t="e">
        <f>Component!34:34-"\qr!|"</f>
        <v>#VALUE!</v>
      </c>
      <c r="CL1" t="e">
        <f>Component!#REF!-"\qr!}"</f>
        <v>#REF!</v>
      </c>
      <c r="CM1" t="e">
        <f>Component!35:35-"\qr!~"</f>
        <v>#VALUE!</v>
      </c>
      <c r="CN1" t="e">
        <f>Component!36:36-"\qr!$#"</f>
        <v>#VALUE!</v>
      </c>
      <c r="CO1" t="e">
        <f>Component!37:37-"\qr!$$"</f>
        <v>#VALUE!</v>
      </c>
      <c r="CP1" t="e">
        <f>Component!38:38-"\qr!$%"</f>
        <v>#VALUE!</v>
      </c>
      <c r="CQ1" t="e">
        <f>Component!39:39-"\qr!$&amp;"</f>
        <v>#VALUE!</v>
      </c>
      <c r="CR1" t="e">
        <f>Component!40:40-"\qr!$'"</f>
        <v>#VALUE!</v>
      </c>
      <c r="CS1" t="e">
        <f>Component!41:41-"\qr!$("</f>
        <v>#VALUE!</v>
      </c>
      <c r="CT1" t="e">
        <f>Component!42:42-"\qr!$)"</f>
        <v>#VALUE!</v>
      </c>
      <c r="CU1" t="e">
        <f>Component!43:43-"\qr!$."</f>
        <v>#VALUE!</v>
      </c>
      <c r="CV1" t="e">
        <f>Component!44:44-"\qr!$/"</f>
        <v>#VALUE!</v>
      </c>
      <c r="CW1" t="e">
        <f>Component!45:45-"\qr!$0"</f>
        <v>#VALUE!</v>
      </c>
      <c r="CX1" t="e">
        <f>Component!46:46-"\qr!$1"</f>
        <v>#VALUE!</v>
      </c>
      <c r="CY1" t="e">
        <f>Component!47:47-"\qr!$2"</f>
        <v>#VALUE!</v>
      </c>
      <c r="CZ1" t="e">
        <f>Component!48:48-"\qr!$3"</f>
        <v>#VALUE!</v>
      </c>
      <c r="DA1" t="e">
        <f>Component!49:49-"\qr!$4"</f>
        <v>#VALUE!</v>
      </c>
      <c r="DB1" t="e">
        <f>Component!50:50-"\qr!$5"</f>
        <v>#VALUE!</v>
      </c>
      <c r="DC1" t="e">
        <f>Component!51:51-"\qr!$6"</f>
        <v>#VALUE!</v>
      </c>
      <c r="DD1" t="e">
        <f>Component!52:52-"\qr!$7"</f>
        <v>#VALUE!</v>
      </c>
      <c r="DE1" t="e">
        <f>Component!53:53-"\qr!$8"</f>
        <v>#VALUE!</v>
      </c>
      <c r="DF1" t="e">
        <f>Component!54:54-"\qr!$9"</f>
        <v>#VALUE!</v>
      </c>
      <c r="DG1" t="e">
        <f>Component!55:55-"\qr!$:"</f>
        <v>#VALUE!</v>
      </c>
      <c r="DH1" t="e">
        <f>Component!56:56-"\qr!$;"</f>
        <v>#VALUE!</v>
      </c>
      <c r="DI1" t="e">
        <f>Component!57:57-"\qr!$&lt;"</f>
        <v>#VALUE!</v>
      </c>
      <c r="DJ1" t="e">
        <f>Component!58:58-"\qr!$="</f>
        <v>#VALUE!</v>
      </c>
      <c r="DK1" t="e">
        <f>Component!59:59-"\qr!$&gt;"</f>
        <v>#VALUE!</v>
      </c>
      <c r="DL1" t="e">
        <f>Component!60:60-"\qr!$?"</f>
        <v>#VALUE!</v>
      </c>
      <c r="DM1" t="e">
        <f>Component!61:61-"\qr!$@"</f>
        <v>#VALUE!</v>
      </c>
      <c r="DN1" t="e">
        <f>Component!62:62-"\qr!$A"</f>
        <v>#VALUE!</v>
      </c>
      <c r="DO1" t="e">
        <f>Component!63:63-"\qr!$B"</f>
        <v>#VALUE!</v>
      </c>
      <c r="DP1" t="e">
        <f>Component!64:64-"\qr!$C"</f>
        <v>#VALUE!</v>
      </c>
      <c r="DQ1" t="e">
        <f>Component!65:65-"\qr!$D"</f>
        <v>#VALUE!</v>
      </c>
      <c r="DR1" t="e">
        <f>Component!66:66-"\qr!$E"</f>
        <v>#VALUE!</v>
      </c>
      <c r="DS1" t="e">
        <f>Component!67:67-"\qr!$F"</f>
        <v>#VALUE!</v>
      </c>
      <c r="DT1" t="e">
        <f>Component!68:68-"\qr!$G"</f>
        <v>#VALUE!</v>
      </c>
      <c r="DU1" t="e">
        <f>Component!69:69-"\qr!$H"</f>
        <v>#VALUE!</v>
      </c>
      <c r="DV1" t="e">
        <f>Component!70:70-"\qr!$I"</f>
        <v>#VALUE!</v>
      </c>
      <c r="DW1" t="e">
        <f>Component!71:71-"\qr!$J"</f>
        <v>#VALUE!</v>
      </c>
      <c r="DX1" t="e">
        <f>Component!72:72-"\qr!$K"</f>
        <v>#VALUE!</v>
      </c>
      <c r="DY1" t="e">
        <f>Component!73:73-"\qr!$L"</f>
        <v>#VALUE!</v>
      </c>
      <c r="DZ1" t="e">
        <f>Component!74:74-"\qr!$M"</f>
        <v>#VALUE!</v>
      </c>
      <c r="EA1" t="e">
        <f>Component!75:75-"\qr!$N"</f>
        <v>#VALUE!</v>
      </c>
      <c r="EB1" t="e">
        <f>Component!76:76-"\qr!$O"</f>
        <v>#VALUE!</v>
      </c>
      <c r="EC1" t="e">
        <f>Component!77:77-"\qr!$P"</f>
        <v>#VALUE!</v>
      </c>
      <c r="ED1" t="e">
        <f>Component!78:78-"\qr!$Q"</f>
        <v>#VALUE!</v>
      </c>
      <c r="EE1" t="e">
        <f>Component!79:79-"\qr!$R"</f>
        <v>#VALUE!</v>
      </c>
      <c r="EF1" t="e">
        <f>Component!80:80-"\qr!$S"</f>
        <v>#VALUE!</v>
      </c>
      <c r="EG1" t="e">
        <f>Component!81:81-"\qr!$T"</f>
        <v>#VALUE!</v>
      </c>
      <c r="EH1" t="e">
        <f>Component!82:82-"\qr!$U"</f>
        <v>#VALUE!</v>
      </c>
      <c r="EI1" t="e">
        <f>Component!83:83-"\qr!$V"</f>
        <v>#VALUE!</v>
      </c>
      <c r="EJ1" t="e">
        <f>Component!84:84-"\qr!$W"</f>
        <v>#VALUE!</v>
      </c>
      <c r="EK1" t="e">
        <f>Component!85:85-"\qr!$X"</f>
        <v>#VALUE!</v>
      </c>
      <c r="EL1" t="e">
        <f>Component!86:86-"\qr!$Y"</f>
        <v>#VALUE!</v>
      </c>
      <c r="EM1" t="e">
        <f>Component!87:87-"\qr!$Z"</f>
        <v>#VALUE!</v>
      </c>
      <c r="EN1" t="e">
        <f>Component!88:88-"\qr!$["</f>
        <v>#VALUE!</v>
      </c>
      <c r="EO1" t="e">
        <f>Component!89:89-"\qr!$\"</f>
        <v>#VALUE!</v>
      </c>
      <c r="EP1" t="e">
        <f>Component!90:90-"\qr!$]"</f>
        <v>#VALUE!</v>
      </c>
      <c r="EQ1" t="e">
        <f>Component!91:91-"\qr!$^"</f>
        <v>#VALUE!</v>
      </c>
      <c r="ER1" t="e">
        <f>Component!92:92-"\qr!$_"</f>
        <v>#VALUE!</v>
      </c>
      <c r="ES1" t="e">
        <f>Component!93:93-"\qr!$`"</f>
        <v>#VALUE!</v>
      </c>
      <c r="ET1" t="e">
        <f>Component!94:94-"\qr!$a"</f>
        <v>#VALUE!</v>
      </c>
      <c r="EU1" t="e">
        <f>Component!95:95-"\qr!$b"</f>
        <v>#VALUE!</v>
      </c>
      <c r="EV1" t="e">
        <f>Component!96:96-"\qr!$c"</f>
        <v>#VALUE!</v>
      </c>
      <c r="EW1" t="e">
        <f>Component!97:97-"\qr!$d"</f>
        <v>#VALUE!</v>
      </c>
      <c r="EX1" t="e">
        <f>Component!98:98-"\qr!$e"</f>
        <v>#VALUE!</v>
      </c>
      <c r="EY1" t="e">
        <f>Component!99:99-"\qr!$f"</f>
        <v>#VALUE!</v>
      </c>
      <c r="EZ1" t="e">
        <f>Component!100:100-"\qr!$g"</f>
        <v>#VALUE!</v>
      </c>
      <c r="FA1" t="e">
        <f>Component!101:101-"\qr!$h"</f>
        <v>#VALUE!</v>
      </c>
      <c r="FB1" t="e">
        <f>Component!102:102-"\qr!$i"</f>
        <v>#VALUE!</v>
      </c>
      <c r="FC1" t="e">
        <f>Component!103:103-"\qr!$j"</f>
        <v>#VALUE!</v>
      </c>
      <c r="FD1" t="e">
        <f>Component!104:104-"\qr!$k"</f>
        <v>#VALUE!</v>
      </c>
      <c r="FE1" t="e">
        <f>Component!105:105-"\qr!$l"</f>
        <v>#VALUE!</v>
      </c>
      <c r="FF1" t="e">
        <f>Component!106:106-"\qr!$m"</f>
        <v>#VALUE!</v>
      </c>
      <c r="FG1" t="e">
        <f>Component!107:107-"\qr!$n"</f>
        <v>#VALUE!</v>
      </c>
      <c r="FH1" t="e">
        <f>Component!108:108-"\qr!$o"</f>
        <v>#VALUE!</v>
      </c>
      <c r="FI1" t="e">
        <f>Component!109:109-"\qr!$p"</f>
        <v>#VALUE!</v>
      </c>
      <c r="FJ1" t="e">
        <f>Component!110:110-"\qr!$q"</f>
        <v>#VALUE!</v>
      </c>
      <c r="FK1" t="e">
        <f>Component!111:111-"\qr!$r"</f>
        <v>#VALUE!</v>
      </c>
      <c r="FL1" t="e">
        <f>Component!112:112-"\qr!$s"</f>
        <v>#VALUE!</v>
      </c>
      <c r="FM1" t="e">
        <f>Component!113:113-"\qr!$t"</f>
        <v>#VALUE!</v>
      </c>
      <c r="FN1" t="e">
        <f>Component!114:114-"\qr!$u"</f>
        <v>#VALUE!</v>
      </c>
      <c r="FO1" t="e">
        <f>Component!115:115-"\qr!$v"</f>
        <v>#VALUE!</v>
      </c>
      <c r="FP1" t="e">
        <f>Component!116:116-"\qr!$w"</f>
        <v>#VALUE!</v>
      </c>
      <c r="FQ1" t="e">
        <f>Component!117:117-"\qr!$x"</f>
        <v>#VALUE!</v>
      </c>
      <c r="FR1" t="e">
        <f>Component!118:118-"\qr!$y"</f>
        <v>#VALUE!</v>
      </c>
      <c r="FS1" t="e">
        <f>Component!119:119-"\qr!$z"</f>
        <v>#VALUE!</v>
      </c>
      <c r="FT1" t="e">
        <f>Component!120:120-"\qr!${"</f>
        <v>#VALUE!</v>
      </c>
      <c r="FU1" t="e">
        <f>Component!121:121-"\qr!$|"</f>
        <v>#VALUE!</v>
      </c>
      <c r="FV1" t="e">
        <f>Component!122:122-"\qr!$}"</f>
        <v>#VALUE!</v>
      </c>
      <c r="FW1" t="e">
        <f>Component!123:123-"\qr!$~"</f>
        <v>#VALUE!</v>
      </c>
      <c r="FX1" t="e">
        <f>Component!124:124-"\qr!%#"</f>
        <v>#VALUE!</v>
      </c>
      <c r="FY1" t="e">
        <f>Component!125:125-"\qr!%$"</f>
        <v>#VALUE!</v>
      </c>
      <c r="FZ1" t="e">
        <f>Component!126:126-"\qr!%%"</f>
        <v>#VALUE!</v>
      </c>
      <c r="GA1" t="e">
        <f>Component!127:127-"\qr!%&amp;"</f>
        <v>#VALUE!</v>
      </c>
      <c r="GB1" t="e">
        <f>Component!128:128-"\qr!%'"</f>
        <v>#VALUE!</v>
      </c>
      <c r="GC1" t="e">
        <f>Component!129:129-"\qr!%("</f>
        <v>#VALUE!</v>
      </c>
      <c r="GD1" t="e">
        <f>Component!130:130-"\qr!%)"</f>
        <v>#VALUE!</v>
      </c>
      <c r="GE1" t="e">
        <f>Component!131:131-"\qr!%."</f>
        <v>#VALUE!</v>
      </c>
      <c r="GF1" t="e">
        <f>Component!132:132-"\qr!%/"</f>
        <v>#VALUE!</v>
      </c>
      <c r="GG1" t="e">
        <f>Component!133:133-"\qr!%0"</f>
        <v>#VALUE!</v>
      </c>
      <c r="GH1" t="e">
        <f>Component!134:134-"\qr!%1"</f>
        <v>#VALUE!</v>
      </c>
      <c r="GI1" t="e">
        <f>Component!135:135-"\qr!%2"</f>
        <v>#VALUE!</v>
      </c>
      <c r="GJ1" t="e">
        <f>Component!136:136-"\qr!%3"</f>
        <v>#VALUE!</v>
      </c>
      <c r="GK1" t="e">
        <f>Component!137:137-"\qr!%4"</f>
        <v>#VALUE!</v>
      </c>
      <c r="GL1" t="e">
        <f>Component!138:138-"\qr!%5"</f>
        <v>#VALUE!</v>
      </c>
      <c r="GM1" t="e">
        <f>Component!139:139-"\qr!%6"</f>
        <v>#VALUE!</v>
      </c>
      <c r="GN1" t="e">
        <f>Component!140:140-"\qr!%7"</f>
        <v>#VALUE!</v>
      </c>
      <c r="GO1" t="e">
        <f>Component!141:141-"\qr!%8"</f>
        <v>#VALUE!</v>
      </c>
      <c r="GP1" t="e">
        <f>Component!142:142-"\qr!%9"</f>
        <v>#VALUE!</v>
      </c>
      <c r="GQ1" t="e">
        <f>Component!143:143-"\qr!%:"</f>
        <v>#VALUE!</v>
      </c>
      <c r="GR1" t="e">
        <f>Component!144:144-"\qr!%;"</f>
        <v>#VALUE!</v>
      </c>
      <c r="GS1" t="e">
        <f>Component!145:145-"\qr!%&lt;"</f>
        <v>#VALUE!</v>
      </c>
      <c r="GT1" t="e">
        <f>Component!146:146-"\qr!%="</f>
        <v>#VALUE!</v>
      </c>
      <c r="GU1" t="e">
        <f>Component!147:147-"\qr!%&gt;"</f>
        <v>#VALUE!</v>
      </c>
      <c r="GV1" t="e">
        <f>Component!148:148-"\qr!%?"</f>
        <v>#VALUE!</v>
      </c>
      <c r="GW1" t="e">
        <f>Component!149:149-"\qr!%@"</f>
        <v>#VALUE!</v>
      </c>
      <c r="GX1" t="e">
        <f>Component!150:150-"\qr!%A"</f>
        <v>#VALUE!</v>
      </c>
      <c r="GY1" t="e">
        <f>Component!151:151-"\qr!%B"</f>
        <v>#VALUE!</v>
      </c>
      <c r="GZ1" t="e">
        <f>Component!152:152-"\qr!%C"</f>
        <v>#VALUE!</v>
      </c>
      <c r="HA1" t="e">
        <f>Component!153:153-"\qr!%D"</f>
        <v>#VALUE!</v>
      </c>
      <c r="HB1" t="e">
        <f>Component!154:154-"\qr!%E"</f>
        <v>#VALUE!</v>
      </c>
      <c r="HC1" t="e">
        <f>Component!155:155-"\qr!%F"</f>
        <v>#VALUE!</v>
      </c>
      <c r="HD1" t="e">
        <f>Component!156:156-"\qr!%G"</f>
        <v>#VALUE!</v>
      </c>
      <c r="HE1" t="e">
        <f>Component!157:157-"\qr!%H"</f>
        <v>#VALUE!</v>
      </c>
      <c r="HF1" t="e">
        <f>Component!158:158-"\qr!%I"</f>
        <v>#VALUE!</v>
      </c>
      <c r="HG1" t="e">
        <f>Component!159:159-"\qr!%J"</f>
        <v>#VALUE!</v>
      </c>
      <c r="HH1" t="e">
        <f>Component!160:160-"\qr!%K"</f>
        <v>#VALUE!</v>
      </c>
      <c r="HI1" t="e">
        <f>Component!161:161-"\qr!%L"</f>
        <v>#VALUE!</v>
      </c>
      <c r="HJ1" t="e">
        <f>Component!162:162-"\qr!%M"</f>
        <v>#VALUE!</v>
      </c>
      <c r="HK1" t="e">
        <f>Component!163:163-"\qr!%N"</f>
        <v>#VALUE!</v>
      </c>
      <c r="HL1" t="e">
        <f>Component!164:164-"\qr!%O"</f>
        <v>#VALUE!</v>
      </c>
      <c r="HM1" t="e">
        <f>Component!165:165-"\qr!%P"</f>
        <v>#VALUE!</v>
      </c>
      <c r="HN1" t="e">
        <f>Component!166:166-"\qr!%Q"</f>
        <v>#VALUE!</v>
      </c>
      <c r="HO1" t="e">
        <f>Component!167:167-"\qr!%R"</f>
        <v>#VALUE!</v>
      </c>
      <c r="HP1" t="e">
        <f>Component!168:168-"\qr!%S"</f>
        <v>#VALUE!</v>
      </c>
      <c r="HQ1" t="e">
        <f>Component!169:169-"\qr!%T"</f>
        <v>#VALUE!</v>
      </c>
      <c r="HR1" t="e">
        <f>Component!170:170-"\qr!%U"</f>
        <v>#VALUE!</v>
      </c>
      <c r="HS1" t="e">
        <f>Component!171:171-"\qr!%V"</f>
        <v>#VALUE!</v>
      </c>
      <c r="HT1" t="e">
        <f>Component!172:172-"\qr!%W"</f>
        <v>#VALUE!</v>
      </c>
      <c r="HU1" t="e">
        <f>Component!173:173-"\qr!%X"</f>
        <v>#VALUE!</v>
      </c>
      <c r="HV1" t="e">
        <f>Component!174:174-"\qr!%Y"</f>
        <v>#VALUE!</v>
      </c>
      <c r="HW1" t="e">
        <f>Component!175:175-"\qr!%Z"</f>
        <v>#VALUE!</v>
      </c>
      <c r="HX1" t="e">
        <f>Component!176:176-"\qr!%["</f>
        <v>#VALUE!</v>
      </c>
      <c r="HY1" t="e">
        <f>Component!177:177-"\qr!%\"</f>
        <v>#VALUE!</v>
      </c>
      <c r="HZ1" t="e">
        <f>Component!178:178-"\qr!%]"</f>
        <v>#VALUE!</v>
      </c>
      <c r="IA1" t="e">
        <f>Component!179:179-"\qr!%^"</f>
        <v>#VALUE!</v>
      </c>
      <c r="IB1" t="e">
        <f>Component!180:180-"\qr!%_"</f>
        <v>#VALUE!</v>
      </c>
      <c r="IC1" t="e">
        <f>Component!181:181-"\qr!%`"</f>
        <v>#VALUE!</v>
      </c>
      <c r="ID1" t="e">
        <f>Component!182:182-"\qr!%a"</f>
        <v>#VALUE!</v>
      </c>
      <c r="IE1" t="e">
        <f>Component!183:183-"\qr!%b"</f>
        <v>#VALUE!</v>
      </c>
      <c r="IF1" t="e">
        <f>Component!184:184-"\qr!%c"</f>
        <v>#VALUE!</v>
      </c>
      <c r="IG1" t="e">
        <f>Component!185:185-"\qr!%d"</f>
        <v>#VALUE!</v>
      </c>
      <c r="IH1" t="e">
        <f>Component!186:186-"\qr!%e"</f>
        <v>#VALUE!</v>
      </c>
      <c r="II1" t="e">
        <f>Component!187:187-"\qr!%f"</f>
        <v>#VALUE!</v>
      </c>
      <c r="IJ1" t="e">
        <f>Component!188:188-"\qr!%g"</f>
        <v>#VALUE!</v>
      </c>
      <c r="IK1" t="e">
        <f>Component!189:189-"\qr!%h"</f>
        <v>#VALUE!</v>
      </c>
      <c r="IL1" t="e">
        <f>Component!190:190-"\qr!%i"</f>
        <v>#VALUE!</v>
      </c>
      <c r="IM1" t="e">
        <f>Component!191:191-"\qr!%j"</f>
        <v>#VALUE!</v>
      </c>
      <c r="IN1" t="e">
        <f>Component!192:192-"\qr!%k"</f>
        <v>#VALUE!</v>
      </c>
      <c r="IO1" t="e">
        <f>Component!193:193-"\qr!%l"</f>
        <v>#VALUE!</v>
      </c>
      <c r="IP1" t="e">
        <f>Component!194:194-"\qr!%m"</f>
        <v>#VALUE!</v>
      </c>
      <c r="IQ1" t="e">
        <f>Component!195:195-"\qr!%n"</f>
        <v>#VALUE!</v>
      </c>
      <c r="IR1" t="e">
        <f>Component!196:196-"\qr!%o"</f>
        <v>#VALUE!</v>
      </c>
      <c r="IS1" t="e">
        <f>Component!197:197-"\qr!%p"</f>
        <v>#VALUE!</v>
      </c>
      <c r="IT1" t="e">
        <f>Component!198:198-"\qr!%q"</f>
        <v>#VALUE!</v>
      </c>
      <c r="IU1" t="e">
        <f>Component!199:199-"\qr!%r"</f>
        <v>#VALUE!</v>
      </c>
      <c r="IV1" t="e">
        <f>Component!200:200-"\qr!%s"</f>
        <v>#VALUE!</v>
      </c>
    </row>
    <row r="2" spans="1:256" x14ac:dyDescent="0.15">
      <c r="A2" t="s">
        <v>20</v>
      </c>
      <c r="F2" t="e">
        <f>Component!201:201-"\qr!%t"</f>
        <v>#VALUE!</v>
      </c>
      <c r="G2" t="e">
        <f>Component!202:202-"\qr!%u"</f>
        <v>#VALUE!</v>
      </c>
      <c r="H2" t="e">
        <f>Component!203:203-"\qr!%v"</f>
        <v>#VALUE!</v>
      </c>
      <c r="I2" t="e">
        <f>Component!204:204-"\qr!%w"</f>
        <v>#VALUE!</v>
      </c>
      <c r="J2" t="e">
        <f>Component!205:205-"\qr!%x"</f>
        <v>#VALUE!</v>
      </c>
      <c r="K2" t="e">
        <f>Component!206:206-"\qr!%y"</f>
        <v>#VALUE!</v>
      </c>
      <c r="L2" t="e">
        <f>Component!207:207-"\qr!%z"</f>
        <v>#VALUE!</v>
      </c>
      <c r="M2" t="e">
        <f>Component!208:208-"\qr!%{"</f>
        <v>#VALUE!</v>
      </c>
      <c r="N2" t="e">
        <f>Component!209:209-"\qr!%|"</f>
        <v>#VALUE!</v>
      </c>
      <c r="O2" t="e">
        <f>Component!210:210-"\qr!%}"</f>
        <v>#VALUE!</v>
      </c>
      <c r="P2" t="e">
        <f>Component!211:211-"\qr!%~"</f>
        <v>#VALUE!</v>
      </c>
      <c r="Q2" t="e">
        <f>Component!212:212-"\qr!&amp;#"</f>
        <v>#VALUE!</v>
      </c>
      <c r="R2" t="e">
        <f>Component!213:213-"\qr!&amp;$"</f>
        <v>#VALUE!</v>
      </c>
      <c r="S2" t="e">
        <f>Component!214:214-"\qr!&amp;%"</f>
        <v>#VALUE!</v>
      </c>
      <c r="T2" t="e">
        <f>Component!215:215-"\qr!&amp;&amp;"</f>
        <v>#VALUE!</v>
      </c>
      <c r="U2" t="e">
        <f>Component!216:216-"\qr!&amp;'"</f>
        <v>#VALUE!</v>
      </c>
      <c r="V2" t="e">
        <f>Component!217:217-"\qr!&amp;("</f>
        <v>#VALUE!</v>
      </c>
      <c r="W2" t="e">
        <f>Component!218:218-"\qr!&amp;)"</f>
        <v>#VALUE!</v>
      </c>
      <c r="X2" t="e">
        <f>Component!219:219-"\qr!&amp;."</f>
        <v>#VALUE!</v>
      </c>
      <c r="Y2" t="e">
        <f>Component!220:220-"\qr!&amp;/"</f>
        <v>#VALUE!</v>
      </c>
      <c r="Z2" t="e">
        <f>Component!221:221-"\qr!&amp;0"</f>
        <v>#VALUE!</v>
      </c>
      <c r="AA2" t="e">
        <f>Component!222:222-"\qr!&amp;1"</f>
        <v>#VALUE!</v>
      </c>
      <c r="AB2" t="e">
        <f>Component!223:223-"\qr!&amp;2"</f>
        <v>#VALUE!</v>
      </c>
      <c r="AC2" t="e">
        <f>Component!224:224-"\qr!&amp;3"</f>
        <v>#VALUE!</v>
      </c>
      <c r="AD2" t="e">
        <f>Component!225:225-"\qr!&amp;4"</f>
        <v>#VALUE!</v>
      </c>
      <c r="AE2" t="e">
        <f>Component!226:226-"\qr!&amp;5"</f>
        <v>#VALUE!</v>
      </c>
      <c r="AF2" t="e">
        <f>Component!A1+"\qr!&amp;6"</f>
        <v>#VALUE!</v>
      </c>
      <c r="AG2" t="e">
        <f>Component!B1+"\qr!&amp;7"</f>
        <v>#VALUE!</v>
      </c>
      <c r="AH2" t="e">
        <f>Component!#REF!+"\qr!&amp;8"</f>
        <v>#REF!</v>
      </c>
      <c r="AI2" t="e">
        <f>Component!C1+"\qr!&amp;9"</f>
        <v>#VALUE!</v>
      </c>
      <c r="AJ2" t="e">
        <f>Component!#REF!+"\qr!&amp;:"</f>
        <v>#REF!</v>
      </c>
      <c r="AK2" t="e">
        <f>Component!D1+"\qr!&amp;;"</f>
        <v>#VALUE!</v>
      </c>
      <c r="AL2" t="e">
        <f>Component!A2+"\qr!&amp;&lt;"</f>
        <v>#VALUE!</v>
      </c>
      <c r="AM2" t="e">
        <f>Component!B2+"\qr!&amp;="</f>
        <v>#VALUE!</v>
      </c>
      <c r="AN2" t="e">
        <f>Component!#REF!+"\qr!&amp;&gt;"</f>
        <v>#REF!</v>
      </c>
      <c r="AO2" t="e">
        <f>Component!C2+"\qr!&amp;?"</f>
        <v>#VALUE!</v>
      </c>
      <c r="AP2" t="e">
        <f>Component!#REF!+"\qr!&amp;@"</f>
        <v>#REF!</v>
      </c>
      <c r="AQ2" t="e">
        <f>Component!D2+"\qr!&amp;A"</f>
        <v>#VALUE!</v>
      </c>
      <c r="AR2" t="e">
        <f>Component!A3+"\qr!&amp;B"</f>
        <v>#VALUE!</v>
      </c>
      <c r="AS2" t="e">
        <f>Component!B3+"\qr!&amp;C"</f>
        <v>#VALUE!</v>
      </c>
      <c r="AT2" t="e">
        <f>Component!#REF!+"\qr!&amp;D"</f>
        <v>#REF!</v>
      </c>
      <c r="AU2" t="e">
        <f>Component!C3+"\qr!&amp;E"</f>
        <v>#VALUE!</v>
      </c>
      <c r="AV2" t="e">
        <f>Component!#REF!+"\qr!&amp;F"</f>
        <v>#REF!</v>
      </c>
      <c r="AW2" t="e">
        <f>Component!D3+"\qr!&amp;G"</f>
        <v>#VALUE!</v>
      </c>
      <c r="AX2" t="e">
        <f>Component!A4+"\qr!&amp;H"</f>
        <v>#VALUE!</v>
      </c>
      <c r="AY2" t="e">
        <f>Component!B4+"\qr!&amp;I"</f>
        <v>#VALUE!</v>
      </c>
      <c r="AZ2" t="e">
        <f>Component!#REF!+"\qr!&amp;J"</f>
        <v>#REF!</v>
      </c>
      <c r="BA2" t="e">
        <f>Component!C4+"\qr!&amp;K"</f>
        <v>#VALUE!</v>
      </c>
      <c r="BB2" t="e">
        <f>Component!#REF!+"\qr!&amp;L"</f>
        <v>#REF!</v>
      </c>
      <c r="BC2" t="e">
        <f>Component!D4+"\qr!&amp;M"</f>
        <v>#VALUE!</v>
      </c>
      <c r="BD2" t="e">
        <f>Component!A5+"\qr!&amp;N"</f>
        <v>#VALUE!</v>
      </c>
      <c r="BE2" t="e">
        <f>Component!B5+"\qr!&amp;O"</f>
        <v>#VALUE!</v>
      </c>
      <c r="BF2" t="e">
        <f>Component!#REF!+"\qr!&amp;P"</f>
        <v>#REF!</v>
      </c>
      <c r="BG2" t="e">
        <f>Component!C5+"\qr!&amp;Q"</f>
        <v>#VALUE!</v>
      </c>
      <c r="BH2" t="e">
        <f>Component!#REF!+"\qr!&amp;R"</f>
        <v>#REF!</v>
      </c>
      <c r="BI2" t="e">
        <f>Component!D5+"\qr!&amp;S"</f>
        <v>#VALUE!</v>
      </c>
      <c r="BJ2" t="e">
        <f>Component!A6+"\qr!&amp;T"</f>
        <v>#VALUE!</v>
      </c>
      <c r="BK2" t="e">
        <f>Component!B6+"\qr!&amp;U"</f>
        <v>#VALUE!</v>
      </c>
      <c r="BL2" t="e">
        <f>Component!#REF!+"\qr!&amp;V"</f>
        <v>#REF!</v>
      </c>
      <c r="BM2" t="e">
        <f>Component!C6+"\qr!&amp;W"</f>
        <v>#VALUE!</v>
      </c>
      <c r="BN2" t="e">
        <f>Component!#REF!+"\qr!&amp;X"</f>
        <v>#REF!</v>
      </c>
      <c r="BO2" t="e">
        <f>Component!D6+"\qr!&amp;Y"</f>
        <v>#VALUE!</v>
      </c>
      <c r="BP2" t="e">
        <f>Component!A16+"\qr!&amp;Z"</f>
        <v>#VALUE!</v>
      </c>
      <c r="BQ2" t="e">
        <f>Component!B16+"\qr!&amp;["</f>
        <v>#VALUE!</v>
      </c>
      <c r="BR2" t="e">
        <f>Component!#REF!+"\qr!&amp;\"</f>
        <v>#REF!</v>
      </c>
      <c r="BS2" t="e">
        <f>Component!C16+"\qr!&amp;]"</f>
        <v>#VALUE!</v>
      </c>
      <c r="BT2" t="e">
        <f>Component!#REF!+"\qr!&amp;^"</f>
        <v>#REF!</v>
      </c>
      <c r="BU2" t="e">
        <f>Component!D16+"\qr!&amp;_"</f>
        <v>#VALUE!</v>
      </c>
      <c r="BV2" t="e">
        <f>Component!A17+"\qr!&amp;`"</f>
        <v>#VALUE!</v>
      </c>
      <c r="BW2" t="e">
        <f>Component!B17+"\qr!&amp;a"</f>
        <v>#VALUE!</v>
      </c>
      <c r="BX2" t="e">
        <f>Component!#REF!+"\qr!&amp;b"</f>
        <v>#REF!</v>
      </c>
      <c r="BY2" t="e">
        <f>Component!C17+"\qr!&amp;c"</f>
        <v>#VALUE!</v>
      </c>
      <c r="BZ2" t="e">
        <f>Component!#REF!+"\qr!&amp;d"</f>
        <v>#REF!</v>
      </c>
      <c r="CA2" t="e">
        <f>Component!D17+"\qr!&amp;e"</f>
        <v>#VALUE!</v>
      </c>
      <c r="CB2" t="e">
        <f>Component!A18+"\qr!&amp;f"</f>
        <v>#VALUE!</v>
      </c>
      <c r="CC2" t="e">
        <f>Component!B18+"\qr!&amp;g"</f>
        <v>#VALUE!</v>
      </c>
      <c r="CD2" t="e">
        <f>Component!#REF!+"\qr!&amp;h"</f>
        <v>#REF!</v>
      </c>
      <c r="CE2" t="e">
        <f>Component!C18+"\qr!&amp;i"</f>
        <v>#VALUE!</v>
      </c>
      <c r="CF2" t="e">
        <f>Component!#REF!+"\qr!&amp;j"</f>
        <v>#REF!</v>
      </c>
      <c r="CG2" t="e">
        <f>Component!D18+"\qr!&amp;k"</f>
        <v>#VALUE!</v>
      </c>
      <c r="CH2" t="e">
        <f>Component!A28+"\qr!&amp;l"</f>
        <v>#VALUE!</v>
      </c>
      <c r="CI2" t="e">
        <f>Component!B28+"\qr!&amp;m"</f>
        <v>#VALUE!</v>
      </c>
      <c r="CJ2" t="e">
        <f>Component!#REF!+"\qr!&amp;n"</f>
        <v>#REF!</v>
      </c>
      <c r="CK2" t="e">
        <f>Component!C28+"\qr!&amp;o"</f>
        <v>#VALUE!</v>
      </c>
      <c r="CL2" t="e">
        <f>Component!#REF!+"\qr!&amp;p"</f>
        <v>#REF!</v>
      </c>
      <c r="CM2" t="e">
        <f>Component!D28+"\qr!&amp;q"</f>
        <v>#VALUE!</v>
      </c>
      <c r="CN2" t="e">
        <f>Component!A20+"\qr!&amp;r"</f>
        <v>#VALUE!</v>
      </c>
      <c r="CO2" t="e">
        <f>Component!B20+"\qr!&amp;s"</f>
        <v>#VALUE!</v>
      </c>
      <c r="CP2" t="e">
        <f>Component!#REF!+"\qr!&amp;t"</f>
        <v>#REF!</v>
      </c>
      <c r="CQ2" t="e">
        <f>Component!C20+"\qr!&amp;u"</f>
        <v>#VALUE!</v>
      </c>
      <c r="CR2" t="e">
        <f>Component!#REF!+"\qr!&amp;v"</f>
        <v>#REF!</v>
      </c>
      <c r="CS2" t="e">
        <f>Component!D20+"\qr!&amp;w"</f>
        <v>#VALUE!</v>
      </c>
      <c r="CT2" t="e">
        <f>Component!A21+"\qr!&amp;x"</f>
        <v>#VALUE!</v>
      </c>
      <c r="CU2" t="e">
        <f>Component!B21+"\qr!&amp;y"</f>
        <v>#VALUE!</v>
      </c>
      <c r="CV2" t="e">
        <f>Component!#REF!+"\qr!&amp;z"</f>
        <v>#REF!</v>
      </c>
      <c r="CW2" t="e">
        <f>Component!C21+"\qr!&amp;{"</f>
        <v>#VALUE!</v>
      </c>
      <c r="CX2" t="e">
        <f>Component!#REF!+"\qr!&amp;|"</f>
        <v>#REF!</v>
      </c>
      <c r="CY2" t="e">
        <f>Component!D21+"\qr!&amp;}"</f>
        <v>#VALUE!</v>
      </c>
      <c r="CZ2" t="e">
        <f>Component!#REF!+"\qr!&amp;~"</f>
        <v>#REF!</v>
      </c>
      <c r="DA2" t="e">
        <f>Component!#REF!+"\qr!'#"</f>
        <v>#REF!</v>
      </c>
      <c r="DB2" t="e">
        <f>Component!#REF!+"\qr!'$"</f>
        <v>#REF!</v>
      </c>
      <c r="DC2" t="e">
        <f>Component!#REF!+"\qr!'%"</f>
        <v>#REF!</v>
      </c>
      <c r="DD2" t="e">
        <f>Component!#REF!+"\qr!'&amp;"</f>
        <v>#REF!</v>
      </c>
      <c r="DE2" t="e">
        <f>Component!#REF!+"\qr!''"</f>
        <v>#REF!</v>
      </c>
      <c r="DF2" t="e">
        <f>Component!A22+"\qr!'("</f>
        <v>#VALUE!</v>
      </c>
      <c r="DG2" t="e">
        <f>Component!B22+"\qr!')"</f>
        <v>#VALUE!</v>
      </c>
      <c r="DH2" t="e">
        <f>Component!#REF!+"\qr!'."</f>
        <v>#REF!</v>
      </c>
      <c r="DI2" t="e">
        <f>Component!C22+"\qr!'/"</f>
        <v>#VALUE!</v>
      </c>
      <c r="DJ2" t="e">
        <f>Component!#REF!+"\qr!'0"</f>
        <v>#REF!</v>
      </c>
      <c r="DK2" t="e">
        <f>Component!D22+"\qr!'1"</f>
        <v>#VALUE!</v>
      </c>
      <c r="DL2" t="e">
        <f>Component!A24+"\qr!'2"</f>
        <v>#VALUE!</v>
      </c>
      <c r="DM2" t="e">
        <f>Component!B24+"\qr!'3"</f>
        <v>#VALUE!</v>
      </c>
      <c r="DN2" t="e">
        <f>Component!#REF!+"\qr!'4"</f>
        <v>#REF!</v>
      </c>
      <c r="DO2" t="e">
        <f>Component!C24+"\qr!'5"</f>
        <v>#VALUE!</v>
      </c>
      <c r="DP2" t="e">
        <f>Component!#REF!+"\qr!'6"</f>
        <v>#REF!</v>
      </c>
      <c r="DQ2" t="e">
        <f>Component!D24+"\qr!'7"</f>
        <v>#VALUE!</v>
      </c>
      <c r="DR2" t="e">
        <f>Component!A25+"\qr!'8"</f>
        <v>#VALUE!</v>
      </c>
      <c r="DS2" t="e">
        <f>Component!B25+"\qr!'9"</f>
        <v>#VALUE!</v>
      </c>
      <c r="DT2" t="e">
        <f>Component!#REF!+"\qr!':"</f>
        <v>#REF!</v>
      </c>
      <c r="DU2" t="e">
        <f>Component!C25+"\qr!';"</f>
        <v>#VALUE!</v>
      </c>
      <c r="DV2" t="e">
        <f>Component!#REF!+"\qr!'&lt;"</f>
        <v>#REF!</v>
      </c>
      <c r="DW2" t="e">
        <f>Component!D25+"\qr!'="</f>
        <v>#VALUE!</v>
      </c>
      <c r="DX2" t="e">
        <f>Component!A26+"\qr!'&gt;"</f>
        <v>#VALUE!</v>
      </c>
      <c r="DY2" t="e">
        <f>Component!B26+"\qr!'?"</f>
        <v>#VALUE!</v>
      </c>
      <c r="DZ2" t="e">
        <f>Component!#REF!+"\qr!'@"</f>
        <v>#REF!</v>
      </c>
      <c r="EA2" t="e">
        <f>Component!C26+"\qr!'A"</f>
        <v>#VALUE!</v>
      </c>
      <c r="EB2" t="e">
        <f>Component!#REF!+"\qr!'B"</f>
        <v>#REF!</v>
      </c>
      <c r="EC2" t="e">
        <f>Component!D26+"\qr!'C"</f>
        <v>#VALUE!</v>
      </c>
      <c r="ED2" t="e">
        <f>Component!A27+"\qr!'D"</f>
        <v>#VALUE!</v>
      </c>
      <c r="EE2" t="e">
        <f>Component!B27+"\qr!'E"</f>
        <v>#VALUE!</v>
      </c>
      <c r="EF2" t="e">
        <f>Component!#REF!+"\qr!'F"</f>
        <v>#REF!</v>
      </c>
      <c r="EG2" t="e">
        <f>Component!C27+"\qr!'G"</f>
        <v>#VALUE!</v>
      </c>
      <c r="EH2" t="e">
        <f>Component!#REF!+"\qr!'H"</f>
        <v>#REF!</v>
      </c>
      <c r="EI2" t="e">
        <f>Component!D27+"\qr!'I"</f>
        <v>#VALUE!</v>
      </c>
      <c r="EJ2" t="e">
        <f>Component!A19+"\qr!'J"</f>
        <v>#VALUE!</v>
      </c>
      <c r="EK2" t="e">
        <f>Component!B19+"\qr!'K"</f>
        <v>#VALUE!</v>
      </c>
      <c r="EL2" t="e">
        <f>Component!#REF!+"\qr!'L"</f>
        <v>#REF!</v>
      </c>
      <c r="EM2" t="e">
        <f>Component!C19+"\qr!'M"</f>
        <v>#VALUE!</v>
      </c>
      <c r="EN2" t="e">
        <f>Component!#REF!+"\qr!'N"</f>
        <v>#REF!</v>
      </c>
      <c r="EO2" t="e">
        <f>Component!D19+"\qr!'O"</f>
        <v>#VALUE!</v>
      </c>
      <c r="EP2" t="e">
        <f>Component!A31+"\qr!'P"</f>
        <v>#VALUE!</v>
      </c>
      <c r="EQ2" t="e">
        <f>Component!B31+"\qr!'Q"</f>
        <v>#VALUE!</v>
      </c>
      <c r="ER2" t="e">
        <f>Component!#REF!+"\qr!'R"</f>
        <v>#REF!</v>
      </c>
      <c r="ES2" t="e">
        <f>Component!C31+"\qr!'S"</f>
        <v>#VALUE!</v>
      </c>
      <c r="ET2" t="e">
        <f>Component!#REF!+"\qr!'T"</f>
        <v>#REF!</v>
      </c>
      <c r="EU2" t="e">
        <f>Component!D31+"\qr!'U"</f>
        <v>#VALUE!</v>
      </c>
      <c r="EV2" t="e">
        <f>Component!A32+"\qr!'V"</f>
        <v>#VALUE!</v>
      </c>
      <c r="EW2" t="e">
        <f>Component!B32+"\qr!'W"</f>
        <v>#VALUE!</v>
      </c>
      <c r="EX2" t="e">
        <f>Component!#REF!+"\qr!'X"</f>
        <v>#REF!</v>
      </c>
      <c r="EY2" t="e">
        <f>Component!C32+"\qr!'Y"</f>
        <v>#VALUE!</v>
      </c>
      <c r="EZ2" t="e">
        <f>Component!#REF!+"\qr!'Z"</f>
        <v>#REF!</v>
      </c>
      <c r="FA2" t="e">
        <f>Component!D32+"\qr!'["</f>
        <v>#VALUE!</v>
      </c>
      <c r="FB2" t="e">
        <f>#REF!*"\qr!'\"</f>
        <v>#REF!</v>
      </c>
      <c r="FC2" t="e">
        <f>#REF!*"\qr!']"</f>
        <v>#REF!</v>
      </c>
      <c r="FD2" t="e">
        <f>#REF!*"\qr!'^"</f>
        <v>#REF!</v>
      </c>
      <c r="FE2" t="e">
        <f>#REF!*"\qr!'_"</f>
        <v>#REF!</v>
      </c>
      <c r="FF2" t="e">
        <f>#REF!*"\qr!'`"</f>
        <v>#REF!</v>
      </c>
      <c r="FG2" t="e">
        <f>#REF!*"\qr!'a"</f>
        <v>#REF!</v>
      </c>
      <c r="FH2" t="e">
        <f>#REF!*"\qr!'b"</f>
        <v>#REF!</v>
      </c>
      <c r="FI2" t="e">
        <f>#REF!*"\qr!'c"</f>
        <v>#REF!</v>
      </c>
      <c r="FJ2" t="e">
        <f>#REF!*"\qr!'d"</f>
        <v>#REF!</v>
      </c>
      <c r="FK2" t="e">
        <f>#REF!*"\qr!'e"</f>
        <v>#REF!</v>
      </c>
      <c r="FL2" t="e">
        <f>#REF!*"\qr!'f"</f>
        <v>#REF!</v>
      </c>
      <c r="FM2" t="e">
        <f>#REF!*"\qr!'g"</f>
        <v>#REF!</v>
      </c>
      <c r="FN2" t="e">
        <f>#REF!*"\qr!'h"</f>
        <v>#REF!</v>
      </c>
      <c r="FO2" t="e">
        <f>#REF!*"\qr!'i"</f>
        <v>#REF!</v>
      </c>
      <c r="FP2" t="e">
        <f>#REF!*"\qr!'j"</f>
        <v>#REF!</v>
      </c>
      <c r="FQ2" t="e">
        <f>#REF!*"\qr!'k"</f>
        <v>#REF!</v>
      </c>
      <c r="FR2" t="e">
        <f>#REF!*"\qr!'l"</f>
        <v>#REF!</v>
      </c>
      <c r="FS2" t="e">
        <f>#REF!*"\qr!'m"</f>
        <v>#REF!</v>
      </c>
      <c r="FT2" t="e">
        <f>#REF!*"\qr!'n"</f>
        <v>#REF!</v>
      </c>
      <c r="FU2" t="e">
        <f>#REF!*"\qr!'o"</f>
        <v>#REF!</v>
      </c>
      <c r="FV2" t="e">
        <f>#REF!*"\qr!'p"</f>
        <v>#REF!</v>
      </c>
      <c r="FW2" t="e">
        <f>#REF!*"\qr!'q"</f>
        <v>#REF!</v>
      </c>
      <c r="FX2" t="e">
        <f>#REF!*"\qr!'r"</f>
        <v>#REF!</v>
      </c>
      <c r="FY2" t="e">
        <f>#REF!*"\qr!'s"</f>
        <v>#REF!</v>
      </c>
      <c r="FZ2" t="e">
        <f>#REF!*"\qr!'t"</f>
        <v>#REF!</v>
      </c>
      <c r="GA2" t="e">
        <f>#REF!*"\qr!'u"</f>
        <v>#REF!</v>
      </c>
      <c r="GB2" t="e">
        <f>#REF!*"\qr!'v"</f>
        <v>#REF!</v>
      </c>
      <c r="GC2" t="e">
        <f>#REF!*"\qr!'w"</f>
        <v>#REF!</v>
      </c>
      <c r="GD2" t="e">
        <f>#REF!*"\qr!'x"</f>
        <v>#REF!</v>
      </c>
      <c r="GE2" t="e">
        <f>#REF!*"\qr!'y"</f>
        <v>#REF!</v>
      </c>
      <c r="GF2" t="e">
        <f>#REF!*"\qr!'z"</f>
        <v>#REF!</v>
      </c>
      <c r="GG2" t="e">
        <f>#REF!*"\qr!'{"</f>
        <v>#REF!</v>
      </c>
      <c r="GH2" t="e">
        <f>#REF!*"\qr!'|"</f>
        <v>#REF!</v>
      </c>
      <c r="GI2" t="e">
        <f>#REF!*"\qr!'}"</f>
        <v>#REF!</v>
      </c>
      <c r="GJ2" t="e">
        <f>#REF!*"\qr!'~"</f>
        <v>#REF!</v>
      </c>
      <c r="GK2" t="e">
        <f>#REF!*"\qr!(#"</f>
        <v>#REF!</v>
      </c>
      <c r="GL2" t="e">
        <f>#REF!*"\qr!($"</f>
        <v>#REF!</v>
      </c>
      <c r="GM2" t="e">
        <f>#REF!*"\qr!(%"</f>
        <v>#REF!</v>
      </c>
      <c r="GN2" t="e">
        <f>#REF!*"\qr!(&amp;"</f>
        <v>#REF!</v>
      </c>
      <c r="GO2" t="e">
        <f>#REF!*"\qr!('"</f>
        <v>#REF!</v>
      </c>
      <c r="GP2" t="e">
        <f>#REF!*"\qr!(("</f>
        <v>#REF!</v>
      </c>
      <c r="GQ2" t="e">
        <f>#REF!*"\qr!()"</f>
        <v>#REF!</v>
      </c>
      <c r="GR2" t="e">
        <f>#REF!*"\qr!(."</f>
        <v>#REF!</v>
      </c>
      <c r="GS2" t="e">
        <f>#REF!*"\qr!(/"</f>
        <v>#REF!</v>
      </c>
      <c r="GT2" t="e">
        <f>#REF!*"\qr!(0"</f>
        <v>#REF!</v>
      </c>
      <c r="GU2" t="e">
        <f>#REF!*"\qr!(1"</f>
        <v>#REF!</v>
      </c>
      <c r="GV2" t="e">
        <f>#REF!*"\qr!(2"</f>
        <v>#REF!</v>
      </c>
      <c r="GW2" t="e">
        <f>#REF!*"\qr!(3"</f>
        <v>#REF!</v>
      </c>
      <c r="GX2" t="e">
        <f>#REF!*"\qr!(4"</f>
        <v>#REF!</v>
      </c>
      <c r="GY2" t="e">
        <f>#REF!*"\qr!(5"</f>
        <v>#REF!</v>
      </c>
      <c r="GZ2" t="e">
        <f>#REF!*"\qr!(6"</f>
        <v>#REF!</v>
      </c>
      <c r="HA2" t="e">
        <f>#REF!*"\qr!(7"</f>
        <v>#REF!</v>
      </c>
      <c r="HB2" t="e">
        <f>#REF!*"\qr!(8"</f>
        <v>#REF!</v>
      </c>
      <c r="HC2" t="e">
        <f>#REF!*"\qr!(9"</f>
        <v>#REF!</v>
      </c>
      <c r="HD2" t="e">
        <f>#REF!-"\qr!(:"</f>
        <v>#REF!</v>
      </c>
      <c r="HE2" t="e">
        <f>#REF!-"\qr!(;"</f>
        <v>#REF!</v>
      </c>
      <c r="HF2" t="e">
        <f>#REF!-"\qr!(&lt;"</f>
        <v>#REF!</v>
      </c>
      <c r="HG2" t="e">
        <f>#REF!-"\qr!(="</f>
        <v>#REF!</v>
      </c>
      <c r="HH2" t="e">
        <f>#REF!-"\qr!(&gt;"</f>
        <v>#REF!</v>
      </c>
      <c r="HI2" t="e">
        <f>#REF!-"\qr!(?"</f>
        <v>#REF!</v>
      </c>
      <c r="HJ2" t="e">
        <f>#REF!-"\qr!(@"</f>
        <v>#REF!</v>
      </c>
      <c r="HK2" t="e">
        <f>#REF!-"\qr!(A"</f>
        <v>#REF!</v>
      </c>
      <c r="HL2" t="e">
        <f>#REF!-"\qr!(B"</f>
        <v>#REF!</v>
      </c>
      <c r="HM2" t="e">
        <f>#REF!-"\qr!(C"</f>
        <v>#REF!</v>
      </c>
      <c r="HN2" t="e">
        <f>#REF!-"\qr!(D"</f>
        <v>#REF!</v>
      </c>
      <c r="HO2" t="e">
        <f>#REF!-"\qr!(E"</f>
        <v>#REF!</v>
      </c>
      <c r="HP2" t="e">
        <f>#REF!-"\qr!(F"</f>
        <v>#REF!</v>
      </c>
      <c r="HQ2" t="e">
        <f>#REF!-"\qr!(G"</f>
        <v>#REF!</v>
      </c>
      <c r="HR2" t="e">
        <f>#REF!-"\qr!(H"</f>
        <v>#REF!</v>
      </c>
      <c r="HS2" t="e">
        <f>#REF!-"\qr!(I"</f>
        <v>#REF!</v>
      </c>
      <c r="HT2" t="e">
        <f>#REF!-"\qr!(J"</f>
        <v>#REF!</v>
      </c>
      <c r="HU2" t="e">
        <f>#REF!-"\qr!(K"</f>
        <v>#REF!</v>
      </c>
      <c r="HV2" t="e">
        <f>#REF!-"\qr!(L"</f>
        <v>#REF!</v>
      </c>
      <c r="HW2" t="e">
        <f>#REF!-"\qr!(M"</f>
        <v>#REF!</v>
      </c>
      <c r="HX2" t="e">
        <f>#REF!-"\qr!(N"</f>
        <v>#REF!</v>
      </c>
      <c r="HY2" t="e">
        <f>#REF!-"\qr!(O"</f>
        <v>#REF!</v>
      </c>
      <c r="HZ2" t="e">
        <f>#REF!-"\qr!(P"</f>
        <v>#REF!</v>
      </c>
      <c r="IA2" t="e">
        <f>#REF!-"\qr!(Q"</f>
        <v>#REF!</v>
      </c>
      <c r="IB2" t="e">
        <f>#REF!-"\qr!(R"</f>
        <v>#REF!</v>
      </c>
      <c r="IC2" t="e">
        <f>#REF!-"\qr!(S"</f>
        <v>#REF!</v>
      </c>
      <c r="ID2" t="e">
        <f>#REF!-"\qr!(T"</f>
        <v>#REF!</v>
      </c>
      <c r="IE2" t="e">
        <f>#REF!-"\qr!(U"</f>
        <v>#REF!</v>
      </c>
      <c r="IF2" t="e">
        <f>#REF!-"\qr!(V"</f>
        <v>#REF!</v>
      </c>
      <c r="IG2" t="e">
        <f>#REF!-"\qr!(W"</f>
        <v>#REF!</v>
      </c>
      <c r="IH2" t="e">
        <f>#REF!-"\qr!(X"</f>
        <v>#REF!</v>
      </c>
      <c r="II2" t="e">
        <f>#REF!-"\qr!(Y"</f>
        <v>#REF!</v>
      </c>
      <c r="IJ2" t="e">
        <f>#REF!-"\qr!(Z"</f>
        <v>#REF!</v>
      </c>
      <c r="IK2" t="e">
        <f>#REF!-"\qr!(["</f>
        <v>#REF!</v>
      </c>
      <c r="IL2" t="e">
        <f>#REF!-"\qr!(\"</f>
        <v>#REF!</v>
      </c>
      <c r="IM2" t="e">
        <f>#REF!-"\qr!(]"</f>
        <v>#REF!</v>
      </c>
      <c r="IN2" t="e">
        <f>#REF!-"\qr!(^"</f>
        <v>#REF!</v>
      </c>
      <c r="IO2" t="e">
        <f>#REF!-"\qr!(_"</f>
        <v>#REF!</v>
      </c>
      <c r="IP2" t="e">
        <f>#REF!-"\qr!(`"</f>
        <v>#REF!</v>
      </c>
      <c r="IQ2" t="e">
        <f>#REF!-"\qr!(a"</f>
        <v>#REF!</v>
      </c>
      <c r="IR2" t="e">
        <f>#REF!-"\qr!(b"</f>
        <v>#REF!</v>
      </c>
      <c r="IS2" t="e">
        <f>#REF!-"\qr!(c"</f>
        <v>#REF!</v>
      </c>
      <c r="IT2" t="e">
        <f>#REF!-"\qr!(d"</f>
        <v>#REF!</v>
      </c>
      <c r="IU2" t="e">
        <f>#REF!-"\qr!(e"</f>
        <v>#REF!</v>
      </c>
      <c r="IV2" t="e">
        <f>#REF!-"\qr!(f"</f>
        <v>#REF!</v>
      </c>
    </row>
    <row r="3" spans="1:256" x14ac:dyDescent="0.15">
      <c r="A3" t="s">
        <v>19</v>
      </c>
      <c r="F3" t="e">
        <f>#REF!-"\qr!(g"</f>
        <v>#REF!</v>
      </c>
      <c r="G3" t="e">
        <f>#REF!-"\qr!(h"</f>
        <v>#REF!</v>
      </c>
      <c r="H3" t="e">
        <f>#REF!-"\qr!(i"</f>
        <v>#REF!</v>
      </c>
      <c r="I3" t="e">
        <f>#REF!-"\qr!(j"</f>
        <v>#REF!</v>
      </c>
      <c r="J3" t="e">
        <f>#REF!-"\qr!(k"</f>
        <v>#REF!</v>
      </c>
      <c r="K3" t="e">
        <f>#REF!-"\qr!(l"</f>
        <v>#REF!</v>
      </c>
      <c r="L3" t="e">
        <f>#REF!-"\qr!(m"</f>
        <v>#REF!</v>
      </c>
      <c r="M3" t="e">
        <f>#REF!-"\qr!(n"</f>
        <v>#REF!</v>
      </c>
      <c r="N3" t="e">
        <f>#REF!-"\qr!(o"</f>
        <v>#REF!</v>
      </c>
      <c r="O3" t="e">
        <f>#REF!-"\qr!(p"</f>
        <v>#REF!</v>
      </c>
      <c r="P3" t="e">
        <f>#REF!-"\qr!(q"</f>
        <v>#REF!</v>
      </c>
      <c r="Q3" t="e">
        <f>#REF!-"\qr!(r"</f>
        <v>#REF!</v>
      </c>
      <c r="R3" t="e">
        <f>#REF!-"\qr!(s"</f>
        <v>#REF!</v>
      </c>
      <c r="S3" t="e">
        <f>#REF!-"\qr!(t"</f>
        <v>#REF!</v>
      </c>
      <c r="T3" t="e">
        <f>#REF!-"\qr!(u"</f>
        <v>#REF!</v>
      </c>
      <c r="U3" t="e">
        <f>#REF!-"\qr!(v"</f>
        <v>#REF!</v>
      </c>
      <c r="V3" t="e">
        <f>#REF!-"\qr!(w"</f>
        <v>#REF!</v>
      </c>
      <c r="W3" t="e">
        <f>#REF!-"\qr!(x"</f>
        <v>#REF!</v>
      </c>
      <c r="X3" t="e">
        <f>#REF!-"\qr!(y"</f>
        <v>#REF!</v>
      </c>
      <c r="Y3" t="e">
        <f>#REF!-"\qr!(z"</f>
        <v>#REF!</v>
      </c>
      <c r="Z3" t="e">
        <f>#REF!-"\qr!({"</f>
        <v>#REF!</v>
      </c>
      <c r="AA3" t="e">
        <f>#REF!-"\qr!(|"</f>
        <v>#REF!</v>
      </c>
      <c r="AB3" t="e">
        <f>#REF!-"\qr!(}"</f>
        <v>#REF!</v>
      </c>
      <c r="AC3" t="e">
        <f>#REF!-"\qr!(~"</f>
        <v>#REF!</v>
      </c>
      <c r="AD3" t="e">
        <f>#REF!-"\qr!)#"</f>
        <v>#REF!</v>
      </c>
      <c r="AE3" t="e">
        <f>#REF!-"\qr!)$"</f>
        <v>#REF!</v>
      </c>
      <c r="AF3" t="e">
        <f>#REF!-"\qr!)%"</f>
        <v>#REF!</v>
      </c>
      <c r="AG3" t="e">
        <f>#REF!-"\qr!)&amp;"</f>
        <v>#REF!</v>
      </c>
      <c r="AH3" t="e">
        <f>#REF!-"\qr!)'"</f>
        <v>#REF!</v>
      </c>
      <c r="AI3" t="e">
        <f>#REF!-"\qr!)("</f>
        <v>#REF!</v>
      </c>
      <c r="AJ3" t="e">
        <f>#REF!-"\qr!))"</f>
        <v>#REF!</v>
      </c>
      <c r="AK3" t="e">
        <f>#REF!-"\qr!)."</f>
        <v>#REF!</v>
      </c>
      <c r="AL3" t="e">
        <f>#REF!-"\qr!)/"</f>
        <v>#REF!</v>
      </c>
      <c r="AM3" t="e">
        <f>#REF!-"\qr!)0"</f>
        <v>#REF!</v>
      </c>
      <c r="AN3" t="e">
        <f>#REF!-"\qr!)1"</f>
        <v>#REF!</v>
      </c>
      <c r="AO3" t="e">
        <f>#REF!-"\qr!)2"</f>
        <v>#REF!</v>
      </c>
      <c r="AP3" t="e">
        <f>#REF!-"\qr!)3"</f>
        <v>#REF!</v>
      </c>
      <c r="AQ3" t="e">
        <f>#REF!-"\qr!)4"</f>
        <v>#REF!</v>
      </c>
      <c r="AR3" t="e">
        <f>#REF!-"\qr!)5"</f>
        <v>#REF!</v>
      </c>
      <c r="AS3" t="e">
        <f>#REF!-"\qr!)6"</f>
        <v>#REF!</v>
      </c>
      <c r="AT3" t="e">
        <f>#REF!-"\qr!)7"</f>
        <v>#REF!</v>
      </c>
      <c r="AU3" t="e">
        <f>#REF!-"\qr!)8"</f>
        <v>#REF!</v>
      </c>
      <c r="AV3" t="e">
        <f>#REF!-"\qr!)9"</f>
        <v>#REF!</v>
      </c>
      <c r="AW3" t="e">
        <f>#REF!-"\qr!):"</f>
        <v>#REF!</v>
      </c>
      <c r="AX3" t="e">
        <f>#REF!-"\qr!);"</f>
        <v>#REF!</v>
      </c>
      <c r="AY3" t="e">
        <f>#REF!-"\qr!)&lt;"</f>
        <v>#REF!</v>
      </c>
      <c r="AZ3" t="e">
        <f>#REF!-"\qr!)="</f>
        <v>#REF!</v>
      </c>
      <c r="BA3" t="e">
        <f>#REF!-"\qr!)&gt;"</f>
        <v>#REF!</v>
      </c>
      <c r="BB3" t="e">
        <f>#REF!-"\qr!)?"</f>
        <v>#REF!</v>
      </c>
      <c r="BC3" t="e">
        <f>#REF!-"\qr!)@"</f>
        <v>#REF!</v>
      </c>
      <c r="BD3" t="e">
        <f>#REF!-"\qr!)A"</f>
        <v>#REF!</v>
      </c>
      <c r="BE3" t="e">
        <f>#REF!-"\qr!)B"</f>
        <v>#REF!</v>
      </c>
      <c r="BF3" t="e">
        <f>#REF!-"\qr!)C"</f>
        <v>#REF!</v>
      </c>
      <c r="BG3" t="e">
        <f>#REF!-"\qr!)D"</f>
        <v>#REF!</v>
      </c>
      <c r="BH3" t="e">
        <f>#REF!-"\qr!)E"</f>
        <v>#REF!</v>
      </c>
      <c r="BI3" t="e">
        <f>#REF!-"\qr!)F"</f>
        <v>#REF!</v>
      </c>
      <c r="BJ3" t="e">
        <f>#REF!-"\qr!)G"</f>
        <v>#REF!</v>
      </c>
      <c r="BK3" t="e">
        <f>#REF!-"\qr!)H"</f>
        <v>#REF!</v>
      </c>
      <c r="BL3" t="e">
        <f>#REF!-"\qr!)I"</f>
        <v>#REF!</v>
      </c>
      <c r="BM3" t="e">
        <f>#REF!-"\qr!)J"</f>
        <v>#REF!</v>
      </c>
      <c r="BN3" t="e">
        <f>#REF!-"\qr!)K"</f>
        <v>#REF!</v>
      </c>
      <c r="BO3" t="e">
        <f>#REF!-"\qr!)L"</f>
        <v>#REF!</v>
      </c>
      <c r="BP3" t="e">
        <f>#REF!-"\qr!)M"</f>
        <v>#REF!</v>
      </c>
      <c r="BQ3" t="e">
        <f>#REF!-"\qr!)N"</f>
        <v>#REF!</v>
      </c>
      <c r="BR3" t="e">
        <f>#REF!-"\qr!)O"</f>
        <v>#REF!</v>
      </c>
      <c r="BS3" t="e">
        <f>#REF!-"\qr!)P"</f>
        <v>#REF!</v>
      </c>
      <c r="BT3" t="e">
        <f>#REF!-"\qr!)Q"</f>
        <v>#REF!</v>
      </c>
      <c r="BU3" t="e">
        <f>#REF!-"\qr!)R"</f>
        <v>#REF!</v>
      </c>
      <c r="BV3" t="e">
        <f>#REF!-"\qr!)S"</f>
        <v>#REF!</v>
      </c>
      <c r="BW3" t="e">
        <f>#REF!-"\qr!)T"</f>
        <v>#REF!</v>
      </c>
      <c r="BX3" t="e">
        <f>#REF!-"\qr!)U"</f>
        <v>#REF!</v>
      </c>
      <c r="BY3" t="e">
        <f>#REF!-"\qr!)V"</f>
        <v>#REF!</v>
      </c>
      <c r="BZ3" t="e">
        <f>#REF!-"\qr!)W"</f>
        <v>#REF!</v>
      </c>
      <c r="CA3" t="e">
        <f>#REF!-"\qr!)X"</f>
        <v>#REF!</v>
      </c>
      <c r="CB3" t="e">
        <f>#REF!-"\qr!)Y"</f>
        <v>#REF!</v>
      </c>
      <c r="CC3" t="e">
        <f>#REF!-"\qr!)Z"</f>
        <v>#REF!</v>
      </c>
      <c r="CD3" t="e">
        <f>#REF!-"\qr!)["</f>
        <v>#REF!</v>
      </c>
      <c r="CE3" t="e">
        <f>#REF!-"\qr!)\"</f>
        <v>#REF!</v>
      </c>
      <c r="CF3" t="e">
        <f>#REF!-"\qr!)]"</f>
        <v>#REF!</v>
      </c>
      <c r="CG3" t="e">
        <f>#REF!-"\qr!)^"</f>
        <v>#REF!</v>
      </c>
      <c r="CH3" t="e">
        <f>#REF!-"\qr!)_"</f>
        <v>#REF!</v>
      </c>
      <c r="CI3" t="e">
        <f>#REF!-"\qr!)`"</f>
        <v>#REF!</v>
      </c>
      <c r="CJ3" t="e">
        <f>#REF!-"\qr!)a"</f>
        <v>#REF!</v>
      </c>
      <c r="CK3" t="e">
        <f>#REF!-"\qr!)b"</f>
        <v>#REF!</v>
      </c>
      <c r="CL3" t="e">
        <f>#REF!-"\qr!)c"</f>
        <v>#REF!</v>
      </c>
      <c r="CM3" t="e">
        <f>#REF!-"\qr!)d"</f>
        <v>#REF!</v>
      </c>
      <c r="CN3" t="e">
        <f>#REF!-"\qr!)e"</f>
        <v>#REF!</v>
      </c>
      <c r="CO3" t="e">
        <f>#REF!-"\qr!)f"</f>
        <v>#REF!</v>
      </c>
      <c r="CP3" t="e">
        <f>#REF!-"\qr!)g"</f>
        <v>#REF!</v>
      </c>
      <c r="CQ3" t="e">
        <f>#REF!-"\qr!)h"</f>
        <v>#REF!</v>
      </c>
      <c r="CR3" t="e">
        <f>#REF!-"\qr!)i"</f>
        <v>#REF!</v>
      </c>
      <c r="CS3" t="e">
        <f>#REF!-"\qr!)j"</f>
        <v>#REF!</v>
      </c>
      <c r="CT3" t="e">
        <f>#REF!-"\qr!)k"</f>
        <v>#REF!</v>
      </c>
      <c r="CU3" t="e">
        <f>#REF!-"\qr!)l"</f>
        <v>#REF!</v>
      </c>
      <c r="CV3" t="e">
        <f>#REF!-"\qr!)m"</f>
        <v>#REF!</v>
      </c>
      <c r="CW3" t="e">
        <f>#REF!-"\qr!)n"</f>
        <v>#REF!</v>
      </c>
      <c r="CX3" t="e">
        <f>#REF!-"\qr!)o"</f>
        <v>#REF!</v>
      </c>
      <c r="CY3" t="e">
        <f>#REF!-"\qr!)p"</f>
        <v>#REF!</v>
      </c>
      <c r="CZ3" t="e">
        <f>#REF!-"\qr!)q"</f>
        <v>#REF!</v>
      </c>
      <c r="DA3" t="e">
        <f>#REF!-"\qr!)r"</f>
        <v>#REF!</v>
      </c>
      <c r="DB3" t="e">
        <f>#REF!-"\qr!)s"</f>
        <v>#REF!</v>
      </c>
      <c r="DC3" t="e">
        <f>#REF!-"\qr!)t"</f>
        <v>#REF!</v>
      </c>
      <c r="DD3" t="e">
        <f>#REF!-"\qr!)u"</f>
        <v>#REF!</v>
      </c>
      <c r="DE3" t="e">
        <f>#REF!-"\qr!)v"</f>
        <v>#REF!</v>
      </c>
      <c r="DF3" t="e">
        <f>#REF!-"\qr!)w"</f>
        <v>#REF!</v>
      </c>
      <c r="DG3" t="e">
        <f>#REF!-"\qr!)x"</f>
        <v>#REF!</v>
      </c>
      <c r="DH3" t="e">
        <f>#REF!-"\qr!)y"</f>
        <v>#REF!</v>
      </c>
      <c r="DI3" t="e">
        <f>#REF!-"\qr!)z"</f>
        <v>#REF!</v>
      </c>
      <c r="DJ3" t="e">
        <f>#REF!-"\qr!){"</f>
        <v>#REF!</v>
      </c>
      <c r="DK3" t="e">
        <f>#REF!-"\qr!)|"</f>
        <v>#REF!</v>
      </c>
      <c r="DL3" t="e">
        <f>#REF!-"\qr!)}"</f>
        <v>#REF!</v>
      </c>
      <c r="DM3" t="e">
        <f>#REF!-"\qr!)~"</f>
        <v>#REF!</v>
      </c>
      <c r="DN3" t="e">
        <f>#REF!-"\qr!.#"</f>
        <v>#REF!</v>
      </c>
      <c r="DO3" t="e">
        <f>#REF!-"\qr!.$"</f>
        <v>#REF!</v>
      </c>
      <c r="DP3" t="e">
        <f>#REF!-"\qr!.%"</f>
        <v>#REF!</v>
      </c>
      <c r="DQ3" t="e">
        <f>#REF!-"\qr!.&amp;"</f>
        <v>#REF!</v>
      </c>
      <c r="DR3" t="e">
        <f>#REF!-"\qr!.'"</f>
        <v>#REF!</v>
      </c>
      <c r="DS3" t="e">
        <f>#REF!-"\qr!.("</f>
        <v>#REF!</v>
      </c>
      <c r="DT3" t="e">
        <f>#REF!-"\qr!.)"</f>
        <v>#REF!</v>
      </c>
      <c r="DU3" t="e">
        <f>#REF!-"\qr!.."</f>
        <v>#REF!</v>
      </c>
      <c r="DV3" t="e">
        <f>#REF!-"\qr!./"</f>
        <v>#REF!</v>
      </c>
      <c r="DW3" t="e">
        <f>#REF!-"\qr!.0"</f>
        <v>#REF!</v>
      </c>
      <c r="DX3" t="e">
        <f>#REF!-"\qr!.1"</f>
        <v>#REF!</v>
      </c>
      <c r="DY3" t="e">
        <f>#REF!-"\qr!.2"</f>
        <v>#REF!</v>
      </c>
      <c r="DZ3" t="e">
        <f>#REF!-"\qr!.3"</f>
        <v>#REF!</v>
      </c>
      <c r="EA3" t="e">
        <f>#REF!-"\qr!.4"</f>
        <v>#REF!</v>
      </c>
      <c r="EB3" t="e">
        <f>#REF!-"\qr!.5"</f>
        <v>#REF!</v>
      </c>
      <c r="EC3" t="e">
        <f>#REF!-"\qr!.6"</f>
        <v>#REF!</v>
      </c>
      <c r="ED3" t="e">
        <f>#REF!-"\qr!.7"</f>
        <v>#REF!</v>
      </c>
      <c r="EE3" t="e">
        <f>#REF!-"\qr!.8"</f>
        <v>#REF!</v>
      </c>
      <c r="EF3" t="e">
        <f>#REF!-"\qr!.9"</f>
        <v>#REF!</v>
      </c>
      <c r="EG3" t="e">
        <f>#REF!-"\qr!.:"</f>
        <v>#REF!</v>
      </c>
      <c r="EH3" t="e">
        <f>#REF!-"\qr!.;"</f>
        <v>#REF!</v>
      </c>
      <c r="EI3" t="e">
        <f>#REF!-"\qr!.&lt;"</f>
        <v>#REF!</v>
      </c>
      <c r="EJ3" t="e">
        <f>#REF!-"\qr!.="</f>
        <v>#REF!</v>
      </c>
      <c r="EK3" t="e">
        <f>#REF!-"\qr!.&gt;"</f>
        <v>#REF!</v>
      </c>
      <c r="EL3" t="e">
        <f>#REF!-"\qr!.?"</f>
        <v>#REF!</v>
      </c>
      <c r="EM3" t="e">
        <f>#REF!-"\qr!.@"</f>
        <v>#REF!</v>
      </c>
      <c r="EN3" t="e">
        <f>#REF!-"\qr!.A"</f>
        <v>#REF!</v>
      </c>
      <c r="EO3" t="e">
        <f>#REF!-"\qr!.B"</f>
        <v>#REF!</v>
      </c>
      <c r="EP3" t="e">
        <f>#REF!-"\qr!.C"</f>
        <v>#REF!</v>
      </c>
      <c r="EQ3" t="e">
        <f>#REF!-"\qr!.D"</f>
        <v>#REF!</v>
      </c>
      <c r="ER3" t="e">
        <f>#REF!-"\qr!.E"</f>
        <v>#REF!</v>
      </c>
      <c r="ES3" t="e">
        <f>#REF!-"\qr!.F"</f>
        <v>#REF!</v>
      </c>
      <c r="ET3" t="e">
        <f>#REF!-"\qr!.G"</f>
        <v>#REF!</v>
      </c>
      <c r="EU3" t="e">
        <f>#REF!-"\qr!.H"</f>
        <v>#REF!</v>
      </c>
      <c r="EV3" t="e">
        <f>#REF!-"\qr!.I"</f>
        <v>#REF!</v>
      </c>
      <c r="EW3" t="e">
        <f>#REF!-"\qr!.J"</f>
        <v>#REF!</v>
      </c>
      <c r="EX3" t="e">
        <f>#REF!-"\qr!.K"</f>
        <v>#REF!</v>
      </c>
      <c r="EY3" t="e">
        <f>#REF!-"\qr!.L"</f>
        <v>#REF!</v>
      </c>
      <c r="EZ3" t="e">
        <f>#REF!-"\qr!.M"</f>
        <v>#REF!</v>
      </c>
      <c r="FA3" t="e">
        <f>#REF!-"\qr!.N"</f>
        <v>#REF!</v>
      </c>
      <c r="FB3" t="e">
        <f>#REF!-"\qr!.O"</f>
        <v>#REF!</v>
      </c>
      <c r="FC3" t="e">
        <f>#REF!-"\qr!.P"</f>
        <v>#REF!</v>
      </c>
      <c r="FD3" t="e">
        <f>#REF!-"\qr!.Q"</f>
        <v>#REF!</v>
      </c>
      <c r="FE3" t="e">
        <f>#REF!-"\qr!.R"</f>
        <v>#REF!</v>
      </c>
      <c r="FF3" t="e">
        <f>#REF!-"\qr!.S"</f>
        <v>#REF!</v>
      </c>
      <c r="FG3" t="e">
        <f>#REF!-"\qr!.T"</f>
        <v>#REF!</v>
      </c>
      <c r="FH3" t="e">
        <f>#REF!-"\qr!.U"</f>
        <v>#REF!</v>
      </c>
      <c r="FI3" t="e">
        <f>#REF!-"\qr!.V"</f>
        <v>#REF!</v>
      </c>
      <c r="FJ3" t="e">
        <f>#REF!-"\qr!.W"</f>
        <v>#REF!</v>
      </c>
      <c r="FK3" t="e">
        <f>#REF!-"\qr!.X"</f>
        <v>#REF!</v>
      </c>
      <c r="FL3" t="e">
        <f>#REF!-"\qr!.Y"</f>
        <v>#REF!</v>
      </c>
      <c r="FM3" t="e">
        <f>#REF!-"\qr!.Z"</f>
        <v>#REF!</v>
      </c>
      <c r="FN3" t="e">
        <f>#REF!-"\qr!.["</f>
        <v>#REF!</v>
      </c>
      <c r="FO3" t="e">
        <f>#REF!-"\qr!.\"</f>
        <v>#REF!</v>
      </c>
      <c r="FP3" t="e">
        <f>#REF!-"\qr!.]"</f>
        <v>#REF!</v>
      </c>
      <c r="FQ3" t="e">
        <f>#REF!-"\qr!.^"</f>
        <v>#REF!</v>
      </c>
      <c r="FR3" t="e">
        <f>#REF!-"\qr!._"</f>
        <v>#REF!</v>
      </c>
      <c r="FS3" t="e">
        <f>#REF!-"\qr!.`"</f>
        <v>#REF!</v>
      </c>
      <c r="FT3" t="e">
        <f>#REF!-"\qr!.a"</f>
        <v>#REF!</v>
      </c>
      <c r="FU3" t="e">
        <f>#REF!-"\qr!.b"</f>
        <v>#REF!</v>
      </c>
      <c r="FV3" t="e">
        <f>#REF!-"\qr!.c"</f>
        <v>#REF!</v>
      </c>
      <c r="FW3" t="e">
        <f>#REF!-"\qr!.d"</f>
        <v>#REF!</v>
      </c>
      <c r="FX3" t="e">
        <f>#REF!-"\qr!.e"</f>
        <v>#REF!</v>
      </c>
      <c r="FY3" t="e">
        <f>#REF!-"\qr!.f"</f>
        <v>#REF!</v>
      </c>
      <c r="FZ3" t="e">
        <f>#REF!-"\qr!.g"</f>
        <v>#REF!</v>
      </c>
      <c r="GA3" t="e">
        <f>#REF!-"\qr!.h"</f>
        <v>#REF!</v>
      </c>
      <c r="GB3" t="e">
        <f>#REF!-"\qr!.i"</f>
        <v>#REF!</v>
      </c>
      <c r="GC3" t="e">
        <f>#REF!-"\qr!.j"</f>
        <v>#REF!</v>
      </c>
      <c r="GD3" t="e">
        <f>#REF!-"\qr!.k"</f>
        <v>#REF!</v>
      </c>
      <c r="GE3" t="e">
        <f>#REF!-"\qr!.l"</f>
        <v>#REF!</v>
      </c>
      <c r="GF3" t="e">
        <f>#REF!-"\qr!.m"</f>
        <v>#REF!</v>
      </c>
      <c r="GG3" t="e">
        <f>#REF!-"\qr!.n"</f>
        <v>#REF!</v>
      </c>
      <c r="GH3" t="e">
        <f>#REF!-"\qr!.o"</f>
        <v>#REF!</v>
      </c>
      <c r="GI3" t="e">
        <f>#REF!-"\qr!.p"</f>
        <v>#REF!</v>
      </c>
      <c r="GJ3" t="e">
        <f>#REF!-"\qr!.q"</f>
        <v>#REF!</v>
      </c>
      <c r="GK3" t="e">
        <f>#REF!-"\qr!.r"</f>
        <v>#REF!</v>
      </c>
      <c r="GL3" t="e">
        <f>#REF!-"\qr!.s"</f>
        <v>#REF!</v>
      </c>
      <c r="GM3" t="e">
        <f>#REF!-"\qr!.t"</f>
        <v>#REF!</v>
      </c>
      <c r="GN3" t="e">
        <f>#REF!-"\qr!.u"</f>
        <v>#REF!</v>
      </c>
      <c r="GO3" t="e">
        <f>#REF!-"\qr!.v"</f>
        <v>#REF!</v>
      </c>
      <c r="GP3" t="e">
        <f>#REF!-"\qr!.w"</f>
        <v>#REF!</v>
      </c>
      <c r="GQ3" t="e">
        <f>#REF!-"\qr!.x"</f>
        <v>#REF!</v>
      </c>
      <c r="GR3" t="e">
        <f>#REF!-"\qr!.y"</f>
        <v>#REF!</v>
      </c>
      <c r="GS3" t="e">
        <f>#REF!-"\qr!.z"</f>
        <v>#REF!</v>
      </c>
      <c r="GT3" t="e">
        <f>#REF!-"\qr!.{"</f>
        <v>#REF!</v>
      </c>
      <c r="GU3" t="e">
        <f>#REF!-"\qr!.|"</f>
        <v>#REF!</v>
      </c>
      <c r="GV3" t="e">
        <f>#REF!-"\qr!.}"</f>
        <v>#REF!</v>
      </c>
      <c r="GW3" t="e">
        <f>#REF!-"\qr!.~"</f>
        <v>#REF!</v>
      </c>
      <c r="GX3" t="e">
        <f>#REF!-"\qr!/#"</f>
        <v>#REF!</v>
      </c>
      <c r="GY3" t="e">
        <f>#REF!-"\qr!/$"</f>
        <v>#REF!</v>
      </c>
      <c r="GZ3" t="e">
        <f>#REF!-"\qr!/%"</f>
        <v>#REF!</v>
      </c>
      <c r="HA3" t="e">
        <f>#REF!-"\qr!/&amp;"</f>
        <v>#REF!</v>
      </c>
      <c r="HB3" t="e">
        <f>#REF!-"\qr!/'"</f>
        <v>#REF!</v>
      </c>
      <c r="HC3" t="e">
        <f>#REF!-"\qr!/("</f>
        <v>#REF!</v>
      </c>
      <c r="HD3" t="e">
        <f>#REF!-"\qr!/)"</f>
        <v>#REF!</v>
      </c>
      <c r="HE3" t="e">
        <f>#REF!-"\qr!/."</f>
        <v>#REF!</v>
      </c>
      <c r="HF3" t="e">
        <f>#REF!-"\qr!//"</f>
        <v>#REF!</v>
      </c>
      <c r="HG3" t="e">
        <f>#REF!-"\qr!/0"</f>
        <v>#REF!</v>
      </c>
      <c r="HH3" t="e">
        <f>#REF!-"\qr!/1"</f>
        <v>#REF!</v>
      </c>
      <c r="HI3" t="e">
        <f>#REF!-"\qr!/2"</f>
        <v>#REF!</v>
      </c>
      <c r="HJ3" t="e">
        <f>#REF!-"\qr!/3"</f>
        <v>#REF!</v>
      </c>
      <c r="HK3" t="e">
        <f>#REF!-"\qr!/4"</f>
        <v>#REF!</v>
      </c>
      <c r="HL3" t="e">
        <f>#REF!-"\qr!/5"</f>
        <v>#REF!</v>
      </c>
      <c r="HM3" t="e">
        <f>#REF!-"\qr!/6"</f>
        <v>#REF!</v>
      </c>
      <c r="HN3" t="e">
        <f>#REF!-"\qr!/7"</f>
        <v>#REF!</v>
      </c>
      <c r="HO3" t="e">
        <f>#REF!-"\qr!/8"</f>
        <v>#REF!</v>
      </c>
      <c r="HP3" t="e">
        <f>#REF!-"\qr!/9"</f>
        <v>#REF!</v>
      </c>
      <c r="HQ3" t="e">
        <f>#REF!-"\qr!/:"</f>
        <v>#REF!</v>
      </c>
      <c r="HR3" t="e">
        <f>#REF!-"\qr!/;"</f>
        <v>#REF!</v>
      </c>
      <c r="HS3" t="e">
        <f>#REF!-"\qr!/&lt;"</f>
        <v>#REF!</v>
      </c>
      <c r="HT3" t="e">
        <f>#REF!-"\qr!/="</f>
        <v>#REF!</v>
      </c>
      <c r="HU3" t="e">
        <f>#REF!-"\qr!/&gt;"</f>
        <v>#REF!</v>
      </c>
      <c r="HV3" t="e">
        <f>#REF!-"\qr!/?"</f>
        <v>#REF!</v>
      </c>
      <c r="HW3" t="e">
        <f>#REF!-"\qr!/@"</f>
        <v>#REF!</v>
      </c>
      <c r="HX3" t="e">
        <f>#REF!-"\qr!/A"</f>
        <v>#REF!</v>
      </c>
      <c r="HY3" t="e">
        <f>#REF!-"\qr!/B"</f>
        <v>#REF!</v>
      </c>
      <c r="HZ3" t="e">
        <f>#REF!-"\qr!/C"</f>
        <v>#REF!</v>
      </c>
      <c r="IA3" t="e">
        <f>#REF!-"\qr!/D"</f>
        <v>#REF!</v>
      </c>
      <c r="IB3" t="e">
        <f>#REF!-"\qr!/E"</f>
        <v>#REF!</v>
      </c>
      <c r="IC3" t="e">
        <f>#REF!-"\qr!/F"</f>
        <v>#REF!</v>
      </c>
      <c r="ID3" t="e">
        <f>#REF!-"\qr!/G"</f>
        <v>#REF!</v>
      </c>
      <c r="IE3" t="e">
        <f>#REF!-"\qr!/H"</f>
        <v>#REF!</v>
      </c>
      <c r="IF3" t="e">
        <f>#REF!-"\qr!/I"</f>
        <v>#REF!</v>
      </c>
      <c r="IG3" t="e">
        <f>#REF!-"\qr!/J"</f>
        <v>#REF!</v>
      </c>
      <c r="IH3" t="e">
        <f>#REF!-"\qr!/K"</f>
        <v>#REF!</v>
      </c>
      <c r="II3" t="e">
        <f>#REF!-"\qr!/L"</f>
        <v>#REF!</v>
      </c>
      <c r="IJ3" t="e">
        <f>#REF!-"\qr!/M"</f>
        <v>#REF!</v>
      </c>
      <c r="IK3" t="e">
        <f>#REF!-"\qr!/N"</f>
        <v>#REF!</v>
      </c>
      <c r="IL3" t="e">
        <f>#REF!-"\qr!/O"</f>
        <v>#REF!</v>
      </c>
      <c r="IM3" t="e">
        <f>#REF!-"\qr!/P"</f>
        <v>#REF!</v>
      </c>
      <c r="IN3" t="e">
        <f>#REF!-"\qr!/Q"</f>
        <v>#REF!</v>
      </c>
      <c r="IO3" t="e">
        <f>#REF!-"\qr!/R"</f>
        <v>#REF!</v>
      </c>
      <c r="IP3" t="e">
        <f>#REF!-"\qr!/S"</f>
        <v>#REF!</v>
      </c>
      <c r="IQ3" t="e">
        <f>#REF!-"\qr!/T"</f>
        <v>#REF!</v>
      </c>
      <c r="IR3" t="e">
        <f>#REF!-"\qr!/U"</f>
        <v>#REF!</v>
      </c>
      <c r="IS3" t="e">
        <f>#REF!-"\qr!/V"</f>
        <v>#REF!</v>
      </c>
      <c r="IT3" t="e">
        <f>#REF!-"\qr!/W"</f>
        <v>#REF!</v>
      </c>
      <c r="IU3" t="e">
        <f>#REF!-"\qr!/X"</f>
        <v>#REF!</v>
      </c>
      <c r="IV3" t="e">
        <f>#REF!-"\qr!/Y"</f>
        <v>#REF!</v>
      </c>
    </row>
    <row r="4" spans="1:256" x14ac:dyDescent="0.15">
      <c r="A4" t="s">
        <v>14</v>
      </c>
      <c r="F4" t="e">
        <f>#REF!-"\qr!/Z"</f>
        <v>#REF!</v>
      </c>
      <c r="G4" t="e">
        <f>#REF!+"\qr!/["</f>
        <v>#REF!</v>
      </c>
      <c r="H4" t="e">
        <f>#REF!+"\qr!/\"</f>
        <v>#REF!</v>
      </c>
      <c r="I4" t="e">
        <f>#REF!+"\qr!/]"</f>
        <v>#REF!</v>
      </c>
      <c r="J4" t="e">
        <f>#REF!+"\qr!/^"</f>
        <v>#REF!</v>
      </c>
      <c r="K4" t="e">
        <f>#REF!+"\qr!/_"</f>
        <v>#REF!</v>
      </c>
      <c r="L4" t="e">
        <f>#REF!+"\qr!/`"</f>
        <v>#REF!</v>
      </c>
      <c r="M4" t="e">
        <f>#REF!+"\qr!/a"</f>
        <v>#REF!</v>
      </c>
      <c r="N4" t="e">
        <f>#REF!+"\qr!/b"</f>
        <v>#REF!</v>
      </c>
      <c r="O4" t="e">
        <f>#REF!+"\qr!/c"</f>
        <v>#REF!</v>
      </c>
      <c r="P4" t="e">
        <f>#REF!+"\qr!/d"</f>
        <v>#REF!</v>
      </c>
      <c r="Q4" t="e">
        <f>#REF!+"\qr!/e"</f>
        <v>#REF!</v>
      </c>
      <c r="R4" t="e">
        <f>#REF!+"\qr!/f"</f>
        <v>#REF!</v>
      </c>
      <c r="S4" t="e">
        <f>#REF!+"\qr!/g"</f>
        <v>#REF!</v>
      </c>
      <c r="T4" t="e">
        <f>#REF!+"\qr!/h"</f>
        <v>#REF!</v>
      </c>
      <c r="U4" t="e">
        <f>#REF!+"\qr!/i"</f>
        <v>#REF!</v>
      </c>
      <c r="V4" t="e">
        <f>#REF!+"\qr!/j"</f>
        <v>#REF!</v>
      </c>
      <c r="W4" t="e">
        <f>#REF!+"\qr!/k"</f>
        <v>#REF!</v>
      </c>
      <c r="X4" t="e">
        <f>#REF!+"\qr!/l"</f>
        <v>#REF!</v>
      </c>
      <c r="Y4" t="e">
        <f>#REF!+"\qr!/m"</f>
        <v>#REF!</v>
      </c>
      <c r="Z4" t="e">
        <f>#REF!+"\qr!/n"</f>
        <v>#REF!</v>
      </c>
      <c r="AA4" t="e">
        <f>#REF!+"\qr!/o"</f>
        <v>#REF!</v>
      </c>
      <c r="AB4" t="e">
        <f>#REF!+"\qr!/p"</f>
        <v>#REF!</v>
      </c>
      <c r="AC4" t="e">
        <f>#REF!+"\qr!/q"</f>
        <v>#REF!</v>
      </c>
      <c r="AD4" t="e">
        <f>#REF!+"\qr!/r"</f>
        <v>#REF!</v>
      </c>
      <c r="AE4" t="e">
        <f>#REF!+"\qr!/s"</f>
        <v>#REF!</v>
      </c>
      <c r="AF4" t="e">
        <f>#REF!+"\qr!/t"</f>
        <v>#REF!</v>
      </c>
      <c r="AG4" t="e">
        <f>#REF!+"\qr!/u"</f>
        <v>#REF!</v>
      </c>
      <c r="AH4" t="e">
        <f>#REF!+"\qr!/v"</f>
        <v>#REF!</v>
      </c>
      <c r="AI4" t="e">
        <f>#REF!+"\qr!/w"</f>
        <v>#REF!</v>
      </c>
      <c r="AJ4" t="e">
        <f>#REF!+"\qr!/x"</f>
        <v>#REF!</v>
      </c>
      <c r="AK4" t="e">
        <f>#REF!+"\qr!/y"</f>
        <v>#REF!</v>
      </c>
      <c r="AL4" t="e">
        <f>#REF!+"\qr!/z"</f>
        <v>#REF!</v>
      </c>
      <c r="AM4" t="e">
        <f>#REF!+"\qr!/{"</f>
        <v>#REF!</v>
      </c>
      <c r="AN4" t="e">
        <f>#REF!+"\qr!/|"</f>
        <v>#REF!</v>
      </c>
      <c r="AO4" t="e">
        <f>#REF!+"\qr!/}"</f>
        <v>#REF!</v>
      </c>
      <c r="AP4" t="e">
        <f>#REF!+"\qr!/~"</f>
        <v>#REF!</v>
      </c>
      <c r="AQ4" t="e">
        <f>#REF!+"\qr!0#"</f>
        <v>#REF!</v>
      </c>
      <c r="AR4" t="e">
        <f>#REF!+"\qr!0$"</f>
        <v>#REF!</v>
      </c>
      <c r="AS4" t="e">
        <f>#REF!+"\qr!0%"</f>
        <v>#REF!</v>
      </c>
      <c r="AT4" t="e">
        <f>#REF!+"\qr!0&amp;"</f>
        <v>#REF!</v>
      </c>
      <c r="AU4" t="e">
        <f>#REF!+"\qr!0'"</f>
        <v>#REF!</v>
      </c>
      <c r="AV4" t="e">
        <f>#REF!+"\qr!0("</f>
        <v>#REF!</v>
      </c>
      <c r="AW4" t="e">
        <f>#REF!+"\qr!0)"</f>
        <v>#REF!</v>
      </c>
      <c r="AX4" t="e">
        <f>#REF!+"\qr!0."</f>
        <v>#REF!</v>
      </c>
      <c r="AY4" t="e">
        <f>#REF!+"\qr!0/"</f>
        <v>#REF!</v>
      </c>
      <c r="AZ4" t="e">
        <f>#REF!+"\qr!00"</f>
        <v>#REF!</v>
      </c>
      <c r="BA4" t="e">
        <f>#REF!+"\qr!01"</f>
        <v>#REF!</v>
      </c>
      <c r="BB4" t="e">
        <f>#REF!+"\qr!02"</f>
        <v>#REF!</v>
      </c>
      <c r="BC4" t="e">
        <f>#REF!+"\qr!03"</f>
        <v>#REF!</v>
      </c>
      <c r="BD4" t="e">
        <f>#REF!+"\qr!04"</f>
        <v>#REF!</v>
      </c>
      <c r="BE4" t="e">
        <f>#REF!+"\qr!05"</f>
        <v>#REF!</v>
      </c>
      <c r="BF4" t="e">
        <f>#REF!+"\qr!06"</f>
        <v>#REF!</v>
      </c>
      <c r="BG4" t="e">
        <f>#REF!+"\qr!07"</f>
        <v>#REF!</v>
      </c>
      <c r="BH4" t="e">
        <f>#REF!+"\qr!08"</f>
        <v>#REF!</v>
      </c>
      <c r="BI4" t="e">
        <f>#REF!+"\qr!09"</f>
        <v>#REF!</v>
      </c>
      <c r="BJ4" t="e">
        <f>#REF!+"\qr!0:"</f>
        <v>#REF!</v>
      </c>
      <c r="BK4" t="e">
        <f>#REF!+"\qr!0;"</f>
        <v>#REF!</v>
      </c>
      <c r="BL4" t="e">
        <f>#REF!+"\qr!0&lt;"</f>
        <v>#REF!</v>
      </c>
      <c r="BM4" t="e">
        <f>#REF!+"\qr!0="</f>
        <v>#REF!</v>
      </c>
      <c r="BN4" t="e">
        <f>#REF!+"\qr!0&gt;"</f>
        <v>#REF!</v>
      </c>
      <c r="BO4" t="e">
        <f>#REF!+"\qr!0?"</f>
        <v>#REF!</v>
      </c>
      <c r="BP4" t="e">
        <f>#REF!+"\qr!0@"</f>
        <v>#REF!</v>
      </c>
      <c r="BQ4" t="e">
        <f>#REF!+"\qr!0A"</f>
        <v>#REF!</v>
      </c>
      <c r="BR4" t="e">
        <f>#REF!+"\qr!0B"</f>
        <v>#REF!</v>
      </c>
      <c r="BS4" t="e">
        <f>#REF!+"\qr!0C"</f>
        <v>#REF!</v>
      </c>
      <c r="BT4" t="e">
        <f>#REF!+"\qr!0D"</f>
        <v>#REF!</v>
      </c>
      <c r="BU4" t="e">
        <f>#REF!+"\qr!0E"</f>
        <v>#REF!</v>
      </c>
      <c r="BV4" t="e">
        <f>#REF!+"\qr!0F"</f>
        <v>#REF!</v>
      </c>
      <c r="BW4" t="e">
        <f>#REF!+"\qr!0G"</f>
        <v>#REF!</v>
      </c>
      <c r="BX4" t="e">
        <f>#REF!+"\qr!0H"</f>
        <v>#REF!</v>
      </c>
      <c r="BY4" t="e">
        <f>#REF!+"\qr!0I"</f>
        <v>#REF!</v>
      </c>
      <c r="BZ4" t="e">
        <f>#REF!+"\qr!0J"</f>
        <v>#REF!</v>
      </c>
      <c r="CA4" t="e">
        <f>#REF!+"\qr!0K"</f>
        <v>#REF!</v>
      </c>
      <c r="CB4" t="e">
        <f>#REF!+"\qr!0L"</f>
        <v>#REF!</v>
      </c>
      <c r="CC4" t="e">
        <f>#REF!+"\qr!0M"</f>
        <v>#REF!</v>
      </c>
      <c r="CD4" t="e">
        <f>#REF!+"\qr!0N"</f>
        <v>#REF!</v>
      </c>
      <c r="CE4" t="e">
        <f>#REF!+"\qr!0O"</f>
        <v>#REF!</v>
      </c>
      <c r="CF4" t="e">
        <f>#REF!+"\qr!0P"</f>
        <v>#REF!</v>
      </c>
      <c r="CG4" t="e">
        <f>#REF!+"\qr!0Q"</f>
        <v>#REF!</v>
      </c>
      <c r="CH4" t="e">
        <f>#REF!+"\qr!0R"</f>
        <v>#REF!</v>
      </c>
      <c r="CI4" t="e">
        <f>#REF!+"\qr!0S"</f>
        <v>#REF!</v>
      </c>
      <c r="CJ4" t="e">
        <f>#REF!+"\qr!0T"</f>
        <v>#REF!</v>
      </c>
      <c r="CK4" t="e">
        <f>#REF!+"\qr!0U"</f>
        <v>#REF!</v>
      </c>
      <c r="CL4" t="e">
        <f>#REF!+"\qr!0V"</f>
        <v>#REF!</v>
      </c>
      <c r="CM4" t="e">
        <f>#REF!+"\qr!0W"</f>
        <v>#REF!</v>
      </c>
      <c r="CN4" t="e">
        <f>#REF!+"\qr!0X"</f>
        <v>#REF!</v>
      </c>
      <c r="CO4" t="e">
        <f>#REF!+"\qr!0Y"</f>
        <v>#REF!</v>
      </c>
      <c r="CP4" t="e">
        <f>#REF!+"\qr!0Z"</f>
        <v>#REF!</v>
      </c>
      <c r="CQ4" t="e">
        <f>#REF!+"\qr!0["</f>
        <v>#REF!</v>
      </c>
      <c r="CR4" t="e">
        <f>#REF!+"\qr!0\"</f>
        <v>#REF!</v>
      </c>
      <c r="CS4" t="e">
        <f>#REF!+"\qr!0]"</f>
        <v>#REF!</v>
      </c>
      <c r="CT4" t="e">
        <f>#REF!+"\qr!0^"</f>
        <v>#REF!</v>
      </c>
      <c r="CU4" t="e">
        <f>#REF!+"\qr!0_"</f>
        <v>#REF!</v>
      </c>
      <c r="CV4" t="e">
        <f>#REF!+"\qr!0`"</f>
        <v>#REF!</v>
      </c>
      <c r="CW4" t="e">
        <f>#REF!+"\qr!0a"</f>
        <v>#REF!</v>
      </c>
      <c r="CX4" t="e">
        <f>#REF!+"\qr!0b"</f>
        <v>#REF!</v>
      </c>
      <c r="CY4" t="e">
        <f>#REF!+"\qr!0c"</f>
        <v>#REF!</v>
      </c>
      <c r="CZ4" t="e">
        <f>#REF!+"\qr!0d"</f>
        <v>#REF!</v>
      </c>
      <c r="DA4" t="e">
        <f>#REF!+"\qr!0e"</f>
        <v>#REF!</v>
      </c>
      <c r="DB4" t="e">
        <f>#REF!+"\qr!0f"</f>
        <v>#REF!</v>
      </c>
      <c r="DC4" t="e">
        <f>#REF!+"\qr!0g"</f>
        <v>#REF!</v>
      </c>
      <c r="DD4" t="e">
        <f>#REF!+"\qr!0h"</f>
        <v>#REF!</v>
      </c>
      <c r="DE4" t="e">
        <f>#REF!+"\qr!0i"</f>
        <v>#REF!</v>
      </c>
      <c r="DF4" t="e">
        <f>#REF!+"\qr!0j"</f>
        <v>#REF!</v>
      </c>
      <c r="DG4" t="e">
        <f>#REF!+"\qr!0k"</f>
        <v>#REF!</v>
      </c>
      <c r="DH4" t="e">
        <f>#REF!+"\qr!0l"</f>
        <v>#REF!</v>
      </c>
      <c r="DI4" t="e">
        <f>#REF!+"\qr!0m"</f>
        <v>#REF!</v>
      </c>
      <c r="DJ4" t="e">
        <f>#REF!+"\qr!0n"</f>
        <v>#REF!</v>
      </c>
      <c r="DK4" t="e">
        <f>#REF!+"\qr!0o"</f>
        <v>#REF!</v>
      </c>
      <c r="DL4" t="e">
        <f>#REF!+"\qr!0p"</f>
        <v>#REF!</v>
      </c>
      <c r="DM4" t="e">
        <f>#REF!+"\qr!0q"</f>
        <v>#REF!</v>
      </c>
      <c r="DN4" t="e">
        <f>#REF!+"\qr!0r"</f>
        <v>#REF!</v>
      </c>
      <c r="DO4" t="e">
        <f>#REF!+"\qr!0s"</f>
        <v>#REF!</v>
      </c>
      <c r="DP4" t="e">
        <f>#REF!+"\qr!0t"</f>
        <v>#REF!</v>
      </c>
      <c r="DQ4" t="e">
        <f>#REF!+"\qr!0u"</f>
        <v>#REF!</v>
      </c>
      <c r="DR4" t="e">
        <f>#REF!+"\qr!0v"</f>
        <v>#REF!</v>
      </c>
      <c r="DS4" t="e">
        <f>#REF!+"\qr!0w"</f>
        <v>#REF!</v>
      </c>
      <c r="DT4" t="e">
        <f>#REF!+"\qr!0x"</f>
        <v>#REF!</v>
      </c>
      <c r="DU4" t="e">
        <f>#REF!+"\qr!0y"</f>
        <v>#REF!</v>
      </c>
      <c r="DV4" t="e">
        <f>#REF!+"\qr!0z"</f>
        <v>#REF!</v>
      </c>
      <c r="DW4" t="e">
        <f>#REF!+"\qr!0{"</f>
        <v>#REF!</v>
      </c>
      <c r="DX4" t="e">
        <f>#REF!+"\qr!0|"</f>
        <v>#REF!</v>
      </c>
      <c r="DY4" t="e">
        <f>#REF!+"\qr!0}"</f>
        <v>#REF!</v>
      </c>
      <c r="DZ4" t="e">
        <f>#REF!+"\qr!0~"</f>
        <v>#REF!</v>
      </c>
      <c r="EA4" t="e">
        <f>#REF!+"\qr!1#"</f>
        <v>#REF!</v>
      </c>
      <c r="EB4" t="e">
        <f>#REF!+"\qr!1$"</f>
        <v>#REF!</v>
      </c>
      <c r="EC4" t="e">
        <f>#REF!+"\qr!1%"</f>
        <v>#REF!</v>
      </c>
      <c r="ED4" t="e">
        <f>#REF!+"\qr!1&amp;"</f>
        <v>#REF!</v>
      </c>
      <c r="EE4" t="e">
        <f>#REF!+"\qr!1'"</f>
        <v>#REF!</v>
      </c>
      <c r="EF4" t="e">
        <f>#REF!+"\qr!1("</f>
        <v>#REF!</v>
      </c>
      <c r="EG4" t="e">
        <f>#REF!+"\qr!1)"</f>
        <v>#REF!</v>
      </c>
      <c r="EH4" t="e">
        <f>#REF!+"\qr!1."</f>
        <v>#REF!</v>
      </c>
      <c r="EI4" t="e">
        <f>#REF!+"\qr!1/"</f>
        <v>#REF!</v>
      </c>
      <c r="EJ4" t="e">
        <f>#REF!+"\qr!10"</f>
        <v>#REF!</v>
      </c>
      <c r="EK4" t="e">
        <f>#REF!+"\qr!11"</f>
        <v>#REF!</v>
      </c>
      <c r="EL4" t="e">
        <f>#REF!+"\qr!12"</f>
        <v>#REF!</v>
      </c>
      <c r="EM4" t="e">
        <f>#REF!+"\qr!13"</f>
        <v>#REF!</v>
      </c>
      <c r="EN4" t="e">
        <f>#REF!+"\qr!14"</f>
        <v>#REF!</v>
      </c>
      <c r="EO4" t="e">
        <f>#REF!+"\qr!15"</f>
        <v>#REF!</v>
      </c>
      <c r="EP4" t="e">
        <f>#REF!+"\qr!16"</f>
        <v>#REF!</v>
      </c>
      <c r="EQ4" t="e">
        <f>#REF!+"\qr!17"</f>
        <v>#REF!</v>
      </c>
      <c r="ER4" t="e">
        <f>#REF!+"\qr!18"</f>
        <v>#REF!</v>
      </c>
      <c r="ES4" t="e">
        <f>#REF!+"\qr!19"</f>
        <v>#REF!</v>
      </c>
      <c r="ET4" t="e">
        <f>#REF!+"\qr!1:"</f>
        <v>#REF!</v>
      </c>
      <c r="EU4" t="e">
        <f>#REF!+"\qr!1;"</f>
        <v>#REF!</v>
      </c>
      <c r="EV4" t="e">
        <f>#REF!+"\qr!1&lt;"</f>
        <v>#REF!</v>
      </c>
      <c r="EW4" t="e">
        <f>#REF!+"\qr!1="</f>
        <v>#REF!</v>
      </c>
      <c r="EX4" t="e">
        <f>#REF!+"\qr!1&gt;"</f>
        <v>#REF!</v>
      </c>
      <c r="EY4" t="e">
        <f>#REF!+"\qr!1?"</f>
        <v>#REF!</v>
      </c>
      <c r="EZ4" t="e">
        <f>#REF!+"\qr!1@"</f>
        <v>#REF!</v>
      </c>
      <c r="FA4" t="e">
        <f>#REF!+"\qr!1A"</f>
        <v>#REF!</v>
      </c>
      <c r="FB4" t="e">
        <f>#REF!+"\qr!1B"</f>
        <v>#REF!</v>
      </c>
      <c r="FC4" t="e">
        <f>#REF!+"\qr!1C"</f>
        <v>#REF!</v>
      </c>
      <c r="FD4" t="e">
        <f>#REF!+"\qr!1D"</f>
        <v>#REF!</v>
      </c>
      <c r="FE4" t="e">
        <f>#REF!+"\qr!1E"</f>
        <v>#REF!</v>
      </c>
      <c r="FF4" t="e">
        <f>#REF!+"\qr!1F"</f>
        <v>#REF!</v>
      </c>
      <c r="FG4" t="e">
        <f>#REF!+"\qr!1G"</f>
        <v>#REF!</v>
      </c>
      <c r="FH4" t="e">
        <f>#REF!+"\qr!1H"</f>
        <v>#REF!</v>
      </c>
      <c r="FI4" t="e">
        <f>#REF!+"\qr!1I"</f>
        <v>#REF!</v>
      </c>
      <c r="FJ4" t="e">
        <f>#REF!+"\qr!1J"</f>
        <v>#REF!</v>
      </c>
      <c r="FK4" t="e">
        <f>#REF!+"\qr!1K"</f>
        <v>#REF!</v>
      </c>
      <c r="FL4" t="e">
        <f>#REF!+"\qr!1L"</f>
        <v>#REF!</v>
      </c>
      <c r="FM4" t="e">
        <f>#REF!+"\qr!1M"</f>
        <v>#REF!</v>
      </c>
      <c r="FN4" t="e">
        <f>#REF!+"\qr!1N"</f>
        <v>#REF!</v>
      </c>
      <c r="FO4" t="e">
        <f>#REF!+"\qr!1O"</f>
        <v>#REF!</v>
      </c>
      <c r="FP4" t="e">
        <f>#REF!+"\qr!1P"</f>
        <v>#REF!</v>
      </c>
      <c r="FQ4" t="e">
        <f>#REF!+"\qr!1Q"</f>
        <v>#REF!</v>
      </c>
      <c r="FR4" t="e">
        <f>#REF!+"\qr!1R"</f>
        <v>#REF!</v>
      </c>
      <c r="FS4" t="e">
        <f>#REF!+"\qr!1S"</f>
        <v>#REF!</v>
      </c>
      <c r="FT4" t="e">
        <f>#REF!+"\qr!1T"</f>
        <v>#REF!</v>
      </c>
      <c r="FU4" t="e">
        <f>#REF!+"\qr!1U"</f>
        <v>#REF!</v>
      </c>
      <c r="FV4" t="e">
        <f>#REF!+"\qr!1V"</f>
        <v>#REF!</v>
      </c>
      <c r="FW4" t="e">
        <f>#REF!+"\qr!1W"</f>
        <v>#REF!</v>
      </c>
      <c r="FX4" t="e">
        <f>#REF!+"\qr!1X"</f>
        <v>#REF!</v>
      </c>
      <c r="FY4" t="e">
        <f>#REF!+"\qr!1Y"</f>
        <v>#REF!</v>
      </c>
      <c r="FZ4" t="e">
        <f>#REF!+"\qr!1Z"</f>
        <v>#REF!</v>
      </c>
      <c r="GA4" t="e">
        <f>#REF!+"\qr!1["</f>
        <v>#REF!</v>
      </c>
      <c r="GB4" t="e">
        <f>#REF!+"\qr!1\"</f>
        <v>#REF!</v>
      </c>
      <c r="GC4" t="e">
        <f>#REF!+"\qr!1]"</f>
        <v>#REF!</v>
      </c>
      <c r="GD4" t="e">
        <f>#REF!+"\qr!1^"</f>
        <v>#REF!</v>
      </c>
      <c r="GE4" t="e">
        <f>#REF!+"\qr!1_"</f>
        <v>#REF!</v>
      </c>
      <c r="GF4" t="e">
        <f>#REF!+"\qr!1`"</f>
        <v>#REF!</v>
      </c>
      <c r="GG4" t="e">
        <f>#REF!+"\qr!1a"</f>
        <v>#REF!</v>
      </c>
      <c r="GH4" t="e">
        <f>#REF!+"\qr!1b"</f>
        <v>#REF!</v>
      </c>
      <c r="GI4" t="e">
        <f>#REF!+"\qr!1c"</f>
        <v>#REF!</v>
      </c>
      <c r="GJ4" t="e">
        <f>#REF!+"\qr!1d"</f>
        <v>#REF!</v>
      </c>
      <c r="GK4" t="e">
        <f>#REF!+"\qr!1e"</f>
        <v>#REF!</v>
      </c>
      <c r="GL4" t="e">
        <f>#REF!+"\qr!1f"</f>
        <v>#REF!</v>
      </c>
      <c r="GM4" t="e">
        <f>#REF!+"\qr!1g"</f>
        <v>#REF!</v>
      </c>
      <c r="GN4" t="e">
        <f>#REF!+"\qr!1h"</f>
        <v>#REF!</v>
      </c>
      <c r="GO4" t="e">
        <f>#REF!+"\qr!1i"</f>
        <v>#REF!</v>
      </c>
      <c r="GP4" t="e">
        <f>#REF!+"\qr!1j"</f>
        <v>#REF!</v>
      </c>
      <c r="GQ4" t="e">
        <f>#REF!+"\qr!1k"</f>
        <v>#REF!</v>
      </c>
      <c r="GR4" t="e">
        <f>#REF!+"\qr!1l"</f>
        <v>#REF!</v>
      </c>
      <c r="GS4" t="e">
        <f>#REF!+"\qr!1m"</f>
        <v>#REF!</v>
      </c>
      <c r="GT4" t="e">
        <f>#REF!+"\qr!1n"</f>
        <v>#REF!</v>
      </c>
      <c r="GU4" t="e">
        <f>#REF!+"\qr!1o"</f>
        <v>#REF!</v>
      </c>
      <c r="GV4" t="e">
        <f>#REF!+"\qr!1p"</f>
        <v>#REF!</v>
      </c>
      <c r="GW4" t="e">
        <f>#REF!+"\qr!1q"</f>
        <v>#REF!</v>
      </c>
      <c r="GX4" t="e">
        <f>#REF!+"\qr!1r"</f>
        <v>#REF!</v>
      </c>
      <c r="GY4" t="e">
        <f>#REF!+"\qr!1s"</f>
        <v>#REF!</v>
      </c>
      <c r="GZ4" t="e">
        <f>#REF!+"\qr!1t"</f>
        <v>#REF!</v>
      </c>
      <c r="HA4" t="e">
        <f>#REF!+"\qr!1u"</f>
        <v>#REF!</v>
      </c>
      <c r="HB4" t="e">
        <f>#REF!+"\qr!1v"</f>
        <v>#REF!</v>
      </c>
      <c r="HC4" t="e">
        <f>#REF!+"\qr!1w"</f>
        <v>#REF!</v>
      </c>
      <c r="HD4" t="e">
        <f>#REF!+"\qr!1x"</f>
        <v>#REF!</v>
      </c>
      <c r="HE4" t="e">
        <f>#REF!+"\qr!1y"</f>
        <v>#REF!</v>
      </c>
      <c r="HF4" t="e">
        <f>#REF!+"\qr!1z"</f>
        <v>#REF!</v>
      </c>
      <c r="HG4" t="e">
        <f>#REF!+"\qr!1{"</f>
        <v>#REF!</v>
      </c>
      <c r="HH4" t="e">
        <f>#REF!+"\qr!1|"</f>
        <v>#REF!</v>
      </c>
      <c r="HI4" t="e">
        <f>#REF!+"\qr!1}"</f>
        <v>#REF!</v>
      </c>
      <c r="HJ4" t="e">
        <f>#REF!+"\qr!1~"</f>
        <v>#REF!</v>
      </c>
      <c r="HK4" t="e">
        <f>#REF!+"\qr!2#"</f>
        <v>#REF!</v>
      </c>
      <c r="HL4" t="e">
        <f>#REF!+"\qr!2$"</f>
        <v>#REF!</v>
      </c>
      <c r="HM4" t="e">
        <f>#REF!+"\qr!2%"</f>
        <v>#REF!</v>
      </c>
      <c r="HN4" t="e">
        <f>#REF!+"\qr!2&amp;"</f>
        <v>#REF!</v>
      </c>
      <c r="HO4" t="e">
        <f>#REF!+"\qr!2'"</f>
        <v>#REF!</v>
      </c>
      <c r="HP4" t="e">
        <f>#REF!+"\qr!2("</f>
        <v>#REF!</v>
      </c>
      <c r="HQ4" t="e">
        <f>#REF!+"\qr!2)"</f>
        <v>#REF!</v>
      </c>
      <c r="HR4" t="e">
        <f>#REF!+"\qr!2."</f>
        <v>#REF!</v>
      </c>
      <c r="HS4" t="e">
        <f>#REF!+"\qr!2/"</f>
        <v>#REF!</v>
      </c>
      <c r="HT4" t="e">
        <f>#REF!+"\qr!20"</f>
        <v>#REF!</v>
      </c>
      <c r="HU4" t="e">
        <f>#REF!+"\qr!21"</f>
        <v>#REF!</v>
      </c>
      <c r="HV4" t="e">
        <f>#REF!+"\qr!22"</f>
        <v>#REF!</v>
      </c>
      <c r="HW4" t="e">
        <f>#REF!+"\qr!23"</f>
        <v>#REF!</v>
      </c>
      <c r="HX4" t="e">
        <f>#REF!+"\qr!24"</f>
        <v>#REF!</v>
      </c>
      <c r="HY4" t="e">
        <f>#REF!+"\qr!25"</f>
        <v>#REF!</v>
      </c>
      <c r="HZ4" t="e">
        <f>#REF!+"\qr!26"</f>
        <v>#REF!</v>
      </c>
      <c r="IA4" t="e">
        <f>#REF!+"\qr!27"</f>
        <v>#REF!</v>
      </c>
      <c r="IB4" t="e">
        <f>#REF!+"\qr!28"</f>
        <v>#REF!</v>
      </c>
      <c r="IC4" t="e">
        <f>#REF!+"\qr!29"</f>
        <v>#REF!</v>
      </c>
      <c r="ID4" t="e">
        <f>#REF!+"\qr!2:"</f>
        <v>#REF!</v>
      </c>
      <c r="IE4" t="e">
        <f>#REF!+"\qr!2;"</f>
        <v>#REF!</v>
      </c>
      <c r="IF4" t="e">
        <f>#REF!+"\qr!2&lt;"</f>
        <v>#REF!</v>
      </c>
      <c r="IG4" t="e">
        <f>#REF!+"\qr!2="</f>
        <v>#REF!</v>
      </c>
      <c r="IH4" t="e">
        <f>#REF!+"\qr!2&gt;"</f>
        <v>#REF!</v>
      </c>
      <c r="II4" t="e">
        <f>#REF!+"\qr!2?"</f>
        <v>#REF!</v>
      </c>
      <c r="IJ4" t="e">
        <f>#REF!+"\qr!2@"</f>
        <v>#REF!</v>
      </c>
      <c r="IK4" t="e">
        <f>#REF!+"\qr!2A"</f>
        <v>#REF!</v>
      </c>
      <c r="IL4" t="e">
        <f>#REF!+"\qr!2B"</f>
        <v>#REF!</v>
      </c>
      <c r="IM4" t="e">
        <f>#REF!+"\qr!2C"</f>
        <v>#REF!</v>
      </c>
      <c r="IN4" t="e">
        <f>#REF!+"\qr!2D"</f>
        <v>#REF!</v>
      </c>
      <c r="IO4" t="e">
        <f>#REF!+"\qr!2E"</f>
        <v>#REF!</v>
      </c>
      <c r="IP4" t="e">
        <f>#REF!+"\qr!2F"</f>
        <v>#REF!</v>
      </c>
      <c r="IQ4" t="e">
        <f>#REF!+"\qr!2G"</f>
        <v>#REF!</v>
      </c>
      <c r="IR4" t="e">
        <f>#REF!+"\qr!2H"</f>
        <v>#REF!</v>
      </c>
      <c r="IS4" t="e">
        <f>#REF!+"\qr!2I"</f>
        <v>#REF!</v>
      </c>
      <c r="IT4" t="e">
        <f>#REF!+"\qr!2J"</f>
        <v>#REF!</v>
      </c>
      <c r="IU4" t="e">
        <f>#REF!+"\qr!2K"</f>
        <v>#REF!</v>
      </c>
      <c r="IV4" t="e">
        <f>#REF!+"\qr!2L"</f>
        <v>#REF!</v>
      </c>
    </row>
    <row r="5" spans="1:256" x14ac:dyDescent="0.15">
      <c r="A5" t="s">
        <v>15</v>
      </c>
      <c r="F5" t="e">
        <f>#REF!+"\qr!2M"</f>
        <v>#REF!</v>
      </c>
      <c r="G5" t="e">
        <f>#REF!+"\qr!2N"</f>
        <v>#REF!</v>
      </c>
      <c r="H5" t="e">
        <f>#REF!+"\qr!2O"</f>
        <v>#REF!</v>
      </c>
      <c r="I5" t="e">
        <f>#REF!+"\qr!2P"</f>
        <v>#REF!</v>
      </c>
      <c r="J5" t="e">
        <f>#REF!+"\qr!2Q"</f>
        <v>#REF!</v>
      </c>
      <c r="K5" t="e">
        <f>#REF!*"\qr!2R"</f>
        <v>#REF!</v>
      </c>
      <c r="L5" t="e">
        <f>#REF!*"\qr!2S"</f>
        <v>#REF!</v>
      </c>
      <c r="M5" t="e">
        <f>#REF!*"\qr!2T"</f>
        <v>#REF!</v>
      </c>
      <c r="N5" t="e">
        <f>#REF!*"\qr!2U"</f>
        <v>#REF!</v>
      </c>
      <c r="O5" t="e">
        <f>#REF!*"\qr!2V"</f>
        <v>#REF!</v>
      </c>
      <c r="P5" t="e">
        <f>#REF!*"\qr!2W"</f>
        <v>#REF!</v>
      </c>
      <c r="Q5" t="e">
        <f>#REF!*"\qr!2X"</f>
        <v>#REF!</v>
      </c>
      <c r="R5" t="e">
        <f>#REF!*"\qr!2Y"</f>
        <v>#REF!</v>
      </c>
      <c r="S5" t="e">
        <f>#REF!*"\qr!2Z"</f>
        <v>#REF!</v>
      </c>
      <c r="T5" t="e">
        <f>#REF!*"\qr!2["</f>
        <v>#REF!</v>
      </c>
      <c r="U5" t="e">
        <f>#REF!*"\qr!2\"</f>
        <v>#REF!</v>
      </c>
      <c r="V5" t="e">
        <f>#REF!*"\qr!2]"</f>
        <v>#REF!</v>
      </c>
      <c r="W5" t="e">
        <f>#REF!*"\qr!2^"</f>
        <v>#REF!</v>
      </c>
      <c r="X5" t="e">
        <f>#REF!*"\qr!2_"</f>
        <v>#REF!</v>
      </c>
      <c r="Y5" t="e">
        <f>#REF!*"\qr!2`"</f>
        <v>#REF!</v>
      </c>
      <c r="Z5" t="e">
        <f>#REF!*"\qr!2a"</f>
        <v>#REF!</v>
      </c>
      <c r="AA5" t="e">
        <f>#REF!*"\qr!2b"</f>
        <v>#REF!</v>
      </c>
      <c r="AB5" t="e">
        <f>#REF!*"\qr!2c"</f>
        <v>#REF!</v>
      </c>
      <c r="AC5" t="e">
        <f>#REF!*"\qr!2d"</f>
        <v>#REF!</v>
      </c>
      <c r="AD5" t="e">
        <f>#REF!*"\qr!2e"</f>
        <v>#REF!</v>
      </c>
      <c r="AE5" t="e">
        <f>#REF!*"\qr!2f"</f>
        <v>#REF!</v>
      </c>
      <c r="AF5" t="e">
        <f>#REF!*"\qr!2g"</f>
        <v>#REF!</v>
      </c>
      <c r="AG5" t="e">
        <f>#REF!*"\qr!2h"</f>
        <v>#REF!</v>
      </c>
      <c r="AH5" t="e">
        <f>#REF!*"\qr!2i"</f>
        <v>#REF!</v>
      </c>
      <c r="AI5" t="e">
        <f>#REF!*"\qr!2j"</f>
        <v>#REF!</v>
      </c>
      <c r="AJ5" t="e">
        <f>#REF!*"\qr!2k"</f>
        <v>#REF!</v>
      </c>
      <c r="AK5" t="e">
        <f>#REF!*"\qr!2l"</f>
        <v>#REF!</v>
      </c>
      <c r="AL5" t="e">
        <f>#REF!*"\qr!2m"</f>
        <v>#REF!</v>
      </c>
      <c r="AM5" t="e">
        <f>#REF!*"\qr!2n"</f>
        <v>#REF!</v>
      </c>
      <c r="AN5" t="e">
        <f>#REF!*"\qr!2o"</f>
        <v>#REF!</v>
      </c>
      <c r="AO5" t="e">
        <f>#REF!*"\qr!2p"</f>
        <v>#REF!</v>
      </c>
      <c r="AP5" t="e">
        <f>#REF!*"\qr!2q"</f>
        <v>#REF!</v>
      </c>
      <c r="AQ5" t="e">
        <f>#REF!*"\qr!2r"</f>
        <v>#REF!</v>
      </c>
      <c r="AR5" t="e">
        <f>#REF!*"\qr!2s"</f>
        <v>#REF!</v>
      </c>
      <c r="AS5" t="e">
        <f>#REF!*"\qr!2t"</f>
        <v>#REF!</v>
      </c>
      <c r="AT5" t="e">
        <f>#REF!*"\qr!2u"</f>
        <v>#REF!</v>
      </c>
      <c r="AU5" t="e">
        <f>#REF!*"\qr!2v"</f>
        <v>#REF!</v>
      </c>
      <c r="AV5" t="e">
        <f>#REF!*"\qr!2w"</f>
        <v>#REF!</v>
      </c>
      <c r="AW5" t="e">
        <f>#REF!*"\qr!2x"</f>
        <v>#REF!</v>
      </c>
      <c r="AX5" t="e">
        <f>#REF!*"\qr!2y"</f>
        <v>#REF!</v>
      </c>
      <c r="AY5" t="e">
        <f>#REF!*"\qr!2z"</f>
        <v>#REF!</v>
      </c>
      <c r="AZ5" t="e">
        <f>#REF!*"\qr!2{"</f>
        <v>#REF!</v>
      </c>
      <c r="BA5" t="e">
        <f>#REF!*"\qr!2|"</f>
        <v>#REF!</v>
      </c>
      <c r="BB5" t="e">
        <f>#REF!*"\qr!2}"</f>
        <v>#REF!</v>
      </c>
      <c r="BC5" t="e">
        <f>#REF!*"\qr!2~"</f>
        <v>#REF!</v>
      </c>
      <c r="BD5" t="e">
        <f>#REF!*"\qr!3#"</f>
        <v>#REF!</v>
      </c>
      <c r="BE5" t="e">
        <f>#REF!*"\qr!3$"</f>
        <v>#REF!</v>
      </c>
      <c r="BF5" t="e">
        <f>#REF!*"\qr!3%"</f>
        <v>#REF!</v>
      </c>
      <c r="BG5" t="e">
        <f>#REF!*"\qr!3&amp;"</f>
        <v>#REF!</v>
      </c>
      <c r="BH5" t="e">
        <f>#REF!*"\qr!3'"</f>
        <v>#REF!</v>
      </c>
      <c r="BI5" t="e">
        <f>#REF!*"\qr!3("</f>
        <v>#REF!</v>
      </c>
      <c r="BJ5" t="e">
        <f>#REF!-"\qr!3)"</f>
        <v>#REF!</v>
      </c>
      <c r="BK5" t="e">
        <f>#REF!-"\qr!3."</f>
        <v>#REF!</v>
      </c>
      <c r="BL5" t="e">
        <f>#REF!-"\qr!3/"</f>
        <v>#REF!</v>
      </c>
      <c r="BM5" t="e">
        <f>#REF!-"\qr!30"</f>
        <v>#REF!</v>
      </c>
      <c r="BN5" t="e">
        <f>#REF!-"\qr!31"</f>
        <v>#REF!</v>
      </c>
      <c r="BO5" t="e">
        <f>#REF!-"\qr!32"</f>
        <v>#REF!</v>
      </c>
      <c r="BP5" t="e">
        <f>#REF!-"\qr!33"</f>
        <v>#REF!</v>
      </c>
      <c r="BQ5" t="e">
        <f>#REF!-"\qr!34"</f>
        <v>#REF!</v>
      </c>
      <c r="BR5" t="e">
        <f>#REF!-"\qr!35"</f>
        <v>#REF!</v>
      </c>
      <c r="BS5" t="e">
        <f>#REF!-"\qr!36"</f>
        <v>#REF!</v>
      </c>
      <c r="BT5" t="e">
        <f>#REF!-"\qr!37"</f>
        <v>#REF!</v>
      </c>
      <c r="BU5" t="e">
        <f>#REF!-"\qr!38"</f>
        <v>#REF!</v>
      </c>
      <c r="BV5" t="e">
        <f>#REF!-"\qr!39"</f>
        <v>#REF!</v>
      </c>
      <c r="BW5" t="e">
        <f>#REF!-"\qr!3:"</f>
        <v>#REF!</v>
      </c>
      <c r="BX5" t="e">
        <f>#REF!-"\qr!3;"</f>
        <v>#REF!</v>
      </c>
      <c r="BY5" t="e">
        <f>#REF!-"\qr!3&lt;"</f>
        <v>#REF!</v>
      </c>
      <c r="BZ5" t="e">
        <f>#REF!-"\qr!3="</f>
        <v>#REF!</v>
      </c>
      <c r="CA5" t="e">
        <f>#REF!-"\qr!3&gt;"</f>
        <v>#REF!</v>
      </c>
      <c r="CB5" t="e">
        <f>#REF!-"\qr!3?"</f>
        <v>#REF!</v>
      </c>
      <c r="CC5" t="e">
        <f>#REF!-"\qr!3@"</f>
        <v>#REF!</v>
      </c>
      <c r="CD5" t="e">
        <f>#REF!-"\qr!3A"</f>
        <v>#REF!</v>
      </c>
      <c r="CE5" t="e">
        <f>#REF!-"\qr!3B"</f>
        <v>#REF!</v>
      </c>
      <c r="CF5" t="e">
        <f>#REF!-"\qr!3C"</f>
        <v>#REF!</v>
      </c>
      <c r="CG5" t="e">
        <f>#REF!-"\qr!3D"</f>
        <v>#REF!</v>
      </c>
      <c r="CH5" t="e">
        <f>#REF!-"\qr!3E"</f>
        <v>#REF!</v>
      </c>
      <c r="CI5" t="e">
        <f>#REF!-"\qr!3F"</f>
        <v>#REF!</v>
      </c>
      <c r="CJ5" t="e">
        <f>#REF!-"\qr!3G"</f>
        <v>#REF!</v>
      </c>
      <c r="CK5" t="e">
        <f>#REF!-"\qr!3H"</f>
        <v>#REF!</v>
      </c>
      <c r="CL5" t="e">
        <f>#REF!-"\qr!3I"</f>
        <v>#REF!</v>
      </c>
      <c r="CM5" t="e">
        <f>#REF!-"\qr!3J"</f>
        <v>#REF!</v>
      </c>
      <c r="CN5" t="e">
        <f>#REF!-"\qr!3K"</f>
        <v>#REF!</v>
      </c>
      <c r="CO5" t="e">
        <f>#REF!-"\qr!3L"</f>
        <v>#REF!</v>
      </c>
      <c r="CP5" t="e">
        <f>#REF!-"\qr!3M"</f>
        <v>#REF!</v>
      </c>
      <c r="CQ5" t="e">
        <f>#REF!-"\qr!3N"</f>
        <v>#REF!</v>
      </c>
      <c r="CR5" t="e">
        <f>#REF!-"\qr!3O"</f>
        <v>#REF!</v>
      </c>
      <c r="CS5" t="e">
        <f>#REF!-"\qr!3P"</f>
        <v>#REF!</v>
      </c>
      <c r="CT5" t="e">
        <f>#REF!-"\qr!3Q"</f>
        <v>#REF!</v>
      </c>
      <c r="CU5" t="e">
        <f>#REF!-"\qr!3R"</f>
        <v>#REF!</v>
      </c>
      <c r="CV5" t="e">
        <f>#REF!-"\qr!3S"</f>
        <v>#REF!</v>
      </c>
      <c r="CW5" t="e">
        <f>#REF!-"\qr!3T"</f>
        <v>#REF!</v>
      </c>
      <c r="CX5" t="e">
        <f>#REF!-"\qr!3U"</f>
        <v>#REF!</v>
      </c>
      <c r="CY5" t="e">
        <f>#REF!-"\qr!3V"</f>
        <v>#REF!</v>
      </c>
      <c r="CZ5" t="e">
        <f>#REF!-"\qr!3W"</f>
        <v>#REF!</v>
      </c>
      <c r="DA5" t="e">
        <f>#REF!-"\qr!3X"</f>
        <v>#REF!</v>
      </c>
      <c r="DB5" t="e">
        <f>#REF!-"\qr!3Y"</f>
        <v>#REF!</v>
      </c>
      <c r="DC5" t="e">
        <f>#REF!-"\qr!3Z"</f>
        <v>#REF!</v>
      </c>
      <c r="DD5" t="e">
        <f>#REF!-"\qr!3["</f>
        <v>#REF!</v>
      </c>
      <c r="DE5" t="e">
        <f>#REF!-"\qr!3\"</f>
        <v>#REF!</v>
      </c>
      <c r="DF5" t="e">
        <f>#REF!-"\qr!3]"</f>
        <v>#REF!</v>
      </c>
      <c r="DG5" t="e">
        <f>#REF!-"\qr!3^"</f>
        <v>#REF!</v>
      </c>
      <c r="DH5" t="e">
        <f>#REF!-"\qr!3_"</f>
        <v>#REF!</v>
      </c>
      <c r="DI5" t="e">
        <f>#REF!-"\qr!3`"</f>
        <v>#REF!</v>
      </c>
      <c r="DJ5" t="e">
        <f>#REF!-"\qr!3a"</f>
        <v>#REF!</v>
      </c>
      <c r="DK5" t="e">
        <f>#REF!-"\qr!3b"</f>
        <v>#REF!</v>
      </c>
      <c r="DL5" t="e">
        <f>#REF!-"\qr!3c"</f>
        <v>#REF!</v>
      </c>
      <c r="DM5" t="e">
        <f>#REF!-"\qr!3d"</f>
        <v>#REF!</v>
      </c>
      <c r="DN5" t="e">
        <f>#REF!-"\qr!3e"</f>
        <v>#REF!</v>
      </c>
      <c r="DO5" t="e">
        <f>#REF!-"\qr!3f"</f>
        <v>#REF!</v>
      </c>
      <c r="DP5" t="e">
        <f>#REF!-"\qr!3g"</f>
        <v>#REF!</v>
      </c>
      <c r="DQ5" t="e">
        <f>#REF!-"\qr!3h"</f>
        <v>#REF!</v>
      </c>
      <c r="DR5" t="e">
        <f>#REF!-"\qr!3i"</f>
        <v>#REF!</v>
      </c>
      <c r="DS5" t="e">
        <f>#REF!-"\qr!3j"</f>
        <v>#REF!</v>
      </c>
      <c r="DT5" t="e">
        <f>#REF!-"\qr!3k"</f>
        <v>#REF!</v>
      </c>
      <c r="DU5" t="e">
        <f>#REF!-"\qr!3l"</f>
        <v>#REF!</v>
      </c>
      <c r="DV5" t="e">
        <f>#REF!-"\qr!3m"</f>
        <v>#REF!</v>
      </c>
      <c r="DW5" t="e">
        <f>#REF!-"\qr!3n"</f>
        <v>#REF!</v>
      </c>
      <c r="DX5" t="e">
        <f>#REF!-"\qr!3o"</f>
        <v>#REF!</v>
      </c>
      <c r="DY5" t="e">
        <f>#REF!-"\qr!3p"</f>
        <v>#REF!</v>
      </c>
      <c r="DZ5" t="e">
        <f>#REF!-"\qr!3q"</f>
        <v>#REF!</v>
      </c>
      <c r="EA5" t="e">
        <f>#REF!-"\qr!3r"</f>
        <v>#REF!</v>
      </c>
      <c r="EB5" t="e">
        <f>#REF!-"\qr!3s"</f>
        <v>#REF!</v>
      </c>
      <c r="EC5" t="e">
        <f>#REF!-"\qr!3t"</f>
        <v>#REF!</v>
      </c>
      <c r="ED5" t="e">
        <f>#REF!-"\qr!3u"</f>
        <v>#REF!</v>
      </c>
      <c r="EE5" t="e">
        <f>#REF!-"\qr!3v"</f>
        <v>#REF!</v>
      </c>
      <c r="EF5" t="e">
        <f>#REF!-"\qr!3w"</f>
        <v>#REF!</v>
      </c>
      <c r="EG5" t="e">
        <f>#REF!-"\qr!3x"</f>
        <v>#REF!</v>
      </c>
      <c r="EH5" t="e">
        <f>#REF!-"\qr!3y"</f>
        <v>#REF!</v>
      </c>
      <c r="EI5" t="e">
        <f>#REF!-"\qr!3z"</f>
        <v>#REF!</v>
      </c>
      <c r="EJ5" t="e">
        <f>#REF!-"\qr!3{"</f>
        <v>#REF!</v>
      </c>
      <c r="EK5" t="e">
        <f>#REF!-"\qr!3|"</f>
        <v>#REF!</v>
      </c>
      <c r="EL5" t="e">
        <f>#REF!-"\qr!3}"</f>
        <v>#REF!</v>
      </c>
      <c r="EM5" t="e">
        <f>#REF!-"\qr!3~"</f>
        <v>#REF!</v>
      </c>
      <c r="EN5" t="e">
        <f>#REF!-"\qr!4#"</f>
        <v>#REF!</v>
      </c>
      <c r="EO5" t="e">
        <f>#REF!-"\qr!4$"</f>
        <v>#REF!</v>
      </c>
      <c r="EP5" t="e">
        <f>#REF!-"\qr!4%"</f>
        <v>#REF!</v>
      </c>
      <c r="EQ5" t="e">
        <f>#REF!-"\qr!4&amp;"</f>
        <v>#REF!</v>
      </c>
      <c r="ER5" t="e">
        <f>#REF!-"\qr!4'"</f>
        <v>#REF!</v>
      </c>
      <c r="ES5" t="e">
        <f>#REF!-"\qr!4("</f>
        <v>#REF!</v>
      </c>
      <c r="ET5" t="e">
        <f>#REF!-"\qr!4)"</f>
        <v>#REF!</v>
      </c>
      <c r="EU5" t="e">
        <f>#REF!-"\qr!4."</f>
        <v>#REF!</v>
      </c>
      <c r="EV5" t="e">
        <f>#REF!-"\qr!4/"</f>
        <v>#REF!</v>
      </c>
      <c r="EW5" t="e">
        <f>#REF!-"\qr!40"</f>
        <v>#REF!</v>
      </c>
      <c r="EX5" t="e">
        <f>#REF!-"\qr!41"</f>
        <v>#REF!</v>
      </c>
      <c r="EY5" t="e">
        <f>#REF!-"\qr!42"</f>
        <v>#REF!</v>
      </c>
      <c r="EZ5" t="e">
        <f>#REF!-"\qr!43"</f>
        <v>#REF!</v>
      </c>
      <c r="FA5" t="e">
        <f>#REF!-"\qr!44"</f>
        <v>#REF!</v>
      </c>
      <c r="FB5" t="e">
        <f>#REF!-"\qr!45"</f>
        <v>#REF!</v>
      </c>
      <c r="FC5" t="e">
        <f>#REF!-"\qr!46"</f>
        <v>#REF!</v>
      </c>
      <c r="FD5" t="e">
        <f>#REF!-"\qr!47"</f>
        <v>#REF!</v>
      </c>
      <c r="FE5" t="e">
        <f>#REF!-"\qr!48"</f>
        <v>#REF!</v>
      </c>
      <c r="FF5" t="e">
        <f>#REF!-"\qr!49"</f>
        <v>#REF!</v>
      </c>
      <c r="FG5" t="e">
        <f>#REF!-"\qr!4:"</f>
        <v>#REF!</v>
      </c>
      <c r="FH5" t="e">
        <f>#REF!-"\qr!4;"</f>
        <v>#REF!</v>
      </c>
      <c r="FI5" t="e">
        <f>#REF!-"\qr!4&lt;"</f>
        <v>#REF!</v>
      </c>
      <c r="FJ5" t="e">
        <f>#REF!-"\qr!4="</f>
        <v>#REF!</v>
      </c>
      <c r="FK5" t="e">
        <f>#REF!-"\qr!4&gt;"</f>
        <v>#REF!</v>
      </c>
      <c r="FL5" t="e">
        <f>#REF!-"\qr!4?"</f>
        <v>#REF!</v>
      </c>
      <c r="FM5" t="e">
        <f>#REF!-"\qr!4@"</f>
        <v>#REF!</v>
      </c>
      <c r="FN5" t="e">
        <f>#REF!-"\qr!4A"</f>
        <v>#REF!</v>
      </c>
      <c r="FO5" t="e">
        <f>#REF!-"\qr!4B"</f>
        <v>#REF!</v>
      </c>
      <c r="FP5" t="e">
        <f>#REF!-"\qr!4C"</f>
        <v>#REF!</v>
      </c>
      <c r="FQ5" t="e">
        <f>#REF!-"\qr!4D"</f>
        <v>#REF!</v>
      </c>
      <c r="FR5" t="e">
        <f>#REF!-"\qr!4E"</f>
        <v>#REF!</v>
      </c>
      <c r="FS5" t="e">
        <f>#REF!-"\qr!4F"</f>
        <v>#REF!</v>
      </c>
      <c r="FT5" t="e">
        <f>#REF!-"\qr!4G"</f>
        <v>#REF!</v>
      </c>
      <c r="FU5" t="e">
        <f>#REF!-"\qr!4H"</f>
        <v>#REF!</v>
      </c>
      <c r="FV5" t="e">
        <f>#REF!-"\qr!4I"</f>
        <v>#REF!</v>
      </c>
      <c r="FW5" t="e">
        <f>#REF!-"\qr!4J"</f>
        <v>#REF!</v>
      </c>
      <c r="FX5" t="e">
        <f>#REF!-"\qr!4K"</f>
        <v>#REF!</v>
      </c>
      <c r="FY5" t="e">
        <f>#REF!-"\qr!4L"</f>
        <v>#REF!</v>
      </c>
      <c r="FZ5" t="e">
        <f>#REF!-"\qr!4M"</f>
        <v>#REF!</v>
      </c>
      <c r="GA5" t="e">
        <f>#REF!-"\qr!4N"</f>
        <v>#REF!</v>
      </c>
      <c r="GB5" t="e">
        <f>#REF!-"\qr!4O"</f>
        <v>#REF!</v>
      </c>
      <c r="GC5" t="e">
        <f>#REF!-"\qr!4P"</f>
        <v>#REF!</v>
      </c>
      <c r="GD5" t="e">
        <f>#REF!-"\qr!4Q"</f>
        <v>#REF!</v>
      </c>
      <c r="GE5" t="e">
        <f>#REF!-"\qr!4R"</f>
        <v>#REF!</v>
      </c>
      <c r="GF5" t="e">
        <f>#REF!-"\qr!4S"</f>
        <v>#REF!</v>
      </c>
      <c r="GG5" t="e">
        <f>#REF!-"\qr!4T"</f>
        <v>#REF!</v>
      </c>
      <c r="GH5" t="e">
        <f>#REF!-"\qr!4U"</f>
        <v>#REF!</v>
      </c>
      <c r="GI5" t="e">
        <f>#REF!-"\qr!4V"</f>
        <v>#REF!</v>
      </c>
      <c r="GJ5" t="e">
        <f>#REF!-"\qr!4W"</f>
        <v>#REF!</v>
      </c>
      <c r="GK5" t="e">
        <f>#REF!-"\qr!4X"</f>
        <v>#REF!</v>
      </c>
      <c r="GL5" t="e">
        <f>#REF!-"\qr!4Y"</f>
        <v>#REF!</v>
      </c>
      <c r="GM5" t="e">
        <f>#REF!-"\qr!4Z"</f>
        <v>#REF!</v>
      </c>
      <c r="GN5" t="e">
        <f>#REF!-"\qr!4["</f>
        <v>#REF!</v>
      </c>
      <c r="GO5" t="e">
        <f>#REF!-"\qr!4\"</f>
        <v>#REF!</v>
      </c>
      <c r="GP5" t="e">
        <f>#REF!-"\qr!4]"</f>
        <v>#REF!</v>
      </c>
      <c r="GQ5" t="e">
        <f>#REF!-"\qr!4^"</f>
        <v>#REF!</v>
      </c>
      <c r="GR5" t="e">
        <f>#REF!-"\qr!4_"</f>
        <v>#REF!</v>
      </c>
      <c r="GS5" t="e">
        <f>#REF!-"\qr!4`"</f>
        <v>#REF!</v>
      </c>
      <c r="GT5" t="e">
        <f>#REF!-"\qr!4a"</f>
        <v>#REF!</v>
      </c>
      <c r="GU5" t="e">
        <f>#REF!-"\qr!4b"</f>
        <v>#REF!</v>
      </c>
      <c r="GV5" t="e">
        <f>#REF!-"\qr!4c"</f>
        <v>#REF!</v>
      </c>
      <c r="GW5" t="e">
        <f>#REF!-"\qr!4d"</f>
        <v>#REF!</v>
      </c>
      <c r="GX5" t="e">
        <f>#REF!-"\qr!4e"</f>
        <v>#REF!</v>
      </c>
      <c r="GY5" t="e">
        <f>#REF!-"\qr!4f"</f>
        <v>#REF!</v>
      </c>
      <c r="GZ5" t="e">
        <f>#REF!-"\qr!4g"</f>
        <v>#REF!</v>
      </c>
      <c r="HA5" t="e">
        <f>#REF!-"\qr!4h"</f>
        <v>#REF!</v>
      </c>
      <c r="HB5" t="e">
        <f>#REF!-"\qr!4i"</f>
        <v>#REF!</v>
      </c>
      <c r="HC5" t="e">
        <f>#REF!-"\qr!4j"</f>
        <v>#REF!</v>
      </c>
      <c r="HD5" t="e">
        <f>#REF!-"\qr!4k"</f>
        <v>#REF!</v>
      </c>
      <c r="HE5" t="e">
        <f>#REF!-"\qr!4l"</f>
        <v>#REF!</v>
      </c>
      <c r="HF5" t="e">
        <f>#REF!-"\qr!4m"</f>
        <v>#REF!</v>
      </c>
      <c r="HG5" t="e">
        <f>#REF!-"\qr!4n"</f>
        <v>#REF!</v>
      </c>
      <c r="HH5" t="e">
        <f>#REF!-"\qr!4o"</f>
        <v>#REF!</v>
      </c>
      <c r="HI5" t="e">
        <f>#REF!-"\qr!4p"</f>
        <v>#REF!</v>
      </c>
      <c r="HJ5" t="e">
        <f>#REF!-"\qr!4q"</f>
        <v>#REF!</v>
      </c>
      <c r="HK5" t="e">
        <f>#REF!-"\qr!4r"</f>
        <v>#REF!</v>
      </c>
      <c r="HL5" t="e">
        <f>#REF!-"\qr!4s"</f>
        <v>#REF!</v>
      </c>
      <c r="HM5" t="e">
        <f>#REF!-"\qr!4t"</f>
        <v>#REF!</v>
      </c>
      <c r="HN5" t="e">
        <f>#REF!-"\qr!4u"</f>
        <v>#REF!</v>
      </c>
      <c r="HO5" t="e">
        <f>#REF!-"\qr!4v"</f>
        <v>#REF!</v>
      </c>
      <c r="HP5" t="e">
        <f>#REF!-"\qr!4w"</f>
        <v>#REF!</v>
      </c>
      <c r="HQ5" t="e">
        <f>#REF!-"\qr!4x"</f>
        <v>#REF!</v>
      </c>
      <c r="HR5" t="e">
        <f>#REF!-"\qr!4y"</f>
        <v>#REF!</v>
      </c>
      <c r="HS5" t="e">
        <f>#REF!-"\qr!4z"</f>
        <v>#REF!</v>
      </c>
      <c r="HT5" t="e">
        <f>#REF!-"\qr!4{"</f>
        <v>#REF!</v>
      </c>
      <c r="HU5" t="e">
        <f>#REF!-"\qr!4|"</f>
        <v>#REF!</v>
      </c>
      <c r="HV5" t="e">
        <f>#REF!-"\qr!4}"</f>
        <v>#REF!</v>
      </c>
      <c r="HW5" t="e">
        <f>#REF!-"\qr!4~"</f>
        <v>#REF!</v>
      </c>
      <c r="HX5" t="e">
        <f>#REF!-"\qr!5#"</f>
        <v>#REF!</v>
      </c>
      <c r="HY5" t="e">
        <f>#REF!-"\qr!5$"</f>
        <v>#REF!</v>
      </c>
      <c r="HZ5" t="e">
        <f>#REF!-"\qr!5%"</f>
        <v>#REF!</v>
      </c>
      <c r="IA5" t="e">
        <f>#REF!-"\qr!5&amp;"</f>
        <v>#REF!</v>
      </c>
      <c r="IB5" t="e">
        <f>#REF!-"\qr!5'"</f>
        <v>#REF!</v>
      </c>
      <c r="IC5" t="e">
        <f>#REF!-"\qr!5("</f>
        <v>#REF!</v>
      </c>
      <c r="ID5" t="e">
        <f>#REF!-"\qr!5)"</f>
        <v>#REF!</v>
      </c>
      <c r="IE5" t="e">
        <f>#REF!-"\qr!5."</f>
        <v>#REF!</v>
      </c>
      <c r="IF5" t="e">
        <f>#REF!-"\qr!5/"</f>
        <v>#REF!</v>
      </c>
      <c r="IG5" t="e">
        <f>#REF!-"\qr!50"</f>
        <v>#REF!</v>
      </c>
      <c r="IH5" t="e">
        <f>#REF!-"\qr!51"</f>
        <v>#REF!</v>
      </c>
      <c r="II5" t="e">
        <f>#REF!-"\qr!52"</f>
        <v>#REF!</v>
      </c>
      <c r="IJ5" t="e">
        <f>#REF!-"\qr!53"</f>
        <v>#REF!</v>
      </c>
      <c r="IK5" t="e">
        <f>#REF!-"\qr!54"</f>
        <v>#REF!</v>
      </c>
      <c r="IL5" t="e">
        <f>#REF!-"\qr!55"</f>
        <v>#REF!</v>
      </c>
      <c r="IM5" t="e">
        <f>#REF!-"\qr!56"</f>
        <v>#REF!</v>
      </c>
      <c r="IN5" t="e">
        <f>#REF!-"\qr!57"</f>
        <v>#REF!</v>
      </c>
      <c r="IO5" t="e">
        <f>#REF!-"\qr!58"</f>
        <v>#REF!</v>
      </c>
      <c r="IP5" t="e">
        <f>#REF!-"\qr!59"</f>
        <v>#REF!</v>
      </c>
      <c r="IQ5" t="e">
        <f>#REF!-"\qr!5:"</f>
        <v>#REF!</v>
      </c>
      <c r="IR5" t="e">
        <f>#REF!-"\qr!5;"</f>
        <v>#REF!</v>
      </c>
      <c r="IS5" t="e">
        <f>#REF!-"\qr!5&lt;"</f>
        <v>#REF!</v>
      </c>
      <c r="IT5" t="e">
        <f>#REF!-"\qr!5="</f>
        <v>#REF!</v>
      </c>
      <c r="IU5" t="e">
        <f>#REF!-"\qr!5&gt;"</f>
        <v>#REF!</v>
      </c>
      <c r="IV5" t="e">
        <f>#REF!-"\qr!5?"</f>
        <v>#REF!</v>
      </c>
    </row>
    <row r="6" spans="1:256" x14ac:dyDescent="0.15">
      <c r="A6" t="s">
        <v>22</v>
      </c>
      <c r="F6" t="e">
        <f>#REF!-"\qr!5@"</f>
        <v>#REF!</v>
      </c>
      <c r="G6" t="e">
        <f>#REF!-"\qr!5A"</f>
        <v>#REF!</v>
      </c>
      <c r="H6" t="e">
        <f>#REF!-"\qr!5B"</f>
        <v>#REF!</v>
      </c>
      <c r="I6" t="e">
        <f>#REF!-"\qr!5C"</f>
        <v>#REF!</v>
      </c>
      <c r="J6" t="e">
        <f>#REF!-"\qr!5D"</f>
        <v>#REF!</v>
      </c>
      <c r="K6" t="e">
        <f>#REF!-"\qr!5E"</f>
        <v>#REF!</v>
      </c>
      <c r="L6" t="e">
        <f>Component!BC:BC*"\qr!5F"</f>
        <v>#VALUE!</v>
      </c>
      <c r="M6" t="e">
        <f>Component!E1+"\qr!5G"</f>
        <v>#VALUE!</v>
      </c>
      <c r="N6" t="e">
        <f>Component!#REF!+"\qr!5H"</f>
        <v>#REF!</v>
      </c>
      <c r="O6" t="e">
        <f>Component!E25+"\qr!5I"</f>
        <v>#VALUE!</v>
      </c>
      <c r="P6" t="e">
        <f>Component!227:227-"\qr!5J"</f>
        <v>#VALUE!</v>
      </c>
      <c r="Q6" t="e">
        <f>Component!A29+"\qr!5K"</f>
        <v>#VALUE!</v>
      </c>
      <c r="R6" t="e">
        <f>Component!B29+"\qr!5L"</f>
        <v>#VALUE!</v>
      </c>
      <c r="S6" t="e">
        <f>Component!#REF!+"\qr!5M"</f>
        <v>#REF!</v>
      </c>
      <c r="T6" t="e">
        <f>Component!C29+"\qr!5N"</f>
        <v>#VALUE!</v>
      </c>
      <c r="U6" t="e">
        <f>Component!#REF!+"\qr!5O"</f>
        <v>#REF!</v>
      </c>
      <c r="V6" t="e">
        <f>Component!D29+"\qr!5P"</f>
        <v>#VALUE!</v>
      </c>
      <c r="W6" t="e">
        <f>Component!E22+"\qr!5Q"</f>
        <v>#VALUE!</v>
      </c>
      <c r="X6" t="e">
        <f>#REF!*"\qr!5R"</f>
        <v>#REF!</v>
      </c>
      <c r="Y6" t="e">
        <f>#REF!*"\qr!5S"</f>
        <v>#REF!</v>
      </c>
      <c r="Z6" t="e">
        <f>#REF!*"\qr!5T"</f>
        <v>#REF!</v>
      </c>
      <c r="AA6" t="e">
        <f>#REF!*"\qr!5U"</f>
        <v>#REF!</v>
      </c>
      <c r="AB6" t="e">
        <f>#REF!*"\qr!5V"</f>
        <v>#REF!</v>
      </c>
      <c r="AC6" t="e">
        <f>#REF!*"\qr!5W"</f>
        <v>#REF!</v>
      </c>
      <c r="AD6" t="e">
        <f>#REF!*"\qr!5X"</f>
        <v>#REF!</v>
      </c>
      <c r="AE6" t="e">
        <f>#REF!*"\qr!5Y"</f>
        <v>#REF!</v>
      </c>
      <c r="AF6" t="e">
        <f>#REF!*"\qr!5Z"</f>
        <v>#REF!</v>
      </c>
      <c r="AG6" t="e">
        <f>#REF!*"\qr!5["</f>
        <v>#REF!</v>
      </c>
      <c r="AH6" t="e">
        <f>#REF!*"\qr!5\"</f>
        <v>#REF!</v>
      </c>
      <c r="AI6" t="e">
        <f>#REF!*"\qr!5]"</f>
        <v>#REF!</v>
      </c>
      <c r="AJ6" t="e">
        <f>#REF!*"\qr!5^"</f>
        <v>#REF!</v>
      </c>
      <c r="AK6" t="e">
        <f>#REF!*"\qr!5_"</f>
        <v>#REF!</v>
      </c>
      <c r="AL6" t="e">
        <f>#REF!*"\qr!5`"</f>
        <v>#REF!</v>
      </c>
      <c r="AM6" t="e">
        <f>#REF!*"\qr!5a"</f>
        <v>#REF!</v>
      </c>
      <c r="AN6" t="e">
        <f>#REF!*"\qr!5b"</f>
        <v>#REF!</v>
      </c>
      <c r="AO6" t="e">
        <f>#REF!*"\qr!5c"</f>
        <v>#REF!</v>
      </c>
      <c r="AP6" t="e">
        <f>#REF!*"\qr!5d"</f>
        <v>#REF!</v>
      </c>
      <c r="AQ6" t="e">
        <f>#REF!*"\qr!5e"</f>
        <v>#REF!</v>
      </c>
      <c r="AR6" t="e">
        <f>#REF!*"\qr!5f"</f>
        <v>#REF!</v>
      </c>
      <c r="AS6" t="e">
        <f>#REF!*"\qr!5g"</f>
        <v>#REF!</v>
      </c>
      <c r="AT6" t="e">
        <f>#REF!*"\qr!5h"</f>
        <v>#REF!</v>
      </c>
      <c r="AU6" t="e">
        <f>#REF!*"\qr!5i"</f>
        <v>#REF!</v>
      </c>
      <c r="AV6" t="e">
        <f>#REF!*"\qr!5j"</f>
        <v>#REF!</v>
      </c>
      <c r="AW6" t="e">
        <f>#REF!*"\qr!5k"</f>
        <v>#REF!</v>
      </c>
      <c r="AX6" t="e">
        <f>#REF!*"\qr!5l"</f>
        <v>#REF!</v>
      </c>
      <c r="AY6" t="e">
        <f>#REF!*"\qr!5m"</f>
        <v>#REF!</v>
      </c>
      <c r="AZ6" t="e">
        <f>#REF!*"\qr!5n"</f>
        <v>#REF!</v>
      </c>
      <c r="BA6" t="e">
        <f>#REF!*"\qr!5o"</f>
        <v>#REF!</v>
      </c>
      <c r="BB6" t="e">
        <f>#REF!*"\qr!5p"</f>
        <v>#REF!</v>
      </c>
      <c r="BC6" t="e">
        <f>#REF!*"\qr!5q"</f>
        <v>#REF!</v>
      </c>
      <c r="BD6" t="e">
        <f>#REF!*"\qr!5r"</f>
        <v>#REF!</v>
      </c>
      <c r="BE6" t="e">
        <f>#REF!*"\qr!5s"</f>
        <v>#REF!</v>
      </c>
      <c r="BF6" t="e">
        <f>#REF!*"\qr!5t"</f>
        <v>#REF!</v>
      </c>
      <c r="BG6" t="e">
        <f>#REF!*"\qr!5u"</f>
        <v>#REF!</v>
      </c>
      <c r="BH6" t="e">
        <f>#REF!*"\qr!5v"</f>
        <v>#REF!</v>
      </c>
      <c r="BI6" t="e">
        <f>#REF!*"\qr!5w"</f>
        <v>#REF!</v>
      </c>
      <c r="BJ6" t="e">
        <f>#REF!*"\qr!5x"</f>
        <v>#REF!</v>
      </c>
      <c r="BK6" t="e">
        <f>#REF!*"\qr!5y"</f>
        <v>#REF!</v>
      </c>
      <c r="BL6" t="e">
        <f>#REF!*"\qr!5z"</f>
        <v>#REF!</v>
      </c>
      <c r="BM6" t="e">
        <f>#REF!*"\qr!5{"</f>
        <v>#REF!</v>
      </c>
      <c r="BN6" t="e">
        <f>#REF!*"\qr!5|"</f>
        <v>#REF!</v>
      </c>
      <c r="BO6" t="e">
        <f>#REF!*"\qr!5}"</f>
        <v>#REF!</v>
      </c>
      <c r="BP6" t="e">
        <f>#REF!*"\qr!5~"</f>
        <v>#REF!</v>
      </c>
      <c r="BQ6" t="e">
        <f>#REF!*"\qr!6#"</f>
        <v>#REF!</v>
      </c>
      <c r="BR6" t="e">
        <f>#REF!*"\qr!6$"</f>
        <v>#REF!</v>
      </c>
      <c r="BS6" t="e">
        <f>#REF!*"\qr!6%"</f>
        <v>#REF!</v>
      </c>
      <c r="BT6" t="e">
        <f>#REF!*"\qr!6&amp;"</f>
        <v>#REF!</v>
      </c>
      <c r="BU6" t="e">
        <f>#REF!*"\qr!6'"</f>
        <v>#REF!</v>
      </c>
      <c r="BV6" t="e">
        <f>#REF!*"\qr!6("</f>
        <v>#REF!</v>
      </c>
      <c r="BW6" t="e">
        <f>#REF!*"\qr!6)"</f>
        <v>#REF!</v>
      </c>
      <c r="BX6" t="e">
        <f>#REF!*"\qr!6."</f>
        <v>#REF!</v>
      </c>
      <c r="BY6" t="e">
        <f>#REF!*"\qr!6/"</f>
        <v>#REF!</v>
      </c>
      <c r="BZ6" t="e">
        <f>#REF!*"\qr!60"</f>
        <v>#REF!</v>
      </c>
      <c r="CA6" t="e">
        <f>#REF!*"\qr!61"</f>
        <v>#REF!</v>
      </c>
      <c r="CB6" t="e">
        <f>#REF!*"\qr!62"</f>
        <v>#REF!</v>
      </c>
      <c r="CC6" t="e">
        <f>#REF!-"\qr!63"</f>
        <v>#REF!</v>
      </c>
      <c r="CD6" t="e">
        <f>#REF!-"\qr!64"</f>
        <v>#REF!</v>
      </c>
      <c r="CE6" t="e">
        <f>#REF!-"\qr!65"</f>
        <v>#REF!</v>
      </c>
      <c r="CF6" t="e">
        <f>#REF!-"\qr!66"</f>
        <v>#REF!</v>
      </c>
      <c r="CG6" t="e">
        <f>#REF!-"\qr!67"</f>
        <v>#REF!</v>
      </c>
      <c r="CH6" t="e">
        <f>#REF!-"\qr!68"</f>
        <v>#REF!</v>
      </c>
      <c r="CI6" t="e">
        <f>#REF!-"\qr!69"</f>
        <v>#REF!</v>
      </c>
      <c r="CJ6" t="e">
        <f>#REF!-"\qr!6:"</f>
        <v>#REF!</v>
      </c>
      <c r="CK6" t="e">
        <f>#REF!-"\qr!6;"</f>
        <v>#REF!</v>
      </c>
      <c r="CL6" t="e">
        <f>#REF!-"\qr!6&lt;"</f>
        <v>#REF!</v>
      </c>
      <c r="CM6" t="e">
        <f>#REF!-"\qr!6="</f>
        <v>#REF!</v>
      </c>
      <c r="CN6" t="e">
        <f>#REF!-"\qr!6&gt;"</f>
        <v>#REF!</v>
      </c>
      <c r="CO6" t="e">
        <f>#REF!-"\qr!6?"</f>
        <v>#REF!</v>
      </c>
      <c r="CP6" t="e">
        <f>#REF!-"\qr!6@"</f>
        <v>#REF!</v>
      </c>
      <c r="CQ6" t="e">
        <f>#REF!-"\qr!6A"</f>
        <v>#REF!</v>
      </c>
      <c r="CR6" t="e">
        <f>#REF!-"\qr!6B"</f>
        <v>#REF!</v>
      </c>
      <c r="CS6" t="e">
        <f>#REF!-"\qr!6C"</f>
        <v>#REF!</v>
      </c>
      <c r="CT6" t="e">
        <f>#REF!-"\qr!6D"</f>
        <v>#REF!</v>
      </c>
      <c r="CU6" t="e">
        <f>#REF!-"\qr!6E"</f>
        <v>#REF!</v>
      </c>
      <c r="CV6" t="e">
        <f>#REF!-"\qr!6F"</f>
        <v>#REF!</v>
      </c>
      <c r="CW6" t="e">
        <f>#REF!-"\qr!6G"</f>
        <v>#REF!</v>
      </c>
      <c r="CX6" t="e">
        <f>#REF!-"\qr!6H"</f>
        <v>#REF!</v>
      </c>
      <c r="CY6" t="e">
        <f>#REF!-"\qr!6I"</f>
        <v>#REF!</v>
      </c>
      <c r="CZ6" t="e">
        <f>#REF!-"\qr!6J"</f>
        <v>#REF!</v>
      </c>
      <c r="DA6" t="e">
        <f>#REF!-"\qr!6K"</f>
        <v>#REF!</v>
      </c>
      <c r="DB6" t="e">
        <f>#REF!-"\qr!6L"</f>
        <v>#REF!</v>
      </c>
      <c r="DC6" t="e">
        <f>#REF!-"\qr!6M"</f>
        <v>#REF!</v>
      </c>
      <c r="DD6" t="e">
        <f>#REF!-"\qr!6N"</f>
        <v>#REF!</v>
      </c>
      <c r="DE6" t="e">
        <f>#REF!-"\qr!6O"</f>
        <v>#REF!</v>
      </c>
      <c r="DF6" t="e">
        <f>#REF!-"\qr!6P"</f>
        <v>#REF!</v>
      </c>
      <c r="DG6" t="e">
        <f>#REF!-"\qr!6Q"</f>
        <v>#REF!</v>
      </c>
      <c r="DH6" t="e">
        <f>#REF!-"\qr!6R"</f>
        <v>#REF!</v>
      </c>
      <c r="DI6" t="e">
        <f>#REF!-"\qr!6S"</f>
        <v>#REF!</v>
      </c>
      <c r="DJ6" t="e">
        <f>#REF!-"\qr!6T"</f>
        <v>#REF!</v>
      </c>
      <c r="DK6" t="e">
        <f>#REF!-"\qr!6U"</f>
        <v>#REF!</v>
      </c>
      <c r="DL6" t="e">
        <f>#REF!-"\qr!6V"</f>
        <v>#REF!</v>
      </c>
      <c r="DM6" t="e">
        <f>#REF!-"\qr!6W"</f>
        <v>#REF!</v>
      </c>
      <c r="DN6" t="e">
        <f>#REF!-"\qr!6X"</f>
        <v>#REF!</v>
      </c>
      <c r="DO6" t="e">
        <f>#REF!-"\qr!6Y"</f>
        <v>#REF!</v>
      </c>
      <c r="DP6" t="e">
        <f>#REF!-"\qr!6Z"</f>
        <v>#REF!</v>
      </c>
      <c r="DQ6" t="e">
        <f>#REF!-"\qr!6["</f>
        <v>#REF!</v>
      </c>
      <c r="DR6" t="e">
        <f>#REF!-"\qr!6\"</f>
        <v>#REF!</v>
      </c>
      <c r="DS6" t="e">
        <f>#REF!-"\qr!6]"</f>
        <v>#REF!</v>
      </c>
      <c r="DT6" t="e">
        <f>#REF!-"\qr!6^"</f>
        <v>#REF!</v>
      </c>
      <c r="DU6" t="e">
        <f>#REF!-"\qr!6_"</f>
        <v>#REF!</v>
      </c>
      <c r="DV6" t="e">
        <f>#REF!-"\qr!6`"</f>
        <v>#REF!</v>
      </c>
      <c r="DW6" t="e">
        <f>#REF!-"\qr!6a"</f>
        <v>#REF!</v>
      </c>
      <c r="DX6" t="e">
        <f>#REF!-"\qr!6b"</f>
        <v>#REF!</v>
      </c>
      <c r="DY6" t="e">
        <f>#REF!-"\qr!6c"</f>
        <v>#REF!</v>
      </c>
      <c r="DZ6" t="e">
        <f>#REF!-"\qr!6d"</f>
        <v>#REF!</v>
      </c>
      <c r="EA6" t="e">
        <f>#REF!-"\qr!6e"</f>
        <v>#REF!</v>
      </c>
      <c r="EB6" t="e">
        <f>#REF!-"\qr!6f"</f>
        <v>#REF!</v>
      </c>
      <c r="EC6" t="e">
        <f>#REF!-"\qr!6g"</f>
        <v>#REF!</v>
      </c>
      <c r="ED6" t="e">
        <f>#REF!-"\qr!6h"</f>
        <v>#REF!</v>
      </c>
      <c r="EE6" t="e">
        <f>#REF!-"\qr!6i"</f>
        <v>#REF!</v>
      </c>
      <c r="EF6" t="e">
        <f>#REF!-"\qr!6j"</f>
        <v>#REF!</v>
      </c>
      <c r="EG6" t="e">
        <f>#REF!-"\qr!6k"</f>
        <v>#REF!</v>
      </c>
      <c r="EH6" t="e">
        <f>#REF!-"\qr!6l"</f>
        <v>#REF!</v>
      </c>
      <c r="EI6" t="e">
        <f>#REF!-"\qr!6m"</f>
        <v>#REF!</v>
      </c>
      <c r="EJ6" t="e">
        <f>#REF!-"\qr!6n"</f>
        <v>#REF!</v>
      </c>
      <c r="EK6" t="e">
        <f>#REF!-"\qr!6o"</f>
        <v>#REF!</v>
      </c>
      <c r="EL6" t="e">
        <f>#REF!-"\qr!6p"</f>
        <v>#REF!</v>
      </c>
      <c r="EM6" t="e">
        <f>#REF!-"\qr!6q"</f>
        <v>#REF!</v>
      </c>
      <c r="EN6" t="e">
        <f>#REF!-"\qr!6r"</f>
        <v>#REF!</v>
      </c>
      <c r="EO6" t="e">
        <f>#REF!-"\qr!6s"</f>
        <v>#REF!</v>
      </c>
      <c r="EP6" t="e">
        <f>#REF!-"\qr!6t"</f>
        <v>#REF!</v>
      </c>
      <c r="EQ6" t="e">
        <f>#REF!-"\qr!6u"</f>
        <v>#REF!</v>
      </c>
      <c r="ER6" t="e">
        <f>#REF!-"\qr!6v"</f>
        <v>#REF!</v>
      </c>
      <c r="ES6" t="e">
        <f>#REF!-"\qr!6w"</f>
        <v>#REF!</v>
      </c>
      <c r="ET6" t="e">
        <f>#REF!-"\qr!6x"</f>
        <v>#REF!</v>
      </c>
      <c r="EU6" t="e">
        <f>#REF!-"\qr!6y"</f>
        <v>#REF!</v>
      </c>
      <c r="EV6" t="e">
        <f>#REF!-"\qr!6z"</f>
        <v>#REF!</v>
      </c>
      <c r="EW6" t="e">
        <f>#REF!-"\qr!6{"</f>
        <v>#REF!</v>
      </c>
      <c r="EX6" t="e">
        <f>#REF!-"\qr!6|"</f>
        <v>#REF!</v>
      </c>
      <c r="EY6" t="e">
        <f>#REF!-"\qr!6}"</f>
        <v>#REF!</v>
      </c>
      <c r="EZ6" t="e">
        <f>#REF!-"\qr!6~"</f>
        <v>#REF!</v>
      </c>
      <c r="FA6" t="e">
        <f>#REF!-"\qr!7#"</f>
        <v>#REF!</v>
      </c>
      <c r="FB6" t="e">
        <f>#REF!-"\qr!7$"</f>
        <v>#REF!</v>
      </c>
      <c r="FC6" t="e">
        <f>#REF!-"\qr!7%"</f>
        <v>#REF!</v>
      </c>
      <c r="FD6" t="e">
        <f>#REF!-"\qr!7&amp;"</f>
        <v>#REF!</v>
      </c>
      <c r="FE6" t="e">
        <f>#REF!-"\qr!7'"</f>
        <v>#REF!</v>
      </c>
      <c r="FF6" t="e">
        <f>#REF!-"\qr!7("</f>
        <v>#REF!</v>
      </c>
      <c r="FG6" t="e">
        <f>#REF!-"\qr!7)"</f>
        <v>#REF!</v>
      </c>
      <c r="FH6" t="e">
        <f>#REF!-"\qr!7."</f>
        <v>#REF!</v>
      </c>
      <c r="FI6" t="e">
        <f>#REF!-"\qr!7/"</f>
        <v>#REF!</v>
      </c>
      <c r="FJ6" t="e">
        <f>#REF!-"\qr!70"</f>
        <v>#REF!</v>
      </c>
      <c r="FK6" t="e">
        <f>#REF!-"\qr!71"</f>
        <v>#REF!</v>
      </c>
      <c r="FL6" t="e">
        <f>#REF!-"\qr!72"</f>
        <v>#REF!</v>
      </c>
      <c r="FM6" t="e">
        <f>#REF!-"\qr!73"</f>
        <v>#REF!</v>
      </c>
      <c r="FN6" t="e">
        <f>#REF!-"\qr!74"</f>
        <v>#REF!</v>
      </c>
      <c r="FO6" t="e">
        <f>#REF!-"\qr!75"</f>
        <v>#REF!</v>
      </c>
      <c r="FP6" t="e">
        <f>#REF!-"\qr!76"</f>
        <v>#REF!</v>
      </c>
      <c r="FQ6" t="e">
        <f>#REF!-"\qr!77"</f>
        <v>#REF!</v>
      </c>
      <c r="FR6" t="e">
        <f>#REF!-"\qr!78"</f>
        <v>#REF!</v>
      </c>
      <c r="FS6" t="e">
        <f>#REF!-"\qr!79"</f>
        <v>#REF!</v>
      </c>
      <c r="FT6" t="e">
        <f>#REF!-"\qr!7:"</f>
        <v>#REF!</v>
      </c>
      <c r="FU6" t="e">
        <f>#REF!-"\qr!7;"</f>
        <v>#REF!</v>
      </c>
      <c r="FV6" t="e">
        <f>#REF!-"\qr!7&lt;"</f>
        <v>#REF!</v>
      </c>
      <c r="FW6" t="e">
        <f>#REF!-"\qr!7="</f>
        <v>#REF!</v>
      </c>
      <c r="FX6" t="e">
        <f>#REF!-"\qr!7&gt;"</f>
        <v>#REF!</v>
      </c>
      <c r="FY6" t="e">
        <f>#REF!-"\qr!7?"</f>
        <v>#REF!</v>
      </c>
      <c r="FZ6" t="e">
        <f>#REF!-"\qr!7@"</f>
        <v>#REF!</v>
      </c>
      <c r="GA6" t="e">
        <f>#REF!-"\qr!7A"</f>
        <v>#REF!</v>
      </c>
      <c r="GB6" t="e">
        <f>#REF!-"\qr!7B"</f>
        <v>#REF!</v>
      </c>
      <c r="GC6" t="e">
        <f>#REF!-"\qr!7C"</f>
        <v>#REF!</v>
      </c>
      <c r="GD6" t="e">
        <f>#REF!-"\qr!7D"</f>
        <v>#REF!</v>
      </c>
      <c r="GE6" t="e">
        <f>#REF!-"\qr!7E"</f>
        <v>#REF!</v>
      </c>
      <c r="GF6" t="e">
        <f>#REF!-"\qr!7F"</f>
        <v>#REF!</v>
      </c>
      <c r="GG6" t="e">
        <f>#REF!-"\qr!7G"</f>
        <v>#REF!</v>
      </c>
      <c r="GH6" t="e">
        <f>#REF!-"\qr!7H"</f>
        <v>#REF!</v>
      </c>
      <c r="GI6" t="e">
        <f>#REF!-"\qr!7I"</f>
        <v>#REF!</v>
      </c>
      <c r="GJ6" t="e">
        <f>#REF!-"\qr!7J"</f>
        <v>#REF!</v>
      </c>
      <c r="GK6" t="e">
        <f>#REF!-"\qr!7K"</f>
        <v>#REF!</v>
      </c>
      <c r="GL6" t="e">
        <f>#REF!-"\qr!7L"</f>
        <v>#REF!</v>
      </c>
      <c r="GM6" t="e">
        <f>#REF!-"\qr!7M"</f>
        <v>#REF!</v>
      </c>
      <c r="GN6" t="e">
        <f>#REF!-"\qr!7N"</f>
        <v>#REF!</v>
      </c>
      <c r="GO6" t="e">
        <f>#REF!-"\qr!7O"</f>
        <v>#REF!</v>
      </c>
      <c r="GP6" t="e">
        <f>#REF!-"\qr!7P"</f>
        <v>#REF!</v>
      </c>
      <c r="GQ6" t="e">
        <f>#REF!-"\qr!7Q"</f>
        <v>#REF!</v>
      </c>
      <c r="GR6" t="e">
        <f>#REF!-"\qr!7R"</f>
        <v>#REF!</v>
      </c>
      <c r="GS6" t="e">
        <f>#REF!-"\qr!7S"</f>
        <v>#REF!</v>
      </c>
      <c r="GT6" t="e">
        <f>#REF!-"\qr!7T"</f>
        <v>#REF!</v>
      </c>
      <c r="GU6" t="e">
        <f>#REF!-"\qr!7U"</f>
        <v>#REF!</v>
      </c>
      <c r="GV6" t="e">
        <f>#REF!-"\qr!7V"</f>
        <v>#REF!</v>
      </c>
      <c r="GW6" t="e">
        <f>#REF!-"\qr!7W"</f>
        <v>#REF!</v>
      </c>
      <c r="GX6" t="e">
        <f>#REF!-"\qr!7X"</f>
        <v>#REF!</v>
      </c>
      <c r="GY6" t="e">
        <f>#REF!-"\qr!7Y"</f>
        <v>#REF!</v>
      </c>
      <c r="GZ6" t="e">
        <f>#REF!-"\qr!7Z"</f>
        <v>#REF!</v>
      </c>
      <c r="HA6" t="e">
        <f>#REF!-"\qr!7["</f>
        <v>#REF!</v>
      </c>
      <c r="HB6" t="e">
        <f>#REF!-"\qr!7\"</f>
        <v>#REF!</v>
      </c>
      <c r="HC6" t="e">
        <f>#REF!-"\qr!7]"</f>
        <v>#REF!</v>
      </c>
      <c r="HD6" t="e">
        <f>#REF!-"\qr!7^"</f>
        <v>#REF!</v>
      </c>
      <c r="HE6" t="e">
        <f>#REF!-"\qr!7_"</f>
        <v>#REF!</v>
      </c>
      <c r="HF6" t="e">
        <f>#REF!-"\qr!7`"</f>
        <v>#REF!</v>
      </c>
      <c r="HG6" t="e">
        <f>#REF!-"\qr!7a"</f>
        <v>#REF!</v>
      </c>
      <c r="HH6" t="e">
        <f>#REF!-"\qr!7b"</f>
        <v>#REF!</v>
      </c>
      <c r="HI6" t="e">
        <f>#REF!-"\qr!7c"</f>
        <v>#REF!</v>
      </c>
      <c r="HJ6" t="e">
        <f>#REF!-"\qr!7d"</f>
        <v>#REF!</v>
      </c>
      <c r="HK6" t="e">
        <f>#REF!-"\qr!7e"</f>
        <v>#REF!</v>
      </c>
      <c r="HL6" t="e">
        <f>#REF!-"\qr!7f"</f>
        <v>#REF!</v>
      </c>
      <c r="HM6" t="e">
        <f>#REF!-"\qr!7g"</f>
        <v>#REF!</v>
      </c>
      <c r="HN6" t="e">
        <f>#REF!-"\qr!7h"</f>
        <v>#REF!</v>
      </c>
      <c r="HO6" t="e">
        <f>#REF!-"\qr!7i"</f>
        <v>#REF!</v>
      </c>
      <c r="HP6" t="e">
        <f>#REF!-"\qr!7j"</f>
        <v>#REF!</v>
      </c>
      <c r="HQ6" t="e">
        <f>#REF!-"\qr!7k"</f>
        <v>#REF!</v>
      </c>
      <c r="HR6" t="e">
        <f>#REF!-"\qr!7l"</f>
        <v>#REF!</v>
      </c>
      <c r="HS6" t="e">
        <f>#REF!-"\qr!7m"</f>
        <v>#REF!</v>
      </c>
      <c r="HT6" t="e">
        <f>#REF!-"\qr!7n"</f>
        <v>#REF!</v>
      </c>
      <c r="HU6" t="e">
        <f>#REF!-"\qr!7o"</f>
        <v>#REF!</v>
      </c>
      <c r="HV6" t="e">
        <f>#REF!-"\qr!7p"</f>
        <v>#REF!</v>
      </c>
      <c r="HW6" t="e">
        <f>#REF!-"\qr!7q"</f>
        <v>#REF!</v>
      </c>
      <c r="HX6" t="e">
        <f>#REF!-"\qr!7r"</f>
        <v>#REF!</v>
      </c>
      <c r="HY6" t="e">
        <f>#REF!-"\qr!7s"</f>
        <v>#REF!</v>
      </c>
      <c r="HZ6" t="e">
        <f>#REF!-"\qr!7t"</f>
        <v>#REF!</v>
      </c>
      <c r="IA6" t="e">
        <f>#REF!-"\qr!7u"</f>
        <v>#REF!</v>
      </c>
      <c r="IB6" t="e">
        <f>#REF!-"\qr!7v"</f>
        <v>#REF!</v>
      </c>
      <c r="IC6" t="e">
        <f>#REF!-"\qr!7w"</f>
        <v>#REF!</v>
      </c>
      <c r="ID6" t="e">
        <f>#REF!-"\qr!7x"</f>
        <v>#REF!</v>
      </c>
      <c r="IE6" t="e">
        <f>#REF!-"\qr!7y"</f>
        <v>#REF!</v>
      </c>
      <c r="IF6" t="e">
        <f>#REF!-"\qr!7z"</f>
        <v>#REF!</v>
      </c>
      <c r="IG6" t="e">
        <f>#REF!-"\qr!7{"</f>
        <v>#REF!</v>
      </c>
      <c r="IH6" t="e">
        <f>#REF!-"\qr!7|"</f>
        <v>#REF!</v>
      </c>
      <c r="II6" t="e">
        <f>#REF!-"\qr!7}"</f>
        <v>#REF!</v>
      </c>
      <c r="IJ6" t="e">
        <f>#REF!-"\qr!7~"</f>
        <v>#REF!</v>
      </c>
      <c r="IK6" t="e">
        <f>#REF!-"\qr!8#"</f>
        <v>#REF!</v>
      </c>
      <c r="IL6" t="e">
        <f>#REF!-"\qr!8$"</f>
        <v>#REF!</v>
      </c>
      <c r="IM6" t="e">
        <f>#REF!-"\qr!8%"</f>
        <v>#REF!</v>
      </c>
      <c r="IN6" t="e">
        <f>#REF!-"\qr!8&amp;"</f>
        <v>#REF!</v>
      </c>
      <c r="IO6" t="e">
        <f>#REF!-"\qr!8'"</f>
        <v>#REF!</v>
      </c>
      <c r="IP6" t="e">
        <f>#REF!-"\qr!8("</f>
        <v>#REF!</v>
      </c>
      <c r="IQ6" t="e">
        <f>#REF!-"\qr!8)"</f>
        <v>#REF!</v>
      </c>
      <c r="IR6" t="e">
        <f>#REF!-"\qr!8."</f>
        <v>#REF!</v>
      </c>
      <c r="IS6" t="e">
        <f>#REF!-"\qr!8/"</f>
        <v>#REF!</v>
      </c>
      <c r="IT6" t="e">
        <f>#REF!-"\qr!80"</f>
        <v>#REF!</v>
      </c>
      <c r="IU6" t="e">
        <f>#REF!-"\qr!81"</f>
        <v>#REF!</v>
      </c>
      <c r="IV6" t="e">
        <f>#REF!-"\qr!82"</f>
        <v>#REF!</v>
      </c>
    </row>
    <row r="7" spans="1:256" x14ac:dyDescent="0.15">
      <c r="A7" t="s">
        <v>21</v>
      </c>
      <c r="F7" t="e">
        <f>#REF!-"\qr!83"</f>
        <v>#REF!</v>
      </c>
      <c r="G7" t="e">
        <f>#REF!-"\qr!84"</f>
        <v>#REF!</v>
      </c>
      <c r="H7" t="e">
        <f>#REF!-"\qr!85"</f>
        <v>#REF!</v>
      </c>
      <c r="I7" t="e">
        <f>#REF!-"\qr!86"</f>
        <v>#REF!</v>
      </c>
      <c r="J7" t="e">
        <f>#REF!-"\qr!87"</f>
        <v>#REF!</v>
      </c>
      <c r="K7" t="e">
        <f>#REF!-"\qr!88"</f>
        <v>#REF!</v>
      </c>
      <c r="L7" t="e">
        <f>#REF!-"\qr!89"</f>
        <v>#REF!</v>
      </c>
      <c r="M7" t="e">
        <f>#REF!-"\qr!8:"</f>
        <v>#REF!</v>
      </c>
      <c r="N7" t="e">
        <f>#REF!-"\qr!8;"</f>
        <v>#REF!</v>
      </c>
      <c r="O7" t="e">
        <f>#REF!-"\qr!8&lt;"</f>
        <v>#REF!</v>
      </c>
      <c r="P7" t="e">
        <f>#REF!-"\qr!8="</f>
        <v>#REF!</v>
      </c>
      <c r="Q7" t="e">
        <f>#REF!-"\qr!8&gt;"</f>
        <v>#REF!</v>
      </c>
      <c r="R7" t="e">
        <f>#REF!-"\qr!8?"</f>
        <v>#REF!</v>
      </c>
      <c r="S7" t="e">
        <f>#REF!-"\qr!8@"</f>
        <v>#REF!</v>
      </c>
      <c r="T7" t="e">
        <f>#REF!-"\qr!8A"</f>
        <v>#REF!</v>
      </c>
      <c r="U7" t="e">
        <f>#REF!-"\qr!8B"</f>
        <v>#REF!</v>
      </c>
      <c r="V7" t="e">
        <f>#REF!-"\qr!8C"</f>
        <v>#REF!</v>
      </c>
      <c r="W7" t="e">
        <f>#REF!-"\qr!8D"</f>
        <v>#REF!</v>
      </c>
      <c r="X7" t="e">
        <f>#REF!-"\qr!8E"</f>
        <v>#REF!</v>
      </c>
      <c r="Y7" t="e">
        <f>#REF!-"\qr!8F"</f>
        <v>#REF!</v>
      </c>
      <c r="Z7" t="e">
        <f>#REF!-"\qr!8G"</f>
        <v>#REF!</v>
      </c>
      <c r="AA7" t="e">
        <f>#REF!-"\qr!8H"</f>
        <v>#REF!</v>
      </c>
      <c r="AB7" t="e">
        <f>#REF!-"\qr!8I"</f>
        <v>#REF!</v>
      </c>
      <c r="AC7" t="e">
        <f>#REF!-"\qr!8J"</f>
        <v>#REF!</v>
      </c>
      <c r="AD7" t="e">
        <f>#REF!-"\qr!8K"</f>
        <v>#REF!</v>
      </c>
      <c r="AE7" t="e">
        <f>#REF!-"\qr!8L"</f>
        <v>#REF!</v>
      </c>
      <c r="AF7" t="e">
        <f>#REF!-"\qr!8M"</f>
        <v>#REF!</v>
      </c>
      <c r="AG7" t="e">
        <f>#REF!-"\qr!8N"</f>
        <v>#REF!</v>
      </c>
      <c r="AH7" t="e">
        <f>#REF!-"\qr!8O"</f>
        <v>#REF!</v>
      </c>
      <c r="AI7" t="e">
        <f>#REF!-"\qr!8P"</f>
        <v>#REF!</v>
      </c>
      <c r="AJ7" t="e">
        <f>#REF!-"\qr!8Q"</f>
        <v>#REF!</v>
      </c>
      <c r="AK7" t="e">
        <f>#REF!-"\qr!8R"</f>
        <v>#REF!</v>
      </c>
      <c r="AL7" t="e">
        <f>#REF!-"\qr!8S"</f>
        <v>#REF!</v>
      </c>
      <c r="AM7" t="e">
        <f>#REF!-"\qr!8T"</f>
        <v>#REF!</v>
      </c>
      <c r="AN7" t="e">
        <f>#REF!-"\qr!8U"</f>
        <v>#REF!</v>
      </c>
      <c r="AO7" t="e">
        <f>#REF!-"\qr!8V"</f>
        <v>#REF!</v>
      </c>
      <c r="AP7" t="e">
        <f>#REF!-"\qr!8W"</f>
        <v>#REF!</v>
      </c>
      <c r="AQ7" t="e">
        <f>#REF!-"\qr!8X"</f>
        <v>#REF!</v>
      </c>
      <c r="AR7" t="e">
        <f>#REF!-"\qr!8Y"</f>
        <v>#REF!</v>
      </c>
      <c r="AS7" t="e">
        <f>#REF!-"\qr!8Z"</f>
        <v>#REF!</v>
      </c>
      <c r="AT7" t="e">
        <f>#REF!-"\qr!8["</f>
        <v>#REF!</v>
      </c>
      <c r="AU7" t="e">
        <f>#REF!-"\qr!8\"</f>
        <v>#REF!</v>
      </c>
      <c r="AV7" t="e">
        <f>#REF!-"\qr!8]"</f>
        <v>#REF!</v>
      </c>
      <c r="AW7" t="e">
        <f>#REF!-"\qr!8^"</f>
        <v>#REF!</v>
      </c>
      <c r="AX7" t="e">
        <f>#REF!-"\qr!8_"</f>
        <v>#REF!</v>
      </c>
      <c r="AY7" t="e">
        <f>#REF!-"\qr!8`"</f>
        <v>#REF!</v>
      </c>
      <c r="AZ7" t="e">
        <f>#REF!+"\qr!8a"</f>
        <v>#REF!</v>
      </c>
      <c r="BA7" t="e">
        <f>#REF!+"\qr!8b"</f>
        <v>#REF!</v>
      </c>
      <c r="BB7" t="e">
        <f>#REF!+"\qr!8c"</f>
        <v>#REF!</v>
      </c>
      <c r="BC7" t="e">
        <f>#REF!+"\qr!8d"</f>
        <v>#REF!</v>
      </c>
      <c r="BD7" t="e">
        <f>#REF!+"\qr!8e"</f>
        <v>#REF!</v>
      </c>
      <c r="BE7" t="e">
        <f>#REF!+"\qr!8f"</f>
        <v>#REF!</v>
      </c>
      <c r="BF7" t="e">
        <f>#REF!+"\qr!8g"</f>
        <v>#REF!</v>
      </c>
      <c r="BG7" t="e">
        <f>#REF!+"\qr!8h"</f>
        <v>#REF!</v>
      </c>
      <c r="BH7" t="e">
        <f>#REF!+"\qr!8i"</f>
        <v>#REF!</v>
      </c>
      <c r="BI7" t="e">
        <f>#REF!+"\qr!8j"</f>
        <v>#REF!</v>
      </c>
      <c r="BJ7" t="e">
        <f>#REF!+"\qr!8k"</f>
        <v>#REF!</v>
      </c>
      <c r="BK7" t="e">
        <f>#REF!+"\qr!8l"</f>
        <v>#REF!</v>
      </c>
      <c r="BL7" t="e">
        <f>#REF!+"\qr!8m"</f>
        <v>#REF!</v>
      </c>
      <c r="BM7" t="e">
        <f>#REF!+"\qr!8n"</f>
        <v>#REF!</v>
      </c>
      <c r="BN7" t="e">
        <f>#REF!+"\qr!8o"</f>
        <v>#REF!</v>
      </c>
      <c r="BO7" t="e">
        <f>#REF!+"\qr!8p"</f>
        <v>#REF!</v>
      </c>
      <c r="BP7" t="e">
        <f>#REF!+"\qr!8q"</f>
        <v>#REF!</v>
      </c>
      <c r="BQ7" t="e">
        <f>#REF!+"\qr!8r"</f>
        <v>#REF!</v>
      </c>
      <c r="BR7" t="e">
        <f>#REF!+"\qr!8s"</f>
        <v>#REF!</v>
      </c>
      <c r="BS7" t="e">
        <f>#REF!+"\qr!8t"</f>
        <v>#REF!</v>
      </c>
      <c r="BT7" t="e">
        <f>#REF!+"\qr!8u"</f>
        <v>#REF!</v>
      </c>
      <c r="BU7" t="e">
        <f>#REF!+"\qr!8v"</f>
        <v>#REF!</v>
      </c>
      <c r="BV7" t="e">
        <f>#REF!+"\qr!8w"</f>
        <v>#REF!</v>
      </c>
      <c r="BW7" t="e">
        <f>#REF!+"\qr!8x"</f>
        <v>#REF!</v>
      </c>
      <c r="BX7" t="e">
        <f>#REF!+"\qr!8y"</f>
        <v>#REF!</v>
      </c>
      <c r="BY7" t="e">
        <f>#REF!+"\qr!8z"</f>
        <v>#REF!</v>
      </c>
      <c r="BZ7" t="e">
        <f>#REF!+"\qr!8{"</f>
        <v>#REF!</v>
      </c>
      <c r="CA7" t="e">
        <f>#REF!+"\qr!8|"</f>
        <v>#REF!</v>
      </c>
      <c r="CB7" t="e">
        <f>#REF!+"\qr!8}"</f>
        <v>#REF!</v>
      </c>
      <c r="CC7" t="e">
        <f>#REF!+"\qr!8~"</f>
        <v>#REF!</v>
      </c>
      <c r="CD7" t="e">
        <f>#REF!+"\qr!9#"</f>
        <v>#REF!</v>
      </c>
      <c r="CE7" t="e">
        <f>#REF!+"\qr!9$"</f>
        <v>#REF!</v>
      </c>
      <c r="CF7" t="e">
        <f>#REF!+"\qr!9%"</f>
        <v>#REF!</v>
      </c>
      <c r="CG7" t="e">
        <f>#REF!+"\qr!9&amp;"</f>
        <v>#REF!</v>
      </c>
      <c r="CH7" t="e">
        <f>#REF!+"\qr!9'"</f>
        <v>#REF!</v>
      </c>
      <c r="CI7" t="e">
        <f>#REF!+"\qr!9("</f>
        <v>#REF!</v>
      </c>
      <c r="CJ7" t="e">
        <f>#REF!+"\qr!9)"</f>
        <v>#REF!</v>
      </c>
      <c r="CK7" t="e">
        <f>#REF!+"\qr!9."</f>
        <v>#REF!</v>
      </c>
      <c r="CL7" t="e">
        <f>#REF!+"\qr!9/"</f>
        <v>#REF!</v>
      </c>
      <c r="CM7" t="e">
        <f>#REF!+"\qr!90"</f>
        <v>#REF!</v>
      </c>
      <c r="CN7" t="e">
        <f>#REF!+"\qr!91"</f>
        <v>#REF!</v>
      </c>
      <c r="CO7" t="e">
        <f>#REF!+"\qr!92"</f>
        <v>#REF!</v>
      </c>
      <c r="CP7" t="e">
        <f>#REF!+"\qr!93"</f>
        <v>#REF!</v>
      </c>
      <c r="CQ7" t="e">
        <f>#REF!+"\qr!94"</f>
        <v>#REF!</v>
      </c>
      <c r="CR7" t="e">
        <f>#REF!+"\qr!95"</f>
        <v>#REF!</v>
      </c>
      <c r="CS7" t="e">
        <f>#REF!+"\qr!96"</f>
        <v>#REF!</v>
      </c>
      <c r="CT7" t="e">
        <f>#REF!+"\qr!97"</f>
        <v>#REF!</v>
      </c>
      <c r="CU7" t="e">
        <f>#REF!+"\qr!98"</f>
        <v>#REF!</v>
      </c>
      <c r="CV7" t="e">
        <f>#REF!+"\qr!99"</f>
        <v>#REF!</v>
      </c>
      <c r="CW7" t="e">
        <f>#REF!+"\qr!9:"</f>
        <v>#REF!</v>
      </c>
      <c r="CX7" t="e">
        <f>#REF!+"\qr!9;"</f>
        <v>#REF!</v>
      </c>
      <c r="CY7" t="e">
        <f>#REF!+"\qr!9&lt;"</f>
        <v>#REF!</v>
      </c>
      <c r="CZ7" t="e">
        <f>#REF!+"\qr!9="</f>
        <v>#REF!</v>
      </c>
      <c r="DA7" t="e">
        <f>#REF!+"\qr!9&gt;"</f>
        <v>#REF!</v>
      </c>
      <c r="DB7" t="e">
        <f>#REF!+"\qr!9?"</f>
        <v>#REF!</v>
      </c>
      <c r="DC7" t="e">
        <f>#REF!+"\qr!9@"</f>
        <v>#REF!</v>
      </c>
      <c r="DD7" t="e">
        <f>#REF!+"\qr!9A"</f>
        <v>#REF!</v>
      </c>
      <c r="DE7" t="e">
        <f>#REF!+"\qr!9B"</f>
        <v>#REF!</v>
      </c>
      <c r="DF7" t="e">
        <f>Component!E28+"\qr!9C"</f>
        <v>#VALUE!</v>
      </c>
      <c r="DG7" t="e">
        <f>#REF!-"\qr!9D"</f>
        <v>#REF!</v>
      </c>
      <c r="DH7" t="e">
        <f>#REF!-"\qr!9E"</f>
        <v>#REF!</v>
      </c>
      <c r="DI7" t="e">
        <f>#REF!-"\qr!9F"</f>
        <v>#REF!</v>
      </c>
      <c r="DJ7" t="e">
        <f>#REF!-"\qr!9G"</f>
        <v>#REF!</v>
      </c>
      <c r="DK7" t="e">
        <f>#REF!-"\qr!9H"</f>
        <v>#REF!</v>
      </c>
      <c r="DL7" t="e">
        <f>#REF!-"\qr!9I"</f>
        <v>#REF!</v>
      </c>
      <c r="DM7" t="e">
        <f>#REF!-"\qr!9J"</f>
        <v>#REF!</v>
      </c>
      <c r="DN7" t="e">
        <f>#REF!-"\qr!9K"</f>
        <v>#REF!</v>
      </c>
      <c r="DO7" t="e">
        <f>#REF!-"\qr!9L"</f>
        <v>#REF!</v>
      </c>
      <c r="DP7" t="e">
        <f>#REF!-"\qr!9M"</f>
        <v>#REF!</v>
      </c>
      <c r="DQ7" t="e">
        <f>#REF!-"\qr!9N"</f>
        <v>#REF!</v>
      </c>
      <c r="DR7" t="e">
        <f>#REF!-"\qr!9O"</f>
        <v>#REF!</v>
      </c>
      <c r="DS7" t="e">
        <f>#REF!-"\qr!9P"</f>
        <v>#REF!</v>
      </c>
      <c r="DT7" t="e">
        <f>#REF!-"\qr!9Q"</f>
        <v>#REF!</v>
      </c>
      <c r="DU7" t="e">
        <f>#REF!-"\qr!9R"</f>
        <v>#REF!</v>
      </c>
      <c r="DV7" t="e">
        <f>#REF!-"\qr!9S"</f>
        <v>#REF!</v>
      </c>
      <c r="DW7" t="e">
        <f>#REF!-"\qr!9T"</f>
        <v>#REF!</v>
      </c>
      <c r="DX7" t="e">
        <f>#REF!-"\qr!9U"</f>
        <v>#REF!</v>
      </c>
      <c r="DY7" t="e">
        <f>#REF!-"\qr!9V"</f>
        <v>#REF!</v>
      </c>
      <c r="DZ7" t="e">
        <f>#REF!-"\qr!9W"</f>
        <v>#REF!</v>
      </c>
      <c r="EA7" t="e">
        <f>#REF!-"\qr!9X"</f>
        <v>#REF!</v>
      </c>
      <c r="EB7" t="e">
        <f>#REF!-"\qr!9Y"</f>
        <v>#REF!</v>
      </c>
      <c r="EC7" t="e">
        <f>#REF!-"\qr!9Z"</f>
        <v>#REF!</v>
      </c>
      <c r="ED7" t="e">
        <f>#REF!-"\qr!9["</f>
        <v>#REF!</v>
      </c>
      <c r="EE7" t="e">
        <f>#REF!-"\qr!9\"</f>
        <v>#REF!</v>
      </c>
      <c r="EF7" t="e">
        <f>#REF!-"\qr!9]"</f>
        <v>#REF!</v>
      </c>
      <c r="EG7" t="e">
        <f>#REF!-"\qr!9^"</f>
        <v>#REF!</v>
      </c>
      <c r="EH7" t="e">
        <f>#REF!-"\qr!9_"</f>
        <v>#REF!</v>
      </c>
      <c r="EI7" t="e">
        <f>#REF!-"\qr!9`"</f>
        <v>#REF!</v>
      </c>
      <c r="EJ7" t="e">
        <f>#REF!-"\qr!9a"</f>
        <v>#REF!</v>
      </c>
      <c r="EK7" t="e">
        <f>#REF!-"\qr!9b"</f>
        <v>#REF!</v>
      </c>
      <c r="EL7" t="e">
        <f>#REF!-"\qr!9c"</f>
        <v>#REF!</v>
      </c>
      <c r="EM7" t="e">
        <f>#REF!-"\qr!9d"</f>
        <v>#REF!</v>
      </c>
      <c r="EN7" t="e">
        <f>#REF!-"\qr!9e"</f>
        <v>#REF!</v>
      </c>
      <c r="EO7" t="e">
        <f>#REF!-"\qr!9f"</f>
        <v>#REF!</v>
      </c>
      <c r="EP7" t="e">
        <f>#REF!-"\qr!9g"</f>
        <v>#REF!</v>
      </c>
      <c r="EQ7" t="e">
        <f>#REF!-"\qr!9h"</f>
        <v>#REF!</v>
      </c>
      <c r="ER7" t="e">
        <f>#REF!-"\qr!9i"</f>
        <v>#REF!</v>
      </c>
      <c r="ES7" t="e">
        <f>#REF!-"\qr!9j"</f>
        <v>#REF!</v>
      </c>
      <c r="ET7" t="e">
        <f>#REF!-"\qr!9k"</f>
        <v>#REF!</v>
      </c>
      <c r="EU7" t="e">
        <f>#REF!-"\qr!9l"</f>
        <v>#REF!</v>
      </c>
      <c r="EV7" t="e">
        <f>#REF!-"\qr!9m"</f>
        <v>#REF!</v>
      </c>
      <c r="EW7" t="e">
        <f>#REF!-"\qr!9n"</f>
        <v>#REF!</v>
      </c>
      <c r="EX7" t="e">
        <f>#REF!-"\qr!9o"</f>
        <v>#REF!</v>
      </c>
      <c r="EY7" t="e">
        <f>#REF!-"\qr!9p"</f>
        <v>#REF!</v>
      </c>
      <c r="EZ7" t="e">
        <f>#REF!-"\qr!9q"</f>
        <v>#REF!</v>
      </c>
      <c r="FA7" t="e">
        <f>#REF!-"\qr!9r"</f>
        <v>#REF!</v>
      </c>
      <c r="FB7" t="e">
        <f>#REF!-"\qr!9s"</f>
        <v>#REF!</v>
      </c>
      <c r="FC7" t="e">
        <f>#REF!-"\qr!9t"</f>
        <v>#REF!</v>
      </c>
      <c r="FD7" t="e">
        <f>#REF!-"\qr!9u"</f>
        <v>#REF!</v>
      </c>
      <c r="FE7" t="e">
        <f>#REF!-"\qr!9v"</f>
        <v>#REF!</v>
      </c>
      <c r="FF7" t="e">
        <f>#REF!-"\qr!9w"</f>
        <v>#REF!</v>
      </c>
      <c r="FG7" t="e">
        <f>#REF!-"\qr!9x"</f>
        <v>#REF!</v>
      </c>
      <c r="FH7" t="e">
        <f>#REF!-"\qr!9y"</f>
        <v>#REF!</v>
      </c>
      <c r="FI7" t="e">
        <f>#REF!-"\qr!9z"</f>
        <v>#REF!</v>
      </c>
      <c r="FJ7" t="e">
        <f>#REF!-"\qr!9{"</f>
        <v>#REF!</v>
      </c>
      <c r="FK7" t="e">
        <f>#REF!-"\qr!9|"</f>
        <v>#REF!</v>
      </c>
      <c r="FL7" t="e">
        <f>#REF!-"\qr!9}"</f>
        <v>#REF!</v>
      </c>
      <c r="FM7" t="e">
        <f>#REF!-"\qr!9~"</f>
        <v>#REF!</v>
      </c>
      <c r="FN7" t="e">
        <f>#REF!-"\qr!:#"</f>
        <v>#REF!</v>
      </c>
      <c r="FO7" t="e">
        <f>#REF!-"\qr!:$"</f>
        <v>#REF!</v>
      </c>
      <c r="FP7" t="e">
        <f>#REF!-"\qr!:%"</f>
        <v>#REF!</v>
      </c>
      <c r="FQ7" t="e">
        <f>#REF!-"\qr!:&amp;"</f>
        <v>#REF!</v>
      </c>
      <c r="FR7" t="e">
        <f>#REF!-"\qr!:'"</f>
        <v>#REF!</v>
      </c>
      <c r="FS7" t="e">
        <f>#REF!-"\qr!:("</f>
        <v>#REF!</v>
      </c>
      <c r="FT7" t="e">
        <f>#REF!-"\qr!:)"</f>
        <v>#REF!</v>
      </c>
      <c r="FU7" t="e">
        <f>#REF!-"\qr!:."</f>
        <v>#REF!</v>
      </c>
      <c r="FV7" t="e">
        <f>#REF!-"\qr!:/"</f>
        <v>#REF!</v>
      </c>
      <c r="FW7" t="e">
        <f>#REF!-"\qr!:0"</f>
        <v>#REF!</v>
      </c>
      <c r="FX7" t="e">
        <f>#REF!-"\qr!:1"</f>
        <v>#REF!</v>
      </c>
      <c r="FY7" t="e">
        <f>#REF!-"\qr!:2"</f>
        <v>#REF!</v>
      </c>
      <c r="FZ7" t="e">
        <f>#REF!-"\qr!:3"</f>
        <v>#REF!</v>
      </c>
      <c r="GA7" t="e">
        <f>#REF!-"\qr!:4"</f>
        <v>#REF!</v>
      </c>
      <c r="GB7" t="e">
        <f>#REF!-"\qr!:5"</f>
        <v>#REF!</v>
      </c>
      <c r="GC7" t="e">
        <f>#REF!-"\qr!:6"</f>
        <v>#REF!</v>
      </c>
      <c r="GD7" t="e">
        <f>#REF!-"\qr!:7"</f>
        <v>#REF!</v>
      </c>
      <c r="GE7" t="e">
        <f>#REF!-"\qr!:8"</f>
        <v>#REF!</v>
      </c>
      <c r="GF7" t="e">
        <f>#REF!-"\qr!:9"</f>
        <v>#REF!</v>
      </c>
      <c r="GG7" t="e">
        <f>#REF!-"\qr!::"</f>
        <v>#REF!</v>
      </c>
      <c r="GH7" t="e">
        <f>#REF!-"\qr!:;"</f>
        <v>#REF!</v>
      </c>
      <c r="GI7" t="e">
        <f>#REF!-"\qr!:&lt;"</f>
        <v>#REF!</v>
      </c>
      <c r="GJ7" t="e">
        <f>#REF!-"\qr!:="</f>
        <v>#REF!</v>
      </c>
      <c r="GK7" t="e">
        <f>#REF!-"\qr!:&gt;"</f>
        <v>#REF!</v>
      </c>
      <c r="GL7" t="e">
        <f>#REF!-"\qr!:?"</f>
        <v>#REF!</v>
      </c>
      <c r="GM7" t="e">
        <f>#REF!-"\qr!:@"</f>
        <v>#REF!</v>
      </c>
      <c r="GN7" t="e">
        <f>#REF!-"\qr!:A"</f>
        <v>#REF!</v>
      </c>
      <c r="GO7" t="e">
        <f>#REF!-"\qr!:B"</f>
        <v>#REF!</v>
      </c>
      <c r="GP7" t="e">
        <f>#REF!-"\qr!:C"</f>
        <v>#REF!</v>
      </c>
      <c r="GQ7" t="e">
        <f>#REF!-"\qr!:D"</f>
        <v>#REF!</v>
      </c>
      <c r="GR7" t="e">
        <f>#REF!-"\qr!:E"</f>
        <v>#REF!</v>
      </c>
      <c r="GS7" t="e">
        <f>#REF!-"\qr!:F"</f>
        <v>#REF!</v>
      </c>
      <c r="GT7" t="e">
        <f>#REF!-"\qr!:G"</f>
        <v>#REF!</v>
      </c>
      <c r="GU7" t="e">
        <f>#REF!-"\qr!:H"</f>
        <v>#REF!</v>
      </c>
      <c r="GV7" t="e">
        <f>#REF!-"\qr!:I"</f>
        <v>#REF!</v>
      </c>
      <c r="GW7" t="e">
        <f>#REF!-"\qr!:J"</f>
        <v>#REF!</v>
      </c>
      <c r="GX7" t="e">
        <f>#REF!-"\qr!:K"</f>
        <v>#REF!</v>
      </c>
      <c r="GY7" t="e">
        <f>#REF!-"\qr!:L"</f>
        <v>#REF!</v>
      </c>
      <c r="GZ7" t="e">
        <f>#REF!-"\qr!:M"</f>
        <v>#REF!</v>
      </c>
      <c r="HA7" t="e">
        <f>#REF!-"\qr!:N"</f>
        <v>#REF!</v>
      </c>
      <c r="HB7" t="e">
        <f>#REF!-"\qr!:O"</f>
        <v>#REF!</v>
      </c>
      <c r="HC7" t="e">
        <f>#REF!-"\qr!:P"</f>
        <v>#REF!</v>
      </c>
      <c r="HD7" t="e">
        <f>#REF!-"\qr!:Q"</f>
        <v>#REF!</v>
      </c>
      <c r="HE7" t="e">
        <f>#REF!-"\qr!:R"</f>
        <v>#REF!</v>
      </c>
      <c r="HF7" t="e">
        <f>#REF!-"\qr!:S"</f>
        <v>#REF!</v>
      </c>
      <c r="HG7" t="e">
        <f>#REF!+"\qr!:T"</f>
        <v>#REF!</v>
      </c>
      <c r="HH7" t="e">
        <f>#REF!+"\qr!:U"</f>
        <v>#REF!</v>
      </c>
      <c r="HI7" t="e">
        <f>#REF!+"\qr!:V"</f>
        <v>#REF!</v>
      </c>
      <c r="HJ7" t="e">
        <f>#REF!+"\qr!:W"</f>
        <v>#REF!</v>
      </c>
      <c r="HK7" t="e">
        <f>#REF!+"\qr!:X"</f>
        <v>#REF!</v>
      </c>
      <c r="HL7" t="e">
        <f>#REF!+"\qr!:Y"</f>
        <v>#REF!</v>
      </c>
      <c r="HM7" t="e">
        <f>#REF!+"\qr!:Z"</f>
        <v>#REF!</v>
      </c>
      <c r="HN7" t="e">
        <f>#REF!+"\qr!:["</f>
        <v>#REF!</v>
      </c>
      <c r="HO7" t="e">
        <f>#REF!+"\qr!:\"</f>
        <v>#REF!</v>
      </c>
      <c r="HP7" t="e">
        <f>#REF!+"\qr!:]"</f>
        <v>#REF!</v>
      </c>
      <c r="HQ7" t="e">
        <f>#REF!+"\qr!:^"</f>
        <v>#REF!</v>
      </c>
      <c r="HR7" t="e">
        <f>#REF!+"\qr!:_"</f>
        <v>#REF!</v>
      </c>
      <c r="HS7" t="e">
        <f>#REF!+"\qr!:`"</f>
        <v>#REF!</v>
      </c>
      <c r="HT7" t="e">
        <f>#REF!+"\qr!:a"</f>
        <v>#REF!</v>
      </c>
      <c r="HU7" t="e">
        <f>#REF!+"\qr!:b"</f>
        <v>#REF!</v>
      </c>
      <c r="HV7" t="e">
        <f>#REF!+"\qr!:c"</f>
        <v>#REF!</v>
      </c>
      <c r="HW7" t="e">
        <f>#REF!+"\qr!:d"</f>
        <v>#REF!</v>
      </c>
      <c r="HX7" t="e">
        <f>#REF!+"\qr!:e"</f>
        <v>#REF!</v>
      </c>
      <c r="HY7" t="e">
        <f>#REF!+"\qr!:f"</f>
        <v>#REF!</v>
      </c>
      <c r="HZ7" t="e">
        <f>#REF!+"\qr!:g"</f>
        <v>#REF!</v>
      </c>
      <c r="IA7" t="e">
        <f>#REF!+"\qr!:h"</f>
        <v>#REF!</v>
      </c>
      <c r="IB7" t="e">
        <f>#REF!+"\qr!:i"</f>
        <v>#REF!</v>
      </c>
      <c r="IC7" t="e">
        <f>#REF!+"\qr!:j"</f>
        <v>#REF!</v>
      </c>
      <c r="ID7" t="e">
        <f>#REF!+"\qr!:k"</f>
        <v>#REF!</v>
      </c>
      <c r="IE7" t="e">
        <f>#REF!+"\qr!:l"</f>
        <v>#REF!</v>
      </c>
      <c r="IF7" t="e">
        <f>#REF!+"\qr!:m"</f>
        <v>#REF!</v>
      </c>
      <c r="IG7" t="e">
        <f>#REF!+"\qr!:n"</f>
        <v>#REF!</v>
      </c>
      <c r="IH7" t="e">
        <f>#REF!+"\qr!:o"</f>
        <v>#REF!</v>
      </c>
      <c r="II7" t="e">
        <f>#REF!+"\qr!:p"</f>
        <v>#REF!</v>
      </c>
      <c r="IJ7" t="e">
        <f>#REF!+"\qr!:q"</f>
        <v>#REF!</v>
      </c>
      <c r="IK7" t="e">
        <f>#REF!+"\qr!:r"</f>
        <v>#REF!</v>
      </c>
      <c r="IL7" t="e">
        <f>#REF!+"\qr!:s"</f>
        <v>#REF!</v>
      </c>
      <c r="IM7" t="e">
        <f>#REF!+"\qr!:t"</f>
        <v>#REF!</v>
      </c>
      <c r="IN7" t="e">
        <f>#REF!+"\qr!:u"</f>
        <v>#REF!</v>
      </c>
      <c r="IO7" t="e">
        <f>#REF!+"\qr!:v"</f>
        <v>#REF!</v>
      </c>
      <c r="IP7" t="e">
        <f>#REF!+"\qr!:w"</f>
        <v>#REF!</v>
      </c>
      <c r="IQ7" t="e">
        <f>#REF!+"\qr!:x"</f>
        <v>#REF!</v>
      </c>
      <c r="IR7" t="e">
        <f>#REF!+"\qr!:y"</f>
        <v>#REF!</v>
      </c>
      <c r="IS7" t="e">
        <f>#REF!+"\qr!:z"</f>
        <v>#REF!</v>
      </c>
      <c r="IT7" t="e">
        <f>#REF!+"\qr!:{"</f>
        <v>#REF!</v>
      </c>
      <c r="IU7" t="e">
        <f>#REF!+"\qr!:|"</f>
        <v>#REF!</v>
      </c>
      <c r="IV7" t="e">
        <f>#REF!+"\qr!:}"</f>
        <v>#REF!</v>
      </c>
    </row>
    <row r="8" spans="1:256" x14ac:dyDescent="0.15">
      <c r="A8" t="s">
        <v>23</v>
      </c>
      <c r="F8" t="e">
        <f>#REF!+"\qr!:~"</f>
        <v>#REF!</v>
      </c>
      <c r="G8" t="e">
        <f>#REF!+"\qr!;#"</f>
        <v>#REF!</v>
      </c>
      <c r="H8" t="e">
        <f>#REF!+"\qr!;$"</f>
        <v>#REF!</v>
      </c>
      <c r="I8" t="e">
        <f>#REF!+"\qr!;%"</f>
        <v>#REF!</v>
      </c>
      <c r="J8" t="e">
        <f>#REF!+"\qr!;&amp;"</f>
        <v>#REF!</v>
      </c>
      <c r="K8" t="e">
        <f>#REF!+"\qr!;'"</f>
        <v>#REF!</v>
      </c>
      <c r="L8" t="e">
        <f>#REF!+"\qr!;("</f>
        <v>#REF!</v>
      </c>
      <c r="M8" t="e">
        <f>#REF!+"\qr!;)"</f>
        <v>#REF!</v>
      </c>
      <c r="N8" t="e">
        <f>#REF!+"\qr!;."</f>
        <v>#REF!</v>
      </c>
      <c r="O8" t="e">
        <f>#REF!+"\qr!;/"</f>
        <v>#REF!</v>
      </c>
      <c r="P8" t="e">
        <f>#REF!+"\qr!;0"</f>
        <v>#REF!</v>
      </c>
      <c r="Q8" t="e">
        <f>#REF!+"\qr!;1"</f>
        <v>#REF!</v>
      </c>
      <c r="R8" t="e">
        <f>#REF!+"\qr!;2"</f>
        <v>#REF!</v>
      </c>
      <c r="S8" t="e">
        <f>#REF!+"\qr!;3"</f>
        <v>#REF!</v>
      </c>
      <c r="T8" t="e">
        <f>#REF!+"\qr!;4"</f>
        <v>#REF!</v>
      </c>
      <c r="U8" t="e">
        <f>#REF!+"\qr!;5"</f>
        <v>#REF!</v>
      </c>
      <c r="V8" t="e">
        <f>#REF!+"\qr!;6"</f>
        <v>#REF!</v>
      </c>
      <c r="W8" t="e">
        <f>#REF!+"\qr!;7"</f>
        <v>#REF!</v>
      </c>
      <c r="X8" t="e">
        <f>#REF!+"\qr!;8"</f>
        <v>#REF!</v>
      </c>
      <c r="Y8" t="e">
        <f>#REF!+"\qr!;9"</f>
        <v>#REF!</v>
      </c>
      <c r="Z8" t="e">
        <f>#REF!+"\qr!;:"</f>
        <v>#REF!</v>
      </c>
      <c r="AA8" t="e">
        <f>#REF!+"\qr!;;"</f>
        <v>#REF!</v>
      </c>
      <c r="AB8" t="e">
        <f>#REF!+"\qr!;&lt;"</f>
        <v>#REF!</v>
      </c>
      <c r="AC8" t="e">
        <f>#REF!+"\qr!;="</f>
        <v>#REF!</v>
      </c>
      <c r="AD8" t="e">
        <f>#REF!+"\qr!;&gt;"</f>
        <v>#REF!</v>
      </c>
      <c r="AE8" t="e">
        <f>#REF!+"\qr!;?"</f>
        <v>#REF!</v>
      </c>
      <c r="AF8" t="e">
        <f>#REF!+"\qr!;@"</f>
        <v>#REF!</v>
      </c>
      <c r="AG8" t="e">
        <f>#REF!+"\qr!;A"</f>
        <v>#REF!</v>
      </c>
      <c r="AH8" t="e">
        <f>#REF!+"\qr!;B"</f>
        <v>#REF!</v>
      </c>
      <c r="AI8" t="e">
        <f>#REF!+"\qr!;C"</f>
        <v>#REF!</v>
      </c>
      <c r="AJ8" t="e">
        <f>#REF!+"\qr!;D"</f>
        <v>#REF!</v>
      </c>
      <c r="AK8" t="e">
        <f>#REF!+"\qr!;E"</f>
        <v>#REF!</v>
      </c>
      <c r="AL8" t="e">
        <f>#REF!+"\qr!;F"</f>
        <v>#REF!</v>
      </c>
      <c r="AM8" t="e">
        <f>#REF!+"\qr!;G"</f>
        <v>#REF!</v>
      </c>
      <c r="AN8" t="e">
        <f>#REF!+"\qr!;H"</f>
        <v>#REF!</v>
      </c>
      <c r="AO8" t="e">
        <f>#REF!+"\qr!;I"</f>
        <v>#REF!</v>
      </c>
      <c r="AP8" t="e">
        <f>#REF!+"\qr!;J"</f>
        <v>#REF!</v>
      </c>
      <c r="AQ8" t="e">
        <f>#REF!+"\qr!;K"</f>
        <v>#REF!</v>
      </c>
      <c r="AR8" t="e">
        <f>#REF!+"\qr!;L"</f>
        <v>#REF!</v>
      </c>
      <c r="AS8" t="e">
        <f>#REF!+"\qr!;M"</f>
        <v>#REF!</v>
      </c>
      <c r="AT8" t="e">
        <f>#REF!+"\qr!;N"</f>
        <v>#REF!</v>
      </c>
      <c r="AU8" t="e">
        <f>#REF!+"\qr!;O"</f>
        <v>#REF!</v>
      </c>
      <c r="AV8" t="e">
        <f>#REF!+"\qr!;P"</f>
        <v>#REF!</v>
      </c>
      <c r="AW8" t="e">
        <f>#REF!+"\qr!;Q"</f>
        <v>#REF!</v>
      </c>
      <c r="AX8" t="e">
        <f>#REF!+"\qr!;R"</f>
        <v>#REF!</v>
      </c>
      <c r="AY8" t="e">
        <f>#REF!+"\qr!;S"</f>
        <v>#REF!</v>
      </c>
      <c r="AZ8" t="e">
        <f>#REF!+"\qr!;T"</f>
        <v>#REF!</v>
      </c>
      <c r="BA8" t="e">
        <f>#REF!+"\qr!;U"</f>
        <v>#REF!</v>
      </c>
      <c r="BB8" t="e">
        <f>#REF!+"\qr!;V"</f>
        <v>#REF!</v>
      </c>
      <c r="BC8" t="e">
        <f>#REF!+"\qr!;W"</f>
        <v>#REF!</v>
      </c>
      <c r="BD8" t="e">
        <f>#REF!+"\qr!;X"</f>
        <v>#REF!</v>
      </c>
      <c r="BE8" t="e">
        <f>#REF!+"\qr!;Y"</f>
        <v>#REF!</v>
      </c>
      <c r="BF8" t="e">
        <f>#REF!+"\qr!;Z"</f>
        <v>#REF!</v>
      </c>
      <c r="BG8" t="e">
        <f>#REF!+"\qr!;["</f>
        <v>#REF!</v>
      </c>
      <c r="BH8" t="e">
        <f>#REF!+"\qr!;\"</f>
        <v>#REF!</v>
      </c>
      <c r="BI8" t="e">
        <f>#REF!+"\qr!;]"</f>
        <v>#REF!</v>
      </c>
      <c r="BJ8" t="e">
        <f>#REF!+"\qr!;^"</f>
        <v>#REF!</v>
      </c>
      <c r="BK8" t="e">
        <f>#REF!+"\qr!;_"</f>
        <v>#REF!</v>
      </c>
      <c r="BL8" t="e">
        <f>#REF!+"\qr!;`"</f>
        <v>#REF!</v>
      </c>
      <c r="BM8" t="e">
        <f>#REF!+"\qr!;a"</f>
        <v>#REF!</v>
      </c>
      <c r="BN8" t="e">
        <f>#REF!+"\qr!;b"</f>
        <v>#REF!</v>
      </c>
      <c r="BO8" t="e">
        <f>#REF!+"\qr!;c"</f>
        <v>#REF!</v>
      </c>
      <c r="BP8" t="e">
        <f>#REF!+"\qr!;d"</f>
        <v>#REF!</v>
      </c>
      <c r="BQ8" t="e">
        <f>Component!15:15-"\qr!;e"</f>
        <v>#VALUE!</v>
      </c>
      <c r="BR8" t="e">
        <f>Component!A15+"\qr!;f"</f>
        <v>#VALUE!</v>
      </c>
      <c r="BS8" t="e">
        <f>Component!B15+"\qr!;g"</f>
        <v>#VALUE!</v>
      </c>
      <c r="BT8" t="e">
        <f>Component!#REF!+"\qr!;h"</f>
        <v>#REF!</v>
      </c>
      <c r="BU8" t="e">
        <f>Component!C15+"\qr!;i"</f>
        <v>#VALUE!</v>
      </c>
      <c r="BV8" t="e">
        <f>Component!#REF!+"\qr!;j"</f>
        <v>#REF!</v>
      </c>
      <c r="BW8" t="e">
        <f>Component!D15+"\qr!;k"</f>
        <v>#VALUE!</v>
      </c>
      <c r="BX8" t="e">
        <f>Component!E15+"\qr!;l"</f>
        <v>#VALUE!</v>
      </c>
      <c r="BY8" t="e">
        <f>Component!E3+"\qr!;m"</f>
        <v>#VALUE!</v>
      </c>
      <c r="BZ8" t="e">
        <f>Component!7:7-"\qr!;n"</f>
        <v>#VALUE!</v>
      </c>
      <c r="CA8" t="e">
        <f>Component!8:8-"\qr!;o"</f>
        <v>#VALUE!</v>
      </c>
      <c r="CB8" t="e">
        <f>Component!9:9-"\qr!;p"</f>
        <v>#VALUE!</v>
      </c>
      <c r="CC8" t="e">
        <f>Component!10:10-"\qr!;q"</f>
        <v>#VALUE!</v>
      </c>
      <c r="CD8" t="e">
        <f>Component!#REF!-"\qr!;r"</f>
        <v>#REF!</v>
      </c>
      <c r="CE8" t="e">
        <f>Component!11:11-"\qr!;s"</f>
        <v>#VALUE!</v>
      </c>
      <c r="CF8" t="e">
        <f>Component!12:12-"\qr!;t"</f>
        <v>#VALUE!</v>
      </c>
      <c r="CG8" t="e">
        <f>Component!13:13-"\qr!;u"</f>
        <v>#VALUE!</v>
      </c>
      <c r="CH8" t="e">
        <f>Component!14:14-"\qr!;v"</f>
        <v>#VALUE!</v>
      </c>
      <c r="CI8" t="e">
        <f>Component!A7+"\qr!;w"</f>
        <v>#VALUE!</v>
      </c>
      <c r="CJ8" t="e">
        <f>Component!B7+"\qr!;x"</f>
        <v>#VALUE!</v>
      </c>
      <c r="CK8" t="e">
        <f>Component!#REF!+"\qr!;y"</f>
        <v>#REF!</v>
      </c>
      <c r="CL8" t="e">
        <f>Component!C7+"\qr!;z"</f>
        <v>#VALUE!</v>
      </c>
      <c r="CM8" t="e">
        <f>Component!#REF!+"\qr!;{"</f>
        <v>#REF!</v>
      </c>
      <c r="CN8" t="e">
        <f>Component!D7+"\qr!;|"</f>
        <v>#VALUE!</v>
      </c>
      <c r="CO8" t="e">
        <f>Component!E7+"\qr!;}"</f>
        <v>#VALUE!</v>
      </c>
      <c r="CP8" t="e">
        <f>Component!A8+"\qr!;~"</f>
        <v>#VALUE!</v>
      </c>
      <c r="CQ8" t="e">
        <f>Component!B8+"\qr!&lt;#"</f>
        <v>#VALUE!</v>
      </c>
      <c r="CR8" t="e">
        <f>Component!#REF!+"\qr!&lt;$"</f>
        <v>#REF!</v>
      </c>
      <c r="CS8" t="e">
        <f>Component!C8+"\qr!&lt;%"</f>
        <v>#VALUE!</v>
      </c>
      <c r="CT8" t="e">
        <f>Component!#REF!+"\qr!&lt;&amp;"</f>
        <v>#REF!</v>
      </c>
      <c r="CU8" t="e">
        <f>Component!D8+"\qr!&lt;'"</f>
        <v>#VALUE!</v>
      </c>
      <c r="CV8" t="e">
        <f>Component!E8+"\qr!&lt;("</f>
        <v>#VALUE!</v>
      </c>
      <c r="CW8" t="e">
        <f>Component!A9+"\qr!&lt;)"</f>
        <v>#VALUE!</v>
      </c>
      <c r="CX8" t="e">
        <f>Component!B9+"\qr!&lt;."</f>
        <v>#VALUE!</v>
      </c>
      <c r="CY8" t="e">
        <f>Component!#REF!+"\qr!&lt;/"</f>
        <v>#REF!</v>
      </c>
      <c r="CZ8" t="e">
        <f>Component!C9+"\qr!&lt;0"</f>
        <v>#VALUE!</v>
      </c>
      <c r="DA8" t="e">
        <f>Component!#REF!+"\qr!&lt;1"</f>
        <v>#REF!</v>
      </c>
      <c r="DB8" t="e">
        <f>Component!D9+"\qr!&lt;2"</f>
        <v>#VALUE!</v>
      </c>
      <c r="DC8" t="e">
        <f>Component!E9+"\qr!&lt;3"</f>
        <v>#VALUE!</v>
      </c>
      <c r="DD8" t="e">
        <f>Component!A10+"\qr!&lt;4"</f>
        <v>#VALUE!</v>
      </c>
      <c r="DE8" t="e">
        <f>Component!B10+"\qr!&lt;5"</f>
        <v>#VALUE!</v>
      </c>
      <c r="DF8" t="e">
        <f>Component!#REF!+"\qr!&lt;6"</f>
        <v>#REF!</v>
      </c>
      <c r="DG8" t="e">
        <f>Component!C10+"\qr!&lt;7"</f>
        <v>#VALUE!</v>
      </c>
      <c r="DH8" t="e">
        <f>Component!#REF!+"\qr!&lt;8"</f>
        <v>#REF!</v>
      </c>
      <c r="DI8" t="e">
        <f>Component!D10+"\qr!&lt;9"</f>
        <v>#VALUE!</v>
      </c>
      <c r="DJ8" t="e">
        <f>Component!E10+"\qr!&lt;:"</f>
        <v>#VALUE!</v>
      </c>
      <c r="DK8" t="e">
        <f>Component!#REF!+"\qr!&lt;;"</f>
        <v>#REF!</v>
      </c>
      <c r="DL8" t="e">
        <f>Component!#REF!+"\qr!&lt;&lt;"</f>
        <v>#REF!</v>
      </c>
      <c r="DM8" t="e">
        <f>Component!#REF!+"\qr!&lt;="</f>
        <v>#REF!</v>
      </c>
      <c r="DN8" t="e">
        <f>Component!#REF!+"\qr!&lt;&gt;"</f>
        <v>#REF!</v>
      </c>
      <c r="DO8" t="e">
        <f>Component!#REF!+"\qr!&lt;?"</f>
        <v>#REF!</v>
      </c>
      <c r="DP8" t="e">
        <f>Component!#REF!+"\qr!&lt;@"</f>
        <v>#REF!</v>
      </c>
      <c r="DQ8" t="e">
        <f>Component!#REF!+"\qr!&lt;A"</f>
        <v>#REF!</v>
      </c>
      <c r="DR8" t="e">
        <f>Component!A11+"\qr!&lt;B"</f>
        <v>#VALUE!</v>
      </c>
      <c r="DS8" t="e">
        <f>Component!B11+"\qr!&lt;C"</f>
        <v>#VALUE!</v>
      </c>
      <c r="DT8" t="e">
        <f>Component!#REF!+"\qr!&lt;D"</f>
        <v>#REF!</v>
      </c>
      <c r="DU8" t="e">
        <f>Component!C11+"\qr!&lt;E"</f>
        <v>#VALUE!</v>
      </c>
      <c r="DV8" t="e">
        <f>Component!#REF!+"\qr!&lt;F"</f>
        <v>#REF!</v>
      </c>
      <c r="DW8" t="e">
        <f>Component!D11+"\qr!&lt;G"</f>
        <v>#VALUE!</v>
      </c>
      <c r="DX8" t="e">
        <f>Component!E11+"\qr!&lt;H"</f>
        <v>#VALUE!</v>
      </c>
      <c r="DY8" t="e">
        <f>Component!A12+"\qr!&lt;I"</f>
        <v>#VALUE!</v>
      </c>
      <c r="DZ8" t="e">
        <f>Component!B12+"\qr!&lt;J"</f>
        <v>#VALUE!</v>
      </c>
      <c r="EA8" t="e">
        <f>Component!#REF!+"\qr!&lt;K"</f>
        <v>#REF!</v>
      </c>
      <c r="EB8" t="e">
        <f>Component!C12+"\qr!&lt;L"</f>
        <v>#VALUE!</v>
      </c>
      <c r="EC8" t="e">
        <f>Component!#REF!+"\qr!&lt;M"</f>
        <v>#REF!</v>
      </c>
      <c r="ED8" t="e">
        <f>Component!D12+"\qr!&lt;N"</f>
        <v>#VALUE!</v>
      </c>
      <c r="EE8" t="e">
        <f>Component!E12+"\qr!&lt;O"</f>
        <v>#VALUE!</v>
      </c>
      <c r="EF8" t="e">
        <f>Component!A13+"\qr!&lt;P"</f>
        <v>#VALUE!</v>
      </c>
      <c r="EG8" t="e">
        <f>Component!B13+"\qr!&lt;Q"</f>
        <v>#VALUE!</v>
      </c>
      <c r="EH8" t="e">
        <f>Component!#REF!+"\qr!&lt;R"</f>
        <v>#REF!</v>
      </c>
      <c r="EI8" t="e">
        <f>Component!C13+"\qr!&lt;S"</f>
        <v>#VALUE!</v>
      </c>
      <c r="EJ8" t="e">
        <f>Component!#REF!+"\qr!&lt;T"</f>
        <v>#REF!</v>
      </c>
      <c r="EK8" t="e">
        <f>Component!D13+"\qr!&lt;U"</f>
        <v>#VALUE!</v>
      </c>
      <c r="EL8" t="e">
        <f>Component!E13+"\qr!&lt;V"</f>
        <v>#VALUE!</v>
      </c>
      <c r="EM8" t="e">
        <f>Component!A14+"\qr!&lt;W"</f>
        <v>#VALUE!</v>
      </c>
      <c r="EN8" t="e">
        <f>Component!B14+"\qr!&lt;X"</f>
        <v>#VALUE!</v>
      </c>
      <c r="EO8" t="e">
        <f>Component!#REF!+"\qr!&lt;Y"</f>
        <v>#REF!</v>
      </c>
      <c r="EP8" t="e">
        <f>Component!#REF!+"\qr!&lt;Z"</f>
        <v>#REF!</v>
      </c>
      <c r="EQ8" t="e">
        <f>Component!#REF!+"\qr!&lt;["</f>
        <v>#REF!</v>
      </c>
      <c r="ER8" t="e">
        <f>Component!D14+"\qr!&lt;\"</f>
        <v>#VALUE!</v>
      </c>
      <c r="ES8" t="e">
        <f>Component!E14+"\qr!&lt;]"</f>
        <v>#VALUE!</v>
      </c>
      <c r="ET8" t="e">
        <f>#REF!*"\qr!&lt;^"</f>
        <v>#REF!</v>
      </c>
      <c r="EU8" t="e">
        <f>#REF!*"\qr!&lt;_"</f>
        <v>#REF!</v>
      </c>
      <c r="EV8" t="e">
        <f>#REF!+"\qr!&lt;`"</f>
        <v>#REF!</v>
      </c>
      <c r="EW8" t="e">
        <f>#REF!+"\qr!&lt;a"</f>
        <v>#REF!</v>
      </c>
      <c r="EX8" t="e">
        <f>#REF!+"\qr!&lt;b"</f>
        <v>#REF!</v>
      </c>
      <c r="EY8" t="e">
        <f>#REF!+"\qr!&lt;c"</f>
        <v>#REF!</v>
      </c>
      <c r="EZ8" t="e">
        <f>#REF!+"\qr!&lt;d"</f>
        <v>#REF!</v>
      </c>
      <c r="FA8" t="e">
        <f>#REF!+"\qr!&lt;e"</f>
        <v>#REF!</v>
      </c>
      <c r="FB8" t="e">
        <f>#REF!+"\qr!&lt;f"</f>
        <v>#REF!</v>
      </c>
      <c r="FC8" t="e">
        <f>#REF!+"\qr!&lt;g"</f>
        <v>#REF!</v>
      </c>
      <c r="FD8" t="e">
        <f>#REF!+"\qr!&lt;h"</f>
        <v>#REF!</v>
      </c>
      <c r="FE8" t="e">
        <f>#REF!+"\qr!&lt;i"</f>
        <v>#REF!</v>
      </c>
      <c r="FF8" t="e">
        <f>#REF!+"\qr!&lt;j"</f>
        <v>#REF!</v>
      </c>
      <c r="FG8" t="e">
        <f>#REF!+"\qr!&lt;k"</f>
        <v>#REF!</v>
      </c>
      <c r="FH8" t="e">
        <f>#REF!+"\qr!&lt;l"</f>
        <v>#REF!</v>
      </c>
      <c r="FI8" t="e">
        <f>#REF!+"\qr!&lt;m"</f>
        <v>#REF!</v>
      </c>
      <c r="FJ8" t="e">
        <f>#REF!+"\qr!&lt;n"</f>
        <v>#REF!</v>
      </c>
      <c r="FK8" t="e">
        <f>#REF!+"\qr!&lt;o"</f>
        <v>#REF!</v>
      </c>
      <c r="FL8" t="e">
        <f>#REF!+"\qr!&lt;p"</f>
        <v>#REF!</v>
      </c>
      <c r="FM8" t="e">
        <f>#REF!+"\qr!&lt;q"</f>
        <v>#REF!</v>
      </c>
      <c r="FN8" t="e">
        <f>#REF!+"\qr!&lt;r"</f>
        <v>#REF!</v>
      </c>
      <c r="FO8" t="e">
        <f>#REF!+"\qr!&lt;s"</f>
        <v>#REF!</v>
      </c>
      <c r="FP8" t="e">
        <f>#REF!+"\qr!&lt;t"</f>
        <v>#REF!</v>
      </c>
      <c r="FQ8" t="e">
        <f>#REF!+"\qr!&lt;u"</f>
        <v>#REF!</v>
      </c>
      <c r="FR8" t="e">
        <f>#REF!+"\qr!&lt;v"</f>
        <v>#REF!</v>
      </c>
      <c r="FS8" t="e">
        <f>#REF!+"\qr!&lt;w"</f>
        <v>#REF!</v>
      </c>
      <c r="FT8" t="e">
        <f>#REF!+"\qr!&lt;x"</f>
        <v>#REF!</v>
      </c>
      <c r="FU8" t="e">
        <f>#REF!+"\qr!&lt;y"</f>
        <v>#REF!</v>
      </c>
      <c r="FV8" t="e">
        <f>#REF!+"\qr!&lt;z"</f>
        <v>#REF!</v>
      </c>
      <c r="FW8" t="e">
        <f>#REF!+"\qr!&lt;{"</f>
        <v>#REF!</v>
      </c>
      <c r="FX8" t="e">
        <f>#REF!+"\qr!&lt;|"</f>
        <v>#REF!</v>
      </c>
      <c r="FY8" t="e">
        <f>#REF!+"\qr!&lt;}"</f>
        <v>#REF!</v>
      </c>
      <c r="FZ8" t="e">
        <f>#REF!+"\qr!&lt;~"</f>
        <v>#REF!</v>
      </c>
      <c r="GA8" t="e">
        <f>#REF!+"\qr!=#"</f>
        <v>#REF!</v>
      </c>
      <c r="GB8" t="e">
        <f>#REF!+"\qr!=$"</f>
        <v>#REF!</v>
      </c>
      <c r="GC8" t="e">
        <f>#REF!+"\qr!=%"</f>
        <v>#REF!</v>
      </c>
      <c r="GD8" t="e">
        <f>#REF!+"\qr!=&amp;"</f>
        <v>#REF!</v>
      </c>
      <c r="GE8" t="e">
        <f>#REF!+"\qr!='"</f>
        <v>#REF!</v>
      </c>
      <c r="GF8" t="e">
        <f>#REF!+"\qr!=("</f>
        <v>#REF!</v>
      </c>
      <c r="GG8" t="e">
        <f>#REF!+"\qr!=)"</f>
        <v>#REF!</v>
      </c>
      <c r="GH8" t="e">
        <f>#REF!+"\qr!=."</f>
        <v>#REF!</v>
      </c>
      <c r="GI8" t="e">
        <f>#REF!+"\qr!=/"</f>
        <v>#REF!</v>
      </c>
      <c r="GJ8" t="e">
        <f>#REF!+"\qr!=0"</f>
        <v>#REF!</v>
      </c>
      <c r="GK8" t="e">
        <f>#REF!+"\qr!=1"</f>
        <v>#REF!</v>
      </c>
      <c r="GL8" t="e">
        <f>#REF!+"\qr!=2"</f>
        <v>#REF!</v>
      </c>
      <c r="GM8" t="e">
        <f>#REF!+"\qr!=3"</f>
        <v>#REF!</v>
      </c>
      <c r="GN8" t="e">
        <f>#REF!+"\qr!=4"</f>
        <v>#REF!</v>
      </c>
      <c r="GO8" t="e">
        <f>#REF!+"\qr!=5"</f>
        <v>#REF!</v>
      </c>
      <c r="GP8" t="e">
        <f>#REF!+"\qr!=6"</f>
        <v>#REF!</v>
      </c>
      <c r="GQ8" t="e">
        <f>#REF!+"\qr!=7"</f>
        <v>#REF!</v>
      </c>
      <c r="GR8" t="e">
        <f>#REF!+"\qr!=8"</f>
        <v>#REF!</v>
      </c>
      <c r="GS8" t="e">
        <f>#REF!+"\qr!=9"</f>
        <v>#REF!</v>
      </c>
      <c r="GT8" t="e">
        <f>#REF!+"\qr!=:"</f>
        <v>#REF!</v>
      </c>
      <c r="GU8" t="e">
        <f>#REF!+"\qr!=;"</f>
        <v>#REF!</v>
      </c>
      <c r="GV8" t="e">
        <f>#REF!+"\qr!=&lt;"</f>
        <v>#REF!</v>
      </c>
      <c r="GW8" t="e">
        <f>#REF!+"\qr!=="</f>
        <v>#REF!</v>
      </c>
      <c r="GX8" t="e">
        <f>#REF!+"\qr!=&gt;"</f>
        <v>#REF!</v>
      </c>
      <c r="GY8" t="e">
        <f>#REF!+"\qr!=?"</f>
        <v>#REF!</v>
      </c>
      <c r="GZ8" t="e">
        <f>#REF!+"\qr!=@"</f>
        <v>#REF!</v>
      </c>
      <c r="HA8" t="e">
        <f>#REF!+"\qr!=A"</f>
        <v>#REF!</v>
      </c>
      <c r="HB8" t="e">
        <f>#REF!+"\qr!=B"</f>
        <v>#REF!</v>
      </c>
      <c r="HC8" t="e">
        <f>#REF!+"\qr!=C"</f>
        <v>#REF!</v>
      </c>
      <c r="HD8" t="e">
        <f>#REF!+"\qr!=D"</f>
        <v>#REF!</v>
      </c>
      <c r="HE8" t="e">
        <f>#REF!+"\qr!=E"</f>
        <v>#REF!</v>
      </c>
      <c r="HF8" t="e">
        <f>#REF!+"\qr!=F"</f>
        <v>#REF!</v>
      </c>
      <c r="HG8" t="e">
        <f>#REF!+"\qr!=G"</f>
        <v>#REF!</v>
      </c>
      <c r="HH8" t="e">
        <f>#REF!+"\qr!=H"</f>
        <v>#REF!</v>
      </c>
      <c r="HI8" t="e">
        <f>#REF!+"\qr!=I"</f>
        <v>#REF!</v>
      </c>
      <c r="HJ8" t="e">
        <f>#REF!+"\qr!=J"</f>
        <v>#REF!</v>
      </c>
      <c r="HK8" t="e">
        <f>#REF!+"\qr!=K"</f>
        <v>#REF!</v>
      </c>
      <c r="HL8" t="e">
        <f>#REF!+"\qr!=L"</f>
        <v>#REF!</v>
      </c>
      <c r="HM8" t="e">
        <f>#REF!+"\qr!=M"</f>
        <v>#REF!</v>
      </c>
      <c r="HN8" t="e">
        <f>#REF!+"\qr!=N"</f>
        <v>#REF!</v>
      </c>
      <c r="HO8" t="e">
        <f>#REF!+"\qr!=O"</f>
        <v>#REF!</v>
      </c>
      <c r="HP8" t="e">
        <f>#REF!+"\qr!=P"</f>
        <v>#REF!</v>
      </c>
      <c r="HQ8" t="e">
        <f>#REF!+"\qr!=Q"</f>
        <v>#REF!</v>
      </c>
      <c r="HR8" t="e">
        <f>#REF!+"\qr!=R"</f>
        <v>#REF!</v>
      </c>
      <c r="HS8" t="e">
        <f>#REF!+"\qr!=S"</f>
        <v>#REF!</v>
      </c>
      <c r="HT8" t="e">
        <f>#REF!+"\qr!=T"</f>
        <v>#REF!</v>
      </c>
      <c r="HU8" t="e">
        <f>#REF!+"\qr!=U"</f>
        <v>#REF!</v>
      </c>
      <c r="HV8" t="e">
        <f>#REF!+"\qr!=V"</f>
        <v>#REF!</v>
      </c>
      <c r="HW8" t="e">
        <f>#REF!+"\qr!=W"</f>
        <v>#REF!</v>
      </c>
      <c r="HX8" t="e">
        <f>#REF!+"\qr!=X"</f>
        <v>#REF!</v>
      </c>
      <c r="HY8" t="e">
        <f>#REF!+"\qr!=Y"</f>
        <v>#REF!</v>
      </c>
      <c r="HZ8" t="e">
        <f>#REF!+"\qr!=Z"</f>
        <v>#REF!</v>
      </c>
      <c r="IA8" t="e">
        <f>#REF!+"\qr!=["</f>
        <v>#REF!</v>
      </c>
      <c r="IB8" t="e">
        <f>#REF!+"\qr!=\"</f>
        <v>#REF!</v>
      </c>
      <c r="IC8" t="e">
        <f>#REF!+"\qr!=]"</f>
        <v>#REF!</v>
      </c>
      <c r="ID8" t="e">
        <f>#REF!+"\qr!=^"</f>
        <v>#REF!</v>
      </c>
      <c r="IE8" t="e">
        <f>#REF!+"\qr!=_"</f>
        <v>#REF!</v>
      </c>
      <c r="IF8" t="e">
        <f>#REF!+"\qr!=`"</f>
        <v>#REF!</v>
      </c>
      <c r="IG8" t="e">
        <f>#REF!+"\qr!=a"</f>
        <v>#REF!</v>
      </c>
      <c r="IH8" t="e">
        <f>#REF!+"\qr!=b"</f>
        <v>#REF!</v>
      </c>
      <c r="II8" t="e">
        <f>#REF!+"\qr!=c"</f>
        <v>#REF!</v>
      </c>
      <c r="IJ8" t="e">
        <f>#REF!+"\qr!=d"</f>
        <v>#REF!</v>
      </c>
      <c r="IK8" t="e">
        <f>#REF!+"\qr!=e"</f>
        <v>#REF!</v>
      </c>
      <c r="IL8" t="e">
        <f>#REF!+"\qr!=f"</f>
        <v>#REF!</v>
      </c>
      <c r="IM8" t="e">
        <f>#REF!+"\qr!=g"</f>
        <v>#REF!</v>
      </c>
      <c r="IN8" t="e">
        <f>#REF!+"\qr!=h"</f>
        <v>#REF!</v>
      </c>
      <c r="IO8" t="e">
        <f>#REF!+"\qr!=i"</f>
        <v>#REF!</v>
      </c>
      <c r="IP8" t="e">
        <f>#REF!*"\qr!=j"</f>
        <v>#REF!</v>
      </c>
      <c r="IQ8" t="e">
        <f>#REF!*"\qr!=k"</f>
        <v>#REF!</v>
      </c>
      <c r="IR8" t="e">
        <f>#REF!*"\qr!=l"</f>
        <v>#REF!</v>
      </c>
      <c r="IS8" t="e">
        <f>#REF!*"\qr!=m"</f>
        <v>#REF!</v>
      </c>
      <c r="IT8" t="e">
        <f>#REF!*"\qr!=n"</f>
        <v>#REF!</v>
      </c>
      <c r="IU8" t="e">
        <f>#REF!*"\qr!=o"</f>
        <v>#REF!</v>
      </c>
      <c r="IV8" t="e">
        <f>#REF!*"\qr!=p"</f>
        <v>#REF!</v>
      </c>
    </row>
    <row r="9" spans="1:256" x14ac:dyDescent="0.15">
      <c r="A9" t="s">
        <v>24</v>
      </c>
      <c r="F9" t="e">
        <f>#REF!*"\qr!=q"</f>
        <v>#REF!</v>
      </c>
      <c r="G9" t="e">
        <f>#REF!*"\qr!=r"</f>
        <v>#REF!</v>
      </c>
      <c r="H9" t="e">
        <f>#REF!*"\qr!=s"</f>
        <v>#REF!</v>
      </c>
      <c r="I9" t="e">
        <f>#REF!*"\qr!=t"</f>
        <v>#REF!</v>
      </c>
      <c r="J9" t="e">
        <f>#REF!*"\qr!=u"</f>
        <v>#REF!</v>
      </c>
      <c r="K9" t="e">
        <f>#REF!*"\qr!=v"</f>
        <v>#REF!</v>
      </c>
      <c r="L9" t="e">
        <f>#REF!*"\qr!=w"</f>
        <v>#REF!</v>
      </c>
      <c r="M9" t="e">
        <f>#REF!*"\qr!=x"</f>
        <v>#REF!</v>
      </c>
      <c r="N9" t="e">
        <f>#REF!*"\qr!=y"</f>
        <v>#REF!</v>
      </c>
      <c r="O9" t="e">
        <f>#REF!*"\qr!=z"</f>
        <v>#REF!</v>
      </c>
      <c r="P9" t="e">
        <f>#REF!*"\qr!={"</f>
        <v>#REF!</v>
      </c>
      <c r="Q9" t="e">
        <f>#REF!*"\qr!=|"</f>
        <v>#REF!</v>
      </c>
      <c r="R9" t="e">
        <f>#REF!*"\qr!=}"</f>
        <v>#REF!</v>
      </c>
      <c r="S9" t="e">
        <f>#REF!*"\qr!=~"</f>
        <v>#REF!</v>
      </c>
      <c r="T9" t="e">
        <f>#REF!*"\qr!&gt;#"</f>
        <v>#REF!</v>
      </c>
      <c r="U9" t="e">
        <f>#REF!*"\qr!&gt;$"</f>
        <v>#REF!</v>
      </c>
      <c r="V9" t="e">
        <f>#REF!*"\qr!&gt;%"</f>
        <v>#REF!</v>
      </c>
      <c r="W9" t="e">
        <f>#REF!*"\qr!&gt;&amp;"</f>
        <v>#REF!</v>
      </c>
      <c r="X9" t="e">
        <f>#REF!*"\qr!&gt;'"</f>
        <v>#REF!</v>
      </c>
      <c r="Y9" t="e">
        <f>#REF!*"\qr!&gt;("</f>
        <v>#REF!</v>
      </c>
      <c r="Z9" t="e">
        <f>#REF!*"\qr!&gt;)"</f>
        <v>#REF!</v>
      </c>
      <c r="AA9" t="e">
        <f>#REF!*"\qr!&gt;."</f>
        <v>#REF!</v>
      </c>
      <c r="AB9" t="e">
        <f>#REF!*"\qr!&gt;/"</f>
        <v>#REF!</v>
      </c>
      <c r="AC9" t="e">
        <f>#REF!*"\qr!&gt;0"</f>
        <v>#REF!</v>
      </c>
      <c r="AD9" t="e">
        <f>#REF!*"\qr!&gt;1"</f>
        <v>#REF!</v>
      </c>
      <c r="AE9" t="e">
        <f>#REF!*"\qr!&gt;2"</f>
        <v>#REF!</v>
      </c>
      <c r="AF9" t="e">
        <f>#REF!*"\qr!&gt;3"</f>
        <v>#REF!</v>
      </c>
      <c r="AG9" t="e">
        <f>#REF!*"\qr!&gt;4"</f>
        <v>#REF!</v>
      </c>
      <c r="AH9" t="e">
        <f>#REF!*"\qr!&gt;5"</f>
        <v>#REF!</v>
      </c>
      <c r="AI9" t="e">
        <f>#REF!*"\qr!&gt;6"</f>
        <v>#REF!</v>
      </c>
      <c r="AJ9" t="e">
        <f>#REF!*"\qr!&gt;7"</f>
        <v>#REF!</v>
      </c>
      <c r="AK9" t="e">
        <f>#REF!*"\qr!&gt;8"</f>
        <v>#REF!</v>
      </c>
      <c r="AL9" t="e">
        <f>#REF!*"\qr!&gt;9"</f>
        <v>#REF!</v>
      </c>
      <c r="AM9" t="e">
        <f>#REF!*"\qr!&gt;:"</f>
        <v>#REF!</v>
      </c>
      <c r="AN9" t="e">
        <f>#REF!*"\qr!&gt;;"</f>
        <v>#REF!</v>
      </c>
      <c r="AO9" t="e">
        <f>#REF!*"\qr!&gt;&lt;"</f>
        <v>#REF!</v>
      </c>
      <c r="AP9" t="e">
        <f>#REF!*"\qr!&gt;="</f>
        <v>#REF!</v>
      </c>
      <c r="AQ9" t="e">
        <f>#REF!*"\qr!&gt;&gt;"</f>
        <v>#REF!</v>
      </c>
      <c r="AR9" t="e">
        <f>#REF!*"\qr!&gt;?"</f>
        <v>#REF!</v>
      </c>
      <c r="AS9" t="e">
        <f>#REF!*"\qr!&gt;@"</f>
        <v>#REF!</v>
      </c>
      <c r="AT9" t="e">
        <f>#REF!*"\qr!&gt;A"</f>
        <v>#REF!</v>
      </c>
      <c r="AU9" t="e">
        <f>#REF!*"\qr!&gt;B"</f>
        <v>#REF!</v>
      </c>
      <c r="AV9" t="e">
        <f>#REF!*"\qr!&gt;C"</f>
        <v>#REF!</v>
      </c>
      <c r="AW9" t="e">
        <f>#REF!*"\qr!&gt;D"</f>
        <v>#REF!</v>
      </c>
      <c r="AX9" t="e">
        <f>#REF!*"\qr!&gt;E"</f>
        <v>#REF!</v>
      </c>
      <c r="AY9" t="e">
        <f>#REF!-"\qr!&gt;F"</f>
        <v>#REF!</v>
      </c>
      <c r="AZ9" t="e">
        <f>#REF!-"\qr!&gt;G"</f>
        <v>#REF!</v>
      </c>
      <c r="BA9" t="e">
        <f>#REF!-"\qr!&gt;H"</f>
        <v>#REF!</v>
      </c>
      <c r="BB9" t="e">
        <f>#REF!-"\qr!&gt;I"</f>
        <v>#REF!</v>
      </c>
      <c r="BC9" t="e">
        <f>#REF!-"\qr!&gt;J"</f>
        <v>#REF!</v>
      </c>
      <c r="BD9" t="e">
        <f>#REF!-"\qr!&gt;K"</f>
        <v>#REF!</v>
      </c>
      <c r="BE9" t="e">
        <f>#REF!-"\qr!&gt;L"</f>
        <v>#REF!</v>
      </c>
      <c r="BF9" t="e">
        <f>#REF!-"\qr!&gt;M"</f>
        <v>#REF!</v>
      </c>
      <c r="BG9" t="e">
        <f>#REF!-"\qr!&gt;N"</f>
        <v>#REF!</v>
      </c>
      <c r="BH9" t="e">
        <f>#REF!-"\qr!&gt;O"</f>
        <v>#REF!</v>
      </c>
      <c r="BI9" t="e">
        <f>#REF!-"\qr!&gt;P"</f>
        <v>#REF!</v>
      </c>
      <c r="BJ9" t="e">
        <f>#REF!-"\qr!&gt;Q"</f>
        <v>#REF!</v>
      </c>
      <c r="BK9" t="e">
        <f>#REF!-"\qr!&gt;R"</f>
        <v>#REF!</v>
      </c>
      <c r="BL9" t="e">
        <f>#REF!-"\qr!&gt;S"</f>
        <v>#REF!</v>
      </c>
      <c r="BM9" t="e">
        <f>#REF!-"\qr!&gt;T"</f>
        <v>#REF!</v>
      </c>
      <c r="BN9" t="e">
        <f>#REF!-"\qr!&gt;U"</f>
        <v>#REF!</v>
      </c>
      <c r="BO9" t="e">
        <f>#REF!-"\qr!&gt;V"</f>
        <v>#REF!</v>
      </c>
      <c r="BP9" t="e">
        <f>#REF!-"\qr!&gt;W"</f>
        <v>#REF!</v>
      </c>
      <c r="BQ9" t="e">
        <f>#REF!-"\qr!&gt;X"</f>
        <v>#REF!</v>
      </c>
      <c r="BR9" t="e">
        <f>#REF!-"\qr!&gt;Y"</f>
        <v>#REF!</v>
      </c>
      <c r="BS9" t="e">
        <f>#REF!-"\qr!&gt;Z"</f>
        <v>#REF!</v>
      </c>
      <c r="BT9" t="e">
        <f>#REF!-"\qr!&gt;["</f>
        <v>#REF!</v>
      </c>
      <c r="BU9" t="e">
        <f>#REF!-"\qr!&gt;\"</f>
        <v>#REF!</v>
      </c>
      <c r="BV9" t="e">
        <f>#REF!-"\qr!&gt;]"</f>
        <v>#REF!</v>
      </c>
      <c r="BW9" t="e">
        <f>#REF!-"\qr!&gt;^"</f>
        <v>#REF!</v>
      </c>
      <c r="BX9" t="e">
        <f>#REF!-"\qr!&gt;_"</f>
        <v>#REF!</v>
      </c>
      <c r="BY9" t="e">
        <f>#REF!-"\qr!&gt;`"</f>
        <v>#REF!</v>
      </c>
      <c r="BZ9" t="e">
        <f>#REF!-"\qr!&gt;a"</f>
        <v>#REF!</v>
      </c>
      <c r="CA9" t="e">
        <f>#REF!-"\qr!&gt;b"</f>
        <v>#REF!</v>
      </c>
      <c r="CB9" t="e">
        <f>#REF!-"\qr!&gt;c"</f>
        <v>#REF!</v>
      </c>
      <c r="CC9" t="e">
        <f>#REF!-"\qr!&gt;d"</f>
        <v>#REF!</v>
      </c>
      <c r="CD9" t="e">
        <f>#REF!-"\qr!&gt;e"</f>
        <v>#REF!</v>
      </c>
      <c r="CE9" t="e">
        <f>#REF!-"\qr!&gt;f"</f>
        <v>#REF!</v>
      </c>
      <c r="CF9" t="e">
        <f>#REF!-"\qr!&gt;g"</f>
        <v>#REF!</v>
      </c>
      <c r="CG9" t="e">
        <f>#REF!-"\qr!&gt;h"</f>
        <v>#REF!</v>
      </c>
      <c r="CH9" t="e">
        <f>#REF!-"\qr!&gt;i"</f>
        <v>#REF!</v>
      </c>
      <c r="CI9" t="e">
        <f>#REF!-"\qr!&gt;j"</f>
        <v>#REF!</v>
      </c>
      <c r="CJ9" t="e">
        <f>#REF!-"\qr!&gt;k"</f>
        <v>#REF!</v>
      </c>
      <c r="CK9" t="e">
        <f>#REF!-"\qr!&gt;l"</f>
        <v>#REF!</v>
      </c>
      <c r="CL9" t="e">
        <f>#REF!-"\qr!&gt;m"</f>
        <v>#REF!</v>
      </c>
      <c r="CM9" t="e">
        <f>#REF!-"\qr!&gt;n"</f>
        <v>#REF!</v>
      </c>
      <c r="CN9" t="e">
        <f>#REF!-"\qr!&gt;o"</f>
        <v>#REF!</v>
      </c>
      <c r="CO9" t="e">
        <f>#REF!-"\qr!&gt;p"</f>
        <v>#REF!</v>
      </c>
      <c r="CP9" t="e">
        <f>#REF!-"\qr!&gt;q"</f>
        <v>#REF!</v>
      </c>
      <c r="CQ9" t="e">
        <f>#REF!-"\qr!&gt;r"</f>
        <v>#REF!</v>
      </c>
      <c r="CR9" t="e">
        <f>#REF!-"\qr!&gt;s"</f>
        <v>#REF!</v>
      </c>
      <c r="CS9" t="e">
        <f>#REF!-"\qr!&gt;t"</f>
        <v>#REF!</v>
      </c>
      <c r="CT9" t="e">
        <f>#REF!-"\qr!&gt;u"</f>
        <v>#REF!</v>
      </c>
      <c r="CU9" t="e">
        <f>#REF!-"\qr!&gt;v"</f>
        <v>#REF!</v>
      </c>
      <c r="CV9" t="e">
        <f>#REF!-"\qr!&gt;w"</f>
        <v>#REF!</v>
      </c>
      <c r="CW9" t="e">
        <f>#REF!-"\qr!&gt;x"</f>
        <v>#REF!</v>
      </c>
      <c r="CX9" t="e">
        <f>#REF!-"\qr!&gt;y"</f>
        <v>#REF!</v>
      </c>
      <c r="CY9" t="e">
        <f>#REF!-"\qr!&gt;z"</f>
        <v>#REF!</v>
      </c>
      <c r="CZ9" t="e">
        <f>#REF!-"\qr!&gt;{"</f>
        <v>#REF!</v>
      </c>
      <c r="DA9" t="e">
        <f>#REF!-"\qr!&gt;|"</f>
        <v>#REF!</v>
      </c>
      <c r="DB9" t="e">
        <f>#REF!-"\qr!&gt;}"</f>
        <v>#REF!</v>
      </c>
      <c r="DC9" t="e">
        <f>#REF!-"\qr!&gt;~"</f>
        <v>#REF!</v>
      </c>
      <c r="DD9" t="e">
        <f>#REF!-"\qr!?#"</f>
        <v>#REF!</v>
      </c>
      <c r="DE9" t="e">
        <f>#REF!-"\qr!?$"</f>
        <v>#REF!</v>
      </c>
      <c r="DF9" t="e">
        <f>#REF!-"\qr!?%"</f>
        <v>#REF!</v>
      </c>
      <c r="DG9" t="e">
        <f>#REF!-"\qr!?&amp;"</f>
        <v>#REF!</v>
      </c>
      <c r="DH9" t="e">
        <f>#REF!-"\qr!?'"</f>
        <v>#REF!</v>
      </c>
      <c r="DI9" t="e">
        <f>#REF!-"\qr!?("</f>
        <v>#REF!</v>
      </c>
      <c r="DJ9" t="e">
        <f>#REF!-"\qr!?)"</f>
        <v>#REF!</v>
      </c>
      <c r="DK9" t="e">
        <f>#REF!-"\qr!?."</f>
        <v>#REF!</v>
      </c>
      <c r="DL9" t="e">
        <f>#REF!-"\qr!?/"</f>
        <v>#REF!</v>
      </c>
      <c r="DM9" t="e">
        <f>#REF!-"\qr!?0"</f>
        <v>#REF!</v>
      </c>
      <c r="DN9" t="e">
        <f>#REF!-"\qr!?1"</f>
        <v>#REF!</v>
      </c>
      <c r="DO9" t="e">
        <f>#REF!-"\qr!?2"</f>
        <v>#REF!</v>
      </c>
      <c r="DP9" t="e">
        <f>#REF!-"\qr!?3"</f>
        <v>#REF!</v>
      </c>
      <c r="DQ9" t="e">
        <f>#REF!-"\qr!?4"</f>
        <v>#REF!</v>
      </c>
      <c r="DR9" t="e">
        <f>#REF!-"\qr!?5"</f>
        <v>#REF!</v>
      </c>
      <c r="DS9" t="e">
        <f>#REF!-"\qr!?6"</f>
        <v>#REF!</v>
      </c>
      <c r="DT9" t="e">
        <f>#REF!-"\qr!?7"</f>
        <v>#REF!</v>
      </c>
      <c r="DU9" t="e">
        <f>#REF!-"\qr!?8"</f>
        <v>#REF!</v>
      </c>
      <c r="DV9" t="e">
        <f>#REF!-"\qr!?9"</f>
        <v>#REF!</v>
      </c>
      <c r="DW9" t="e">
        <f>#REF!-"\qr!?:"</f>
        <v>#REF!</v>
      </c>
      <c r="DX9" t="e">
        <f>#REF!-"\qr!?;"</f>
        <v>#REF!</v>
      </c>
      <c r="DY9" t="e">
        <f>#REF!-"\qr!?&lt;"</f>
        <v>#REF!</v>
      </c>
      <c r="DZ9" t="e">
        <f>#REF!-"\qr!?="</f>
        <v>#REF!</v>
      </c>
      <c r="EA9" t="e">
        <f>#REF!-"\qr!?&gt;"</f>
        <v>#REF!</v>
      </c>
      <c r="EB9" t="e">
        <f>#REF!-"\qr!??"</f>
        <v>#REF!</v>
      </c>
      <c r="EC9" t="e">
        <f>#REF!-"\qr!?@"</f>
        <v>#REF!</v>
      </c>
      <c r="ED9" t="e">
        <f>#REF!-"\qr!?A"</f>
        <v>#REF!</v>
      </c>
      <c r="EE9" t="e">
        <f>#REF!-"\qr!?B"</f>
        <v>#REF!</v>
      </c>
      <c r="EF9" t="e">
        <f>#REF!-"\qr!?C"</f>
        <v>#REF!</v>
      </c>
      <c r="EG9" t="e">
        <f>#REF!-"\qr!?D"</f>
        <v>#REF!</v>
      </c>
      <c r="EH9" t="e">
        <f>#REF!-"\qr!?E"</f>
        <v>#REF!</v>
      </c>
      <c r="EI9" t="e">
        <f>#REF!-"\qr!?F"</f>
        <v>#REF!</v>
      </c>
      <c r="EJ9" t="e">
        <f>#REF!-"\qr!?G"</f>
        <v>#REF!</v>
      </c>
      <c r="EK9" t="e">
        <f>#REF!-"\qr!?H"</f>
        <v>#REF!</v>
      </c>
      <c r="EL9" t="e">
        <f>#REF!-"\qr!?I"</f>
        <v>#REF!</v>
      </c>
      <c r="EM9" t="e">
        <f>#REF!-"\qr!?J"</f>
        <v>#REF!</v>
      </c>
      <c r="EN9" t="e">
        <f>#REF!-"\qr!?K"</f>
        <v>#REF!</v>
      </c>
      <c r="EO9" t="e">
        <f>#REF!-"\qr!?L"</f>
        <v>#REF!</v>
      </c>
      <c r="EP9" t="e">
        <f>#REF!-"\qr!?M"</f>
        <v>#REF!</v>
      </c>
      <c r="EQ9" t="e">
        <f>#REF!-"\qr!?N"</f>
        <v>#REF!</v>
      </c>
      <c r="ER9" t="e">
        <f>#REF!-"\qr!?O"</f>
        <v>#REF!</v>
      </c>
      <c r="ES9" t="e">
        <f>#REF!-"\qr!?P"</f>
        <v>#REF!</v>
      </c>
      <c r="ET9" t="e">
        <f>#REF!-"\qr!?Q"</f>
        <v>#REF!</v>
      </c>
      <c r="EU9" t="e">
        <f>#REF!-"\qr!?R"</f>
        <v>#REF!</v>
      </c>
      <c r="EV9" t="e">
        <f>#REF!-"\qr!?S"</f>
        <v>#REF!</v>
      </c>
      <c r="EW9" t="e">
        <f>#REF!-"\qr!?T"</f>
        <v>#REF!</v>
      </c>
      <c r="EX9" t="e">
        <f>#REF!-"\qr!?U"</f>
        <v>#REF!</v>
      </c>
      <c r="EY9" t="e">
        <f>#REF!-"\qr!?V"</f>
        <v>#REF!</v>
      </c>
      <c r="EZ9" t="e">
        <f>#REF!-"\qr!?W"</f>
        <v>#REF!</v>
      </c>
      <c r="FA9" t="e">
        <f>#REF!-"\qr!?X"</f>
        <v>#REF!</v>
      </c>
      <c r="FB9" t="e">
        <f>#REF!-"\qr!?Y"</f>
        <v>#REF!</v>
      </c>
      <c r="FC9" t="e">
        <f>#REF!-"\qr!?Z"</f>
        <v>#REF!</v>
      </c>
      <c r="FD9" t="e">
        <f>#REF!-"\qr!?["</f>
        <v>#REF!</v>
      </c>
      <c r="FE9" t="e">
        <f>#REF!-"\qr!?\"</f>
        <v>#REF!</v>
      </c>
      <c r="FF9" t="e">
        <f>#REF!-"\qr!?]"</f>
        <v>#REF!</v>
      </c>
      <c r="FG9" t="e">
        <f>#REF!-"\qr!?^"</f>
        <v>#REF!</v>
      </c>
      <c r="FH9" t="e">
        <f>#REF!-"\qr!?_"</f>
        <v>#REF!</v>
      </c>
      <c r="FI9" t="e">
        <f>#REF!-"\qr!?`"</f>
        <v>#REF!</v>
      </c>
      <c r="FJ9" t="e">
        <f>#REF!-"\qr!?a"</f>
        <v>#REF!</v>
      </c>
      <c r="FK9" t="e">
        <f>#REF!-"\qr!?b"</f>
        <v>#REF!</v>
      </c>
      <c r="FL9" t="e">
        <f>#REF!-"\qr!?c"</f>
        <v>#REF!</v>
      </c>
      <c r="FM9" t="e">
        <f>#REF!-"\qr!?d"</f>
        <v>#REF!</v>
      </c>
      <c r="FN9" t="e">
        <f>#REF!-"\qr!?e"</f>
        <v>#REF!</v>
      </c>
      <c r="FO9" t="e">
        <f>#REF!-"\qr!?f"</f>
        <v>#REF!</v>
      </c>
      <c r="FP9" t="e">
        <f>#REF!-"\qr!?g"</f>
        <v>#REF!</v>
      </c>
      <c r="FQ9" t="e">
        <f>#REF!-"\qr!?h"</f>
        <v>#REF!</v>
      </c>
      <c r="FR9" t="e">
        <f>#REF!-"\qr!?i"</f>
        <v>#REF!</v>
      </c>
      <c r="FS9" t="e">
        <f>#REF!-"\qr!?j"</f>
        <v>#REF!</v>
      </c>
      <c r="FT9" t="e">
        <f>#REF!-"\qr!?k"</f>
        <v>#REF!</v>
      </c>
      <c r="FU9" t="e">
        <f>#REF!-"\qr!?l"</f>
        <v>#REF!</v>
      </c>
      <c r="FV9" t="e">
        <f>#REF!-"\qr!?m"</f>
        <v>#REF!</v>
      </c>
      <c r="FW9" t="e">
        <f>#REF!-"\qr!?n"</f>
        <v>#REF!</v>
      </c>
      <c r="FX9" t="e">
        <f>#REF!-"\qr!?o"</f>
        <v>#REF!</v>
      </c>
      <c r="FY9" t="e">
        <f>#REF!-"\qr!?p"</f>
        <v>#REF!</v>
      </c>
      <c r="FZ9" t="e">
        <f>#REF!-"\qr!?q"</f>
        <v>#REF!</v>
      </c>
      <c r="GA9" t="e">
        <f>#REF!-"\qr!?r"</f>
        <v>#REF!</v>
      </c>
      <c r="GB9" t="e">
        <f>#REF!-"\qr!?s"</f>
        <v>#REF!</v>
      </c>
      <c r="GC9" t="e">
        <f>#REF!-"\qr!?t"</f>
        <v>#REF!</v>
      </c>
      <c r="GD9" t="e">
        <f>#REF!-"\qr!?u"</f>
        <v>#REF!</v>
      </c>
      <c r="GE9" t="e">
        <f>#REF!-"\qr!?v"</f>
        <v>#REF!</v>
      </c>
      <c r="GF9" t="e">
        <f>#REF!-"\qr!?w"</f>
        <v>#REF!</v>
      </c>
      <c r="GG9" t="e">
        <f>#REF!-"\qr!?x"</f>
        <v>#REF!</v>
      </c>
      <c r="GH9" t="e">
        <f>#REF!-"\qr!?y"</f>
        <v>#REF!</v>
      </c>
      <c r="GI9" t="e">
        <f>#REF!-"\qr!?z"</f>
        <v>#REF!</v>
      </c>
      <c r="GJ9" t="e">
        <f>#REF!-"\qr!?{"</f>
        <v>#REF!</v>
      </c>
      <c r="GK9" t="e">
        <f>#REF!-"\qr!?|"</f>
        <v>#REF!</v>
      </c>
      <c r="GL9" t="e">
        <f>#REF!-"\qr!?}"</f>
        <v>#REF!</v>
      </c>
      <c r="GM9" t="e">
        <f>#REF!-"\qr!?~"</f>
        <v>#REF!</v>
      </c>
      <c r="GN9" t="e">
        <f>#REF!-"\qr!@#"</f>
        <v>#REF!</v>
      </c>
      <c r="GO9" t="e">
        <f>#REF!-"\qr!@$"</f>
        <v>#REF!</v>
      </c>
      <c r="GP9" t="e">
        <f>#REF!-"\qr!@%"</f>
        <v>#REF!</v>
      </c>
      <c r="GQ9" t="e">
        <f>#REF!-"\qr!@&amp;"</f>
        <v>#REF!</v>
      </c>
      <c r="GR9" t="e">
        <f>#REF!-"\qr!@'"</f>
        <v>#REF!</v>
      </c>
      <c r="GS9" t="e">
        <f>#REF!-"\qr!@("</f>
        <v>#REF!</v>
      </c>
      <c r="GT9" t="e">
        <f>#REF!-"\qr!@)"</f>
        <v>#REF!</v>
      </c>
      <c r="GU9" t="e">
        <f>#REF!-"\qr!@."</f>
        <v>#REF!</v>
      </c>
      <c r="GV9" t="e">
        <f>#REF!-"\qr!@/"</f>
        <v>#REF!</v>
      </c>
      <c r="GW9" t="e">
        <f>#REF!-"\qr!@0"</f>
        <v>#REF!</v>
      </c>
      <c r="GX9" t="e">
        <f>#REF!-"\qr!@1"</f>
        <v>#REF!</v>
      </c>
      <c r="GY9" t="e">
        <f>#REF!-"\qr!@2"</f>
        <v>#REF!</v>
      </c>
      <c r="GZ9" t="e">
        <f>#REF!-"\qr!@3"</f>
        <v>#REF!</v>
      </c>
      <c r="HA9" t="e">
        <f>#REF!-"\qr!@4"</f>
        <v>#REF!</v>
      </c>
      <c r="HB9" t="e">
        <f>#REF!-"\qr!@5"</f>
        <v>#REF!</v>
      </c>
      <c r="HC9" t="e">
        <f>#REF!-"\qr!@6"</f>
        <v>#REF!</v>
      </c>
      <c r="HD9" t="e">
        <f>#REF!-"\qr!@7"</f>
        <v>#REF!</v>
      </c>
      <c r="HE9" t="e">
        <f>#REF!-"\qr!@8"</f>
        <v>#REF!</v>
      </c>
      <c r="HF9" t="e">
        <f>#REF!-"\qr!@9"</f>
        <v>#REF!</v>
      </c>
      <c r="HG9" t="e">
        <f>#REF!-"\qr!@:"</f>
        <v>#REF!</v>
      </c>
      <c r="HH9" t="e">
        <f>#REF!-"\qr!@;"</f>
        <v>#REF!</v>
      </c>
      <c r="HI9" t="e">
        <f>#REF!-"\qr!@&lt;"</f>
        <v>#REF!</v>
      </c>
      <c r="HJ9" t="e">
        <f>#REF!-"\qr!@="</f>
        <v>#REF!</v>
      </c>
      <c r="HK9" t="e">
        <f>#REF!-"\qr!@&gt;"</f>
        <v>#REF!</v>
      </c>
      <c r="HL9" t="e">
        <f>#REF!-"\qr!@?"</f>
        <v>#REF!</v>
      </c>
      <c r="HM9" t="e">
        <f>#REF!-"\qr!@@"</f>
        <v>#REF!</v>
      </c>
      <c r="HN9" t="e">
        <f>#REF!-"\qr!@A"</f>
        <v>#REF!</v>
      </c>
      <c r="HO9" t="e">
        <f>#REF!-"\qr!@B"</f>
        <v>#REF!</v>
      </c>
      <c r="HP9" t="e">
        <f>#REF!-"\qr!@C"</f>
        <v>#REF!</v>
      </c>
      <c r="HQ9" t="e">
        <f>#REF!-"\qr!@D"</f>
        <v>#REF!</v>
      </c>
      <c r="HR9" t="e">
        <f>#REF!-"\qr!@E"</f>
        <v>#REF!</v>
      </c>
      <c r="HS9" t="e">
        <f>#REF!-"\qr!@F"</f>
        <v>#REF!</v>
      </c>
      <c r="HT9" t="e">
        <f>#REF!-"\qr!@G"</f>
        <v>#REF!</v>
      </c>
      <c r="HU9" t="e">
        <f>#REF!-"\qr!@H"</f>
        <v>#REF!</v>
      </c>
      <c r="HV9" t="e">
        <f>#REF!-"\qr!@I"</f>
        <v>#REF!</v>
      </c>
      <c r="HW9" t="e">
        <f>#REF!-"\qr!@J"</f>
        <v>#REF!</v>
      </c>
      <c r="HX9" t="e">
        <f>#REF!-"\qr!@K"</f>
        <v>#REF!</v>
      </c>
      <c r="HY9" t="e">
        <f>#REF!-"\qr!@L"</f>
        <v>#REF!</v>
      </c>
      <c r="HZ9" t="e">
        <f>#REF!-"\qr!@M"</f>
        <v>#REF!</v>
      </c>
      <c r="IA9" t="e">
        <f>#REF!-"\qr!@N"</f>
        <v>#REF!</v>
      </c>
      <c r="IB9" t="e">
        <f>#REF!-"\qr!@O"</f>
        <v>#REF!</v>
      </c>
      <c r="IC9" t="e">
        <f>#REF!-"\qr!@P"</f>
        <v>#REF!</v>
      </c>
      <c r="ID9" t="e">
        <f>#REF!-"\qr!@Q"</f>
        <v>#REF!</v>
      </c>
      <c r="IE9" t="e">
        <f>#REF!-"\qr!@R"</f>
        <v>#REF!</v>
      </c>
      <c r="IF9" t="e">
        <f>#REF!-"\qr!@S"</f>
        <v>#REF!</v>
      </c>
      <c r="IG9" t="e">
        <f>#REF!-"\qr!@T"</f>
        <v>#REF!</v>
      </c>
      <c r="IH9" t="e">
        <f>#REF!-"\qr!@U"</f>
        <v>#REF!</v>
      </c>
      <c r="II9" t="e">
        <f>#REF!-"\qr!@V"</f>
        <v>#REF!</v>
      </c>
      <c r="IJ9" t="e">
        <f>#REF!-"\qr!@W"</f>
        <v>#REF!</v>
      </c>
      <c r="IK9" t="e">
        <f>#REF!-"\qr!@X"</f>
        <v>#REF!</v>
      </c>
      <c r="IL9" t="e">
        <f>#REF!-"\qr!@Y"</f>
        <v>#REF!</v>
      </c>
      <c r="IM9" t="e">
        <f>#REF!-"\qr!@Z"</f>
        <v>#REF!</v>
      </c>
      <c r="IN9" t="e">
        <f>#REF!-"\qr!@["</f>
        <v>#REF!</v>
      </c>
      <c r="IO9" t="e">
        <f>#REF!-"\qr!@\"</f>
        <v>#REF!</v>
      </c>
      <c r="IP9" t="e">
        <f>#REF!-"\qr!@]"</f>
        <v>#REF!</v>
      </c>
      <c r="IQ9" t="e">
        <f>#REF!-"\qr!@^"</f>
        <v>#REF!</v>
      </c>
      <c r="IR9" t="e">
        <f>#REF!-"\qr!@_"</f>
        <v>#REF!</v>
      </c>
      <c r="IS9" t="e">
        <f>#REF!-"\qr!@`"</f>
        <v>#REF!</v>
      </c>
      <c r="IT9" t="e">
        <f>#REF!-"\qr!@a"</f>
        <v>#REF!</v>
      </c>
      <c r="IU9" t="e">
        <f>#REF!-"\qr!@b"</f>
        <v>#REF!</v>
      </c>
      <c r="IV9" t="e">
        <f>#REF!-"\qr!@c"</f>
        <v>#REF!</v>
      </c>
    </row>
    <row r="10" spans="1:256" x14ac:dyDescent="0.15">
      <c r="F10" t="e">
        <f>#REF!-"\qr!@d"</f>
        <v>#REF!</v>
      </c>
      <c r="G10" t="e">
        <f>#REF!-"\qr!@e"</f>
        <v>#REF!</v>
      </c>
      <c r="H10" t="e">
        <f>#REF!-"\qr!@f"</f>
        <v>#REF!</v>
      </c>
      <c r="I10" t="e">
        <f>#REF!-"\qr!@g"</f>
        <v>#REF!</v>
      </c>
      <c r="J10" t="e">
        <f>#REF!-"\qr!@h"</f>
        <v>#REF!</v>
      </c>
      <c r="K10" t="e">
        <f>#REF!-"\qr!@i"</f>
        <v>#REF!</v>
      </c>
      <c r="L10" t="e">
        <f>#REF!-"\qr!@j"</f>
        <v>#REF!</v>
      </c>
      <c r="M10" t="e">
        <f>#REF!-"\qr!@k"</f>
        <v>#REF!</v>
      </c>
      <c r="N10" t="e">
        <f>#REF!-"\qr!@l"</f>
        <v>#REF!</v>
      </c>
      <c r="O10" t="e">
        <f>#REF!-"\qr!@m"</f>
        <v>#REF!</v>
      </c>
      <c r="P10" t="e">
        <f>#REF!-"\qr!@n"</f>
        <v>#REF!</v>
      </c>
      <c r="Q10" t="e">
        <f>#REF!-"\qr!@o"</f>
        <v>#REF!</v>
      </c>
      <c r="R10" t="e">
        <f>#REF!-"\qr!@p"</f>
        <v>#REF!</v>
      </c>
      <c r="S10" t="e">
        <f>#REF!-"\qr!@q"</f>
        <v>#REF!</v>
      </c>
      <c r="T10" t="e">
        <f>#REF!-"\qr!@r"</f>
        <v>#REF!</v>
      </c>
      <c r="U10" t="e">
        <f>#REF!-"\qr!@s"</f>
        <v>#REF!</v>
      </c>
      <c r="V10" t="e">
        <f>#REF!-"\qr!@t"</f>
        <v>#REF!</v>
      </c>
      <c r="W10" t="e">
        <f>#REF!-"\qr!@u"</f>
        <v>#REF!</v>
      </c>
      <c r="X10" t="e">
        <f>#REF!-"\qr!@v"</f>
        <v>#REF!</v>
      </c>
      <c r="Y10" t="e">
        <f>#REF!-"\qr!@w"</f>
        <v>#REF!</v>
      </c>
      <c r="Z10" t="e">
        <f>#REF!-"\qr!@x"</f>
        <v>#REF!</v>
      </c>
      <c r="AA10" t="e">
        <f>#REF!-"\qr!@y"</f>
        <v>#REF!</v>
      </c>
      <c r="AB10" t="e">
        <f>#REF!-"\qr!@z"</f>
        <v>#REF!</v>
      </c>
      <c r="AC10" t="e">
        <f>#REF!-"\qr!@{"</f>
        <v>#REF!</v>
      </c>
      <c r="AD10" t="e">
        <f>#REF!-"\qr!@|"</f>
        <v>#REF!</v>
      </c>
      <c r="AE10" t="e">
        <f>#REF!-"\qr!@}"</f>
        <v>#REF!</v>
      </c>
      <c r="AF10" t="e">
        <f>#REF!-"\qr!@~"</f>
        <v>#REF!</v>
      </c>
      <c r="AG10" t="e">
        <f>#REF!-"\qr!A#"</f>
        <v>#REF!</v>
      </c>
      <c r="AH10" t="e">
        <f>#REF!-"\qr!A$"</f>
        <v>#REF!</v>
      </c>
      <c r="AI10" t="e">
        <f>#REF!-"\qr!A%"</f>
        <v>#REF!</v>
      </c>
      <c r="AJ10" t="e">
        <f>#REF!-"\qr!A&amp;"</f>
        <v>#REF!</v>
      </c>
      <c r="AK10" t="e">
        <f>#REF!-"\qr!A'"</f>
        <v>#REF!</v>
      </c>
      <c r="AL10" t="e">
        <f>#REF!-"\qr!A("</f>
        <v>#REF!</v>
      </c>
      <c r="AM10" t="e">
        <f>#REF!-"\qr!A)"</f>
        <v>#REF!</v>
      </c>
      <c r="AN10" t="e">
        <f>#REF!-"\qr!A."</f>
        <v>#REF!</v>
      </c>
      <c r="AO10" t="e">
        <f>#REF!-"\qr!A/"</f>
        <v>#REF!</v>
      </c>
      <c r="AP10" t="e">
        <f>#REF!-"\qr!A0"</f>
        <v>#REF!</v>
      </c>
      <c r="AQ10" t="e">
        <f>#REF!-"\qr!A1"</f>
        <v>#REF!</v>
      </c>
      <c r="AR10" t="e">
        <f>#REF!-"\qr!A2"</f>
        <v>#REF!</v>
      </c>
      <c r="AS10" t="e">
        <f>#REF!-"\qr!A3"</f>
        <v>#REF!</v>
      </c>
      <c r="AT10" t="e">
        <f>#REF!-"\qr!A4"</f>
        <v>#REF!</v>
      </c>
      <c r="AU10" t="e">
        <f>#REF!-"\qr!A5"</f>
        <v>#REF!</v>
      </c>
      <c r="AV10" t="e">
        <f>#REF!+"\qr!A6"</f>
        <v>#REF!</v>
      </c>
      <c r="AW10" t="e">
        <f>#REF!+"\qr!A7"</f>
        <v>#REF!</v>
      </c>
      <c r="AX10" t="e">
        <f>#REF!+"\qr!A8"</f>
        <v>#REF!</v>
      </c>
      <c r="AY10" t="e">
        <f>#REF!+"\qr!A9"</f>
        <v>#REF!</v>
      </c>
      <c r="AZ10" t="e">
        <f>#REF!+"\qr!A:"</f>
        <v>#REF!</v>
      </c>
      <c r="BA10" t="e">
        <f>#REF!+"\qr!A;"</f>
        <v>#REF!</v>
      </c>
      <c r="BB10" t="e">
        <f>#REF!+"\qr!A&lt;"</f>
        <v>#REF!</v>
      </c>
      <c r="BC10" t="e">
        <f>#REF!+"\qr!A="</f>
        <v>#REF!</v>
      </c>
      <c r="BD10" t="e">
        <f>#REF!+"\qr!A&gt;"</f>
        <v>#REF!</v>
      </c>
      <c r="BE10" t="e">
        <f>#REF!+"\qr!A?"</f>
        <v>#REF!</v>
      </c>
      <c r="BF10" t="e">
        <f>#REF!+"\qr!A@"</f>
        <v>#REF!</v>
      </c>
      <c r="BG10" t="e">
        <f>#REF!+"\qr!AA"</f>
        <v>#REF!</v>
      </c>
      <c r="BH10" t="e">
        <f>#REF!+"\qr!AB"</f>
        <v>#REF!</v>
      </c>
      <c r="BI10" t="e">
        <f>#REF!+"\qr!AC"</f>
        <v>#REF!</v>
      </c>
      <c r="BJ10" t="e">
        <f>#REF!+"\qr!AD"</f>
        <v>#REF!</v>
      </c>
      <c r="BK10" t="e">
        <f>#REF!+"\qr!AE"</f>
        <v>#REF!</v>
      </c>
      <c r="BL10" t="e">
        <f>#REF!+"\qr!AF"</f>
        <v>#REF!</v>
      </c>
      <c r="BM10" t="e">
        <f>#REF!+"\qr!AG"</f>
        <v>#REF!</v>
      </c>
      <c r="BN10" t="e">
        <f>#REF!+"\qr!AH"</f>
        <v>#REF!</v>
      </c>
      <c r="BO10" t="e">
        <f>#REF!+"\qr!AI"</f>
        <v>#REF!</v>
      </c>
      <c r="BP10" t="e">
        <f>#REF!+"\qr!AJ"</f>
        <v>#REF!</v>
      </c>
      <c r="BQ10" t="e">
        <f>#REF!+"\qr!AK"</f>
        <v>#REF!</v>
      </c>
      <c r="BR10" t="e">
        <f>#REF!+"\qr!AL"</f>
        <v>#REF!</v>
      </c>
      <c r="BS10" t="e">
        <f>#REF!+"\qr!AM"</f>
        <v>#REF!</v>
      </c>
      <c r="BT10" t="e">
        <f>#REF!+"\qr!AN"</f>
        <v>#REF!</v>
      </c>
      <c r="BU10" t="e">
        <f>#REF!+"\qr!AO"</f>
        <v>#REF!</v>
      </c>
      <c r="BV10" t="e">
        <f>#REF!+"\qr!AP"</f>
        <v>#REF!</v>
      </c>
      <c r="BW10" t="e">
        <f>#REF!+"\qr!AQ"</f>
        <v>#REF!</v>
      </c>
      <c r="BX10" t="e">
        <f>#REF!+"\qr!AR"</f>
        <v>#REF!</v>
      </c>
      <c r="BY10" t="e">
        <f>#REF!+"\qr!AS"</f>
        <v>#REF!</v>
      </c>
      <c r="BZ10" t="e">
        <f>#REF!+"\qr!AT"</f>
        <v>#REF!</v>
      </c>
      <c r="CA10" t="e">
        <f>#REF!+"\qr!AU"</f>
        <v>#REF!</v>
      </c>
      <c r="CB10" t="e">
        <f>#REF!+"\qr!AV"</f>
        <v>#REF!</v>
      </c>
      <c r="CC10" t="e">
        <f>#REF!+"\qr!AW"</f>
        <v>#REF!</v>
      </c>
      <c r="CD10" t="e">
        <f>#REF!+"\qr!AX"</f>
        <v>#REF!</v>
      </c>
      <c r="CE10" t="e">
        <f>#REF!+"\qr!AY"</f>
        <v>#REF!</v>
      </c>
      <c r="CF10" t="e">
        <f>#REF!+"\qr!AZ"</f>
        <v>#REF!</v>
      </c>
      <c r="CG10" t="e">
        <f>#REF!+"\qr!A["</f>
        <v>#REF!</v>
      </c>
      <c r="CH10" t="e">
        <f>#REF!+"\qr!A\"</f>
        <v>#REF!</v>
      </c>
      <c r="CI10" t="e">
        <f>#REF!+"\qr!A]"</f>
        <v>#REF!</v>
      </c>
      <c r="CJ10" t="e">
        <f>#REF!+"\qr!A^"</f>
        <v>#REF!</v>
      </c>
      <c r="CK10" t="e">
        <f>#REF!+"\qr!A_"</f>
        <v>#REF!</v>
      </c>
      <c r="CL10" t="e">
        <f>#REF!+"\qr!A`"</f>
        <v>#REF!</v>
      </c>
      <c r="CM10" t="e">
        <f>#REF!+"\qr!Aa"</f>
        <v>#REF!</v>
      </c>
      <c r="CN10" t="e">
        <f>#REF!+"\qr!Ab"</f>
        <v>#REF!</v>
      </c>
      <c r="CO10" t="e">
        <f>#REF!+"\qr!Ac"</f>
        <v>#REF!</v>
      </c>
      <c r="CP10" t="e">
        <f>#REF!+"\qr!Ad"</f>
        <v>#REF!</v>
      </c>
      <c r="CQ10" t="e">
        <f>#REF!+"\qr!Ae"</f>
        <v>#REF!</v>
      </c>
      <c r="CR10" t="e">
        <f>#REF!+"\qr!Af"</f>
        <v>#REF!</v>
      </c>
      <c r="CS10" t="e">
        <f>#REF!+"\qr!Ag"</f>
        <v>#REF!</v>
      </c>
      <c r="CT10" t="e">
        <f>#REF!+"\qr!Ah"</f>
        <v>#REF!</v>
      </c>
      <c r="CU10" t="e">
        <f>#REF!+"\qr!Ai"</f>
        <v>#REF!</v>
      </c>
      <c r="CV10" t="e">
        <f>#REF!+"\qr!Aj"</f>
        <v>#REF!</v>
      </c>
      <c r="CW10" t="e">
        <f>#REF!+"\qr!Ak"</f>
        <v>#REF!</v>
      </c>
      <c r="CX10" t="e">
        <f>#REF!+"\qr!Al"</f>
        <v>#REF!</v>
      </c>
      <c r="CY10" t="e">
        <f>#REF!+"\qr!Am"</f>
        <v>#REF!</v>
      </c>
      <c r="CZ10" t="e">
        <f>#REF!+"\qr!An"</f>
        <v>#REF!</v>
      </c>
      <c r="DA10" t="e">
        <f>#REF!+"\qr!Ao"</f>
        <v>#REF!</v>
      </c>
      <c r="DB10" t="e">
        <f>#REF!+"\qr!Ap"</f>
        <v>#REF!</v>
      </c>
      <c r="DC10" t="e">
        <f>#REF!+"\qr!Aq"</f>
        <v>#REF!</v>
      </c>
      <c r="DD10" t="e">
        <f>#REF!+"\qr!Ar"</f>
        <v>#REF!</v>
      </c>
      <c r="DE10" t="e">
        <f>#REF!+"\qr!As"</f>
        <v>#REF!</v>
      </c>
      <c r="DF10" t="e">
        <f>#REF!+"\qr!At"</f>
        <v>#REF!</v>
      </c>
      <c r="DG10" t="e">
        <f>#REF!+"\qr!Au"</f>
        <v>#REF!</v>
      </c>
      <c r="DH10" t="e">
        <f>#REF!+"\qr!Av"</f>
        <v>#REF!</v>
      </c>
      <c r="DI10" t="e">
        <f>#REF!+"\qr!Aw"</f>
        <v>#REF!</v>
      </c>
      <c r="DJ10" t="e">
        <f>#REF!+"\qr!Ax"</f>
        <v>#REF!</v>
      </c>
      <c r="DK10" t="e">
        <f>#REF!+"\qr!Ay"</f>
        <v>#REF!</v>
      </c>
      <c r="DL10" t="e">
        <f>#REF!+"\qr!Az"</f>
        <v>#REF!</v>
      </c>
      <c r="DM10" t="e">
        <f>#REF!+"\qr!A{"</f>
        <v>#REF!</v>
      </c>
      <c r="DN10" t="e">
        <f>#REF!+"\qr!A|"</f>
        <v>#REF!</v>
      </c>
      <c r="DO10" t="e">
        <f>#REF!+"\qr!A}"</f>
        <v>#REF!</v>
      </c>
      <c r="DP10" t="e">
        <f>#REF!+"\qr!A~"</f>
        <v>#REF!</v>
      </c>
      <c r="DQ10" t="e">
        <f>#REF!+"\qr!B#"</f>
        <v>#REF!</v>
      </c>
      <c r="DR10" t="e">
        <f>#REF!+"\qr!B$"</f>
        <v>#REF!</v>
      </c>
      <c r="DS10" t="e">
        <f>#REF!+"\qr!B%"</f>
        <v>#REF!</v>
      </c>
      <c r="DT10" t="e">
        <f>#REF!+"\qr!B&amp;"</f>
        <v>#REF!</v>
      </c>
      <c r="DU10" t="e">
        <f>#REF!+"\qr!B'"</f>
        <v>#REF!</v>
      </c>
      <c r="DV10" t="e">
        <f>#REF!+"\qr!B("</f>
        <v>#REF!</v>
      </c>
      <c r="DW10" t="e">
        <f>#REF!+"\qr!B)"</f>
        <v>#REF!</v>
      </c>
      <c r="DX10" t="e">
        <f>#REF!+"\qr!B."</f>
        <v>#REF!</v>
      </c>
      <c r="DY10" t="e">
        <f>#REF!+"\qr!B/"</f>
        <v>#REF!</v>
      </c>
      <c r="DZ10" t="e">
        <f>#REF!+"\qr!B0"</f>
        <v>#REF!</v>
      </c>
      <c r="EA10" t="e">
        <f>#REF!+"\qr!B1"</f>
        <v>#REF!</v>
      </c>
      <c r="EB10" t="e">
        <f>#REF!+"\qr!B2"</f>
        <v>#REF!</v>
      </c>
      <c r="EC10" t="e">
        <f>#REF!+"\qr!B3"</f>
        <v>#REF!</v>
      </c>
      <c r="ED10" t="e">
        <f>#REF!+"\qr!B4"</f>
        <v>#REF!</v>
      </c>
      <c r="EE10" t="e">
        <f>#REF!+"\qr!B5"</f>
        <v>#REF!</v>
      </c>
      <c r="EF10" t="e">
        <f>#REF!+"\qr!B6"</f>
        <v>#REF!</v>
      </c>
      <c r="EG10" t="e">
        <f>#REF!+"\qr!B7"</f>
        <v>#REF!</v>
      </c>
      <c r="EH10" t="e">
        <f>#REF!+"\qr!B8"</f>
        <v>#REF!</v>
      </c>
      <c r="EI10" t="e">
        <f>#REF!+"\qr!B9"</f>
        <v>#REF!</v>
      </c>
      <c r="EJ10" t="e">
        <f>#REF!+"\qr!B:"</f>
        <v>#REF!</v>
      </c>
      <c r="EK10" t="e">
        <f>Component!A23+"E'c!%"</f>
        <v>#VALUE!</v>
      </c>
      <c r="EL10" t="e">
        <f>Component!B23+"E'c!&amp;"</f>
        <v>#VALUE!</v>
      </c>
      <c r="EM10" t="e">
        <f>Component!#REF!+"E'c!'"</f>
        <v>#REF!</v>
      </c>
      <c r="EN10" t="e">
        <f>Component!C23+"E'c!("</f>
        <v>#VALUE!</v>
      </c>
      <c r="EO10" t="e">
        <f>Component!#REF!+"E'c!)"</f>
        <v>#REF!</v>
      </c>
      <c r="EP10" t="e">
        <f>Component!D23+"E'c!."</f>
        <v>#VALUE!</v>
      </c>
      <c r="EQ10" t="e">
        <f>Component!E23+"E'c!/"</f>
        <v>#VALUE!</v>
      </c>
      <c r="ER10" t="e">
        <f>Component!E29+"E'c!0"</f>
        <v>#VALUE!</v>
      </c>
      <c r="ES10" t="e">
        <f>Component!A30+"E'c!1"</f>
        <v>#VALUE!</v>
      </c>
      <c r="ET10" t="e">
        <f>Component!B30+"E'c!2"</f>
        <v>#VALUE!</v>
      </c>
      <c r="EU10" t="e">
        <f>Component!C30+"E'c!3"</f>
        <v>#VALUE!</v>
      </c>
      <c r="EV10" t="e">
        <f>Component!#REF!+"E'c!4"</f>
        <v>#REF!</v>
      </c>
      <c r="EW10" t="e">
        <f>Component!D30+"E'c!5"</f>
        <v>#VALUE!</v>
      </c>
      <c r="EX10" t="e">
        <f>Component!E30+"E'c!6"</f>
        <v>#VALUE!</v>
      </c>
      <c r="EY10" t="e">
        <f>Component!23:23-"E'c!7"</f>
        <v>#VALUE!</v>
      </c>
      <c r="EZ10" t="e">
        <f>Component!228:228-"E'c!8"</f>
        <v>#VALUE!</v>
      </c>
      <c r="FA10" t="e">
        <f>Component!229:229-"E'c!9"</f>
        <v>#VALUE!</v>
      </c>
      <c r="FB10" t="e">
        <f>Component!230:230-"E'c!:"</f>
        <v>#VALUE!</v>
      </c>
      <c r="FC10" t="e">
        <f>Component!231:231-"E'c!;"</f>
        <v>#VALUE!</v>
      </c>
      <c r="FD10" t="e">
        <f>Component!A33+"_&amp;D!%"</f>
        <v>#VALUE!</v>
      </c>
      <c r="FE10" t="e">
        <f>Component!C33+"_&amp;D!&amp;"</f>
        <v>#VALUE!</v>
      </c>
      <c r="FF10" t="e">
        <f>Component!#REF!+"_&amp;D!'"</f>
        <v>#REF!</v>
      </c>
      <c r="FG10" t="e">
        <f>Component!D33+"_&amp;D!("</f>
        <v>#VALUE!</v>
      </c>
      <c r="FH10" t="e">
        <f>Component!232:232-"_&amp;D!)"</f>
        <v>#VALUE!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</vt:lpstr>
    </vt:vector>
  </TitlesOfParts>
  <Company>Wind River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 River</dc:creator>
  <cp:lastModifiedBy>Ma, Pingchuan</cp:lastModifiedBy>
  <dcterms:created xsi:type="dcterms:W3CDTF">2017-09-18T01:36:39Z</dcterms:created>
  <dcterms:modified xsi:type="dcterms:W3CDTF">2020-04-17T01:27:10Z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Offisync_UpdateToken" pid="2">
    <vt:lpwstr>31</vt:lpwstr>
  </property>
  <property fmtid="{D5CDD505-2E9C-101B-9397-08002B2CF9AE}" name="Offisync_UniqueId" pid="3">
    <vt:lpwstr>62743</vt:lpwstr>
  </property>
  <property fmtid="{D5CDD505-2E9C-101B-9397-08002B2CF9AE}" name="Jive_VersionGuid" pid="4">
    <vt:lpwstr>c3ba50de-0614-494e-a690-6e89d70f779b</vt:lpwstr>
  </property>
  <property fmtid="{D5CDD505-2E9C-101B-9397-08002B2CF9AE}" name="Offisync_ServerID" pid="5">
    <vt:lpwstr>7cef1815-9ab8-4d94-a10b-e5437e9435f9</vt:lpwstr>
  </property>
  <property fmtid="{D5CDD505-2E9C-101B-9397-08002B2CF9AE}" name="Offisync_ProviderInitializationData" pid="6">
    <vt:lpwstr>https://jive.windriver.com</vt:lpwstr>
  </property>
  <property fmtid="{D5CDD505-2E9C-101B-9397-08002B2CF9AE}" name="Jive_LatestUserAccountName" pid="7">
    <vt:lpwstr>sjayara0</vt:lpwstr>
  </property>
  <property fmtid="{D5CDD505-2E9C-101B-9397-08002B2CF9AE}" name="Jive_LatestFileFullName" pid="8">
    <vt:lpwstr/>
  </property>
  <property fmtid="{D5CDD505-2E9C-101B-9397-08002B2CF9AE}" name="Jive_VersionGuid_v2.5" pid="9">
    <vt:lpwstr/>
  </property>
  <property fmtid="{D5CDD505-2E9C-101B-9397-08002B2CF9AE}" name="Jive_PrevVersionNumber" pid="10">
    <vt:lpwstr/>
  </property>
  <property fmtid="{D5CDD505-2E9C-101B-9397-08002B2CF9AE}" name="Jive_ModifiedButNotPublished" pid="11">
    <vt:lpwstr/>
  </property>
</Properties>
</file>