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969B467-C8C5-4AD7-B2FD-AF239B55E81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1" i="1"/>
  <c r="N2" i="1"/>
  <c r="L8" i="1"/>
  <c r="L3" i="1"/>
  <c r="L4" i="1"/>
  <c r="L5" i="1"/>
  <c r="L6" i="1"/>
  <c r="L2" i="1"/>
  <c r="K8" i="1"/>
  <c r="K6" i="1"/>
  <c r="K3" i="1"/>
  <c r="H4" i="1"/>
  <c r="H5" i="1"/>
  <c r="H6" i="1"/>
  <c r="H3" i="1"/>
  <c r="H2" i="1"/>
  <c r="K5" i="1" l="1"/>
  <c r="K4" i="1"/>
  <c r="K2" i="1"/>
  <c r="C11" i="1"/>
  <c r="C8" i="1"/>
</calcChain>
</file>

<file path=xl/sharedStrings.xml><?xml version="1.0" encoding="utf-8"?>
<sst xmlns="http://schemas.openxmlformats.org/spreadsheetml/2006/main" count="24" uniqueCount="24">
  <si>
    <t xml:space="preserve">Kosten </t>
  </si>
  <si>
    <t>AC</t>
  </si>
  <si>
    <t>APH</t>
  </si>
  <si>
    <t>CC</t>
  </si>
  <si>
    <t>GT</t>
  </si>
  <si>
    <t>HRSG</t>
  </si>
  <si>
    <t>Q_EV</t>
  </si>
  <si>
    <t>Q_PH</t>
  </si>
  <si>
    <t>deltaT_APH</t>
  </si>
  <si>
    <t>deltaT_PH</t>
  </si>
  <si>
    <t>deltaT_EV</t>
  </si>
  <si>
    <t>Summe</t>
  </si>
  <si>
    <t>PEC</t>
  </si>
  <si>
    <t>Z</t>
  </si>
  <si>
    <t>Brennstoffkosten</t>
  </si>
  <si>
    <t>Gesamtkosten</t>
  </si>
  <si>
    <t>Basisentwurf</t>
  </si>
  <si>
    <t>Kostenoptimal</t>
  </si>
  <si>
    <t xml:space="preserve">Reduktion um </t>
  </si>
  <si>
    <t>h (kJ/kg)</t>
  </si>
  <si>
    <t>T (K)</t>
  </si>
  <si>
    <t>m (Kg/s)</t>
  </si>
  <si>
    <t>p (bar)</t>
  </si>
  <si>
    <t xml:space="preserve">Zustandspunkt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</si>
</sst>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9" fontId="1" fillId="0" borderId="8" xfId="1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3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Normal="100" workbookViewId="0">
      <selection activeCell="O12" sqref="O12"/>
    </sheetView>
  </sheetViews>
  <sheetFormatPr baseColWidth="10" defaultColWidth="9.140625" defaultRowHeight="15" x14ac:dyDescent="0.25"/>
  <cols>
    <col min="1" max="1" width="15.140625" customWidth="1"/>
    <col min="7" max="7" width="13.85546875" customWidth="1"/>
  </cols>
  <sheetData>
    <row r="1" spans="1:15" ht="15.75" thickBot="1" x14ac:dyDescent="0.3">
      <c r="A1" s="1" t="s">
        <v>23</v>
      </c>
      <c r="B1" s="2" t="s">
        <v>22</v>
      </c>
      <c r="C1" s="2" t="s">
        <v>20</v>
      </c>
      <c r="D1" s="2" t="s">
        <v>21</v>
      </c>
      <c r="E1" s="3" t="s">
        <v>19</v>
      </c>
      <c r="J1" s="1" t="s">
        <v>0</v>
      </c>
      <c r="K1" s="2" t="s">
        <v>12</v>
      </c>
      <c r="L1" s="3" t="s">
        <v>13</v>
      </c>
      <c r="N1" s="1" t="s">
        <v>14</v>
      </c>
      <c r="O1" s="18"/>
    </row>
    <row r="2" spans="1:15" ht="15.75" thickBot="1" x14ac:dyDescent="0.3">
      <c r="A2" s="16">
        <v>1</v>
      </c>
      <c r="B2" s="5">
        <v>1.0129999999999999</v>
      </c>
      <c r="C2" s="5">
        <v>298.14999999999998</v>
      </c>
      <c r="D2" s="5">
        <v>91.275700000000001</v>
      </c>
      <c r="E2" s="6"/>
      <c r="G2" s="1" t="s">
        <v>6</v>
      </c>
      <c r="H2" s="18">
        <f>D5*(E7-E8)</f>
        <v>24708.340620704505</v>
      </c>
      <c r="J2" s="4" t="s">
        <v>1</v>
      </c>
      <c r="K2" s="5">
        <f>71.1*D2/(0.9-0.86)*B3/B2*LN(B3/B2)</f>
        <v>3735772.9262179025</v>
      </c>
      <c r="L2" s="6">
        <f>K2*0.182*1.06/8000/3600</f>
        <v>2.5024490032151313E-2</v>
      </c>
      <c r="N2" s="7">
        <f>0.000004*D13*50000</f>
        <v>0.32838000000000001</v>
      </c>
      <c r="O2" s="9"/>
    </row>
    <row r="3" spans="1:15" x14ac:dyDescent="0.25">
      <c r="A3" s="16">
        <v>2</v>
      </c>
      <c r="B3" s="5">
        <v>10.130000000000001</v>
      </c>
      <c r="C3" s="5">
        <v>603.73800000000006</v>
      </c>
      <c r="D3" s="5">
        <v>91.275700000000001</v>
      </c>
      <c r="E3" s="6"/>
      <c r="G3" s="16" t="s">
        <v>7</v>
      </c>
      <c r="H3" s="6">
        <f>D5*(E8-E9)</f>
        <v>14091.13338501307</v>
      </c>
      <c r="J3" s="4" t="s">
        <v>2</v>
      </c>
      <c r="K3" s="5">
        <f>4122*(D5*(E6-E7)/0.018/H4)^0.6</f>
        <v>968976.57951220847</v>
      </c>
      <c r="L3" s="6">
        <f t="shared" ref="L3:L6" si="0">K3*0.182*1.06/8000/3600</f>
        <v>6.4907972819269197E-3</v>
      </c>
    </row>
    <row r="4" spans="1:15" x14ac:dyDescent="0.25">
      <c r="A4" s="16">
        <v>3</v>
      </c>
      <c r="B4" s="5">
        <v>9.6229999999999993</v>
      </c>
      <c r="C4" s="5">
        <v>850</v>
      </c>
      <c r="D4" s="5">
        <v>91.275700000000001</v>
      </c>
      <c r="E4" s="6"/>
      <c r="G4" s="16" t="s">
        <v>8</v>
      </c>
      <c r="H4" s="6">
        <f>(C6-C4-C7+C3)/LN((C6-C4)/(C7-C3))</f>
        <v>165.90545376747798</v>
      </c>
      <c r="J4" s="4" t="s">
        <v>3</v>
      </c>
      <c r="K4" s="5">
        <f>46.08*D2/(0.995-B5/B4)*(1+EXP(0.018*C5-26.4))</f>
        <v>337688.93962697667</v>
      </c>
      <c r="L4" s="6">
        <f t="shared" si="0"/>
        <v>2.2620468830845948E-3</v>
      </c>
    </row>
    <row r="5" spans="1:15" x14ac:dyDescent="0.25">
      <c r="A5" s="16">
        <v>4</v>
      </c>
      <c r="B5" s="5">
        <v>9.1419999999999995</v>
      </c>
      <c r="C5" s="5">
        <v>1520</v>
      </c>
      <c r="D5" s="5">
        <v>92.917599999999993</v>
      </c>
      <c r="E5" s="6"/>
      <c r="G5" s="16" t="s">
        <v>9</v>
      </c>
      <c r="H5" s="6">
        <f>(C8-C11-C9+C10)/LN((C8-C11)/(C9-C10))</f>
        <v>86.844008813293868</v>
      </c>
      <c r="J5" s="4" t="s">
        <v>4</v>
      </c>
      <c r="K5" s="5">
        <f>479.34*D5/(0.92-0.86)*LN(B5/B6)*(1+EXP(0.036*B5-54.4))</f>
        <v>1572586.2229877878</v>
      </c>
      <c r="L5" s="6">
        <f t="shared" si="0"/>
        <v>1.053414354648625E-2</v>
      </c>
    </row>
    <row r="6" spans="1:15" ht="15.75" thickBot="1" x14ac:dyDescent="0.3">
      <c r="A6" s="16">
        <v>5</v>
      </c>
      <c r="B6" s="5">
        <v>1.099</v>
      </c>
      <c r="C6" s="5">
        <v>1006.162</v>
      </c>
      <c r="D6" s="5">
        <v>92.917599999999993</v>
      </c>
      <c r="E6" s="6">
        <v>-6962.2624748147291</v>
      </c>
      <c r="G6" s="17" t="s">
        <v>10</v>
      </c>
      <c r="H6" s="9">
        <f>(C7-C12-C8+C11)/LN((C7-C12)/(C8-C11))</f>
        <v>142.83610368878598</v>
      </c>
      <c r="J6" s="4" t="s">
        <v>5</v>
      </c>
      <c r="K6" s="5">
        <f>6570*((H2/H6)^0.8+(H3/H5)^0.8)+21276*B12+1184.4*D5^1.2</f>
        <v>1488644.9166162086</v>
      </c>
      <c r="L6" s="6">
        <f t="shared" si="0"/>
        <v>9.9718533789444064E-3</v>
      </c>
    </row>
    <row r="7" spans="1:15" x14ac:dyDescent="0.25">
      <c r="A7" s="16">
        <v>6</v>
      </c>
      <c r="B7" s="5">
        <v>1.0660000000000001</v>
      </c>
      <c r="C7" s="5">
        <v>779.78399999999999</v>
      </c>
      <c r="D7" s="5">
        <v>92.917599999999993</v>
      </c>
      <c r="E7" s="6">
        <v>-7250.031473232385</v>
      </c>
      <c r="J7" s="4"/>
      <c r="K7" s="5"/>
      <c r="L7" s="6"/>
    </row>
    <row r="8" spans="1:15" ht="15.75" thickBot="1" x14ac:dyDescent="0.3">
      <c r="A8" s="16">
        <v>7</v>
      </c>
      <c r="B8" s="5">
        <v>1.03935</v>
      </c>
      <c r="C8" s="5">
        <f>C12+40.2</f>
        <v>525.77</v>
      </c>
      <c r="D8" s="5">
        <v>92.917599999999993</v>
      </c>
      <c r="E8" s="6">
        <v>-7515.9481630812888</v>
      </c>
      <c r="J8" s="7" t="s">
        <v>11</v>
      </c>
      <c r="K8" s="8">
        <f>SUM(K2:K6)</f>
        <v>8103669.5849610846</v>
      </c>
      <c r="L8" s="9">
        <f>SUM(L2:L6)</f>
        <v>5.4283331122593481E-2</v>
      </c>
    </row>
    <row r="9" spans="1:15" ht="15.75" thickBot="1" x14ac:dyDescent="0.3">
      <c r="A9" s="16">
        <v>8</v>
      </c>
      <c r="B9" s="5">
        <v>1.0129999999999999</v>
      </c>
      <c r="C9" s="5">
        <v>426.89699999999999</v>
      </c>
      <c r="D9" s="5">
        <v>92.917599999999993</v>
      </c>
      <c r="E9" s="6">
        <v>-7667.600093232445</v>
      </c>
    </row>
    <row r="10" spans="1:15" x14ac:dyDescent="0.25">
      <c r="A10" s="16">
        <v>9</v>
      </c>
      <c r="B10" s="5">
        <v>20</v>
      </c>
      <c r="C10" s="5">
        <v>298.14999999999998</v>
      </c>
      <c r="D10" s="5">
        <v>14</v>
      </c>
      <c r="E10" s="6"/>
      <c r="J10" s="1" t="s">
        <v>15</v>
      </c>
      <c r="K10" s="10"/>
      <c r="L10" s="11"/>
    </row>
    <row r="11" spans="1:15" x14ac:dyDescent="0.25">
      <c r="A11" s="16">
        <v>10</v>
      </c>
      <c r="B11" s="5">
        <v>20</v>
      </c>
      <c r="C11" s="5">
        <f>C12-15</f>
        <v>470.57</v>
      </c>
      <c r="D11" s="5">
        <v>14</v>
      </c>
      <c r="E11" s="6"/>
      <c r="J11" s="16" t="s">
        <v>16</v>
      </c>
      <c r="K11" s="12"/>
      <c r="L11" s="13">
        <f>L8+N2</f>
        <v>0.38266333112259349</v>
      </c>
    </row>
    <row r="12" spans="1:15" x14ac:dyDescent="0.25">
      <c r="A12" s="16">
        <v>11</v>
      </c>
      <c r="B12" s="5">
        <v>20</v>
      </c>
      <c r="C12" s="5">
        <v>485.57</v>
      </c>
      <c r="D12" s="5">
        <v>14</v>
      </c>
      <c r="E12" s="6"/>
      <c r="J12" s="16" t="s">
        <v>17</v>
      </c>
      <c r="K12" s="12"/>
      <c r="L12" s="13">
        <v>0.28510000000000002</v>
      </c>
    </row>
    <row r="13" spans="1:15" ht="15.75" thickBot="1" x14ac:dyDescent="0.3">
      <c r="A13" s="17">
        <v>12</v>
      </c>
      <c r="B13" s="8">
        <v>12</v>
      </c>
      <c r="C13" s="8">
        <v>298.14999999999998</v>
      </c>
      <c r="D13" s="8">
        <v>1.6418999999999999</v>
      </c>
      <c r="E13" s="9"/>
      <c r="J13" s="16"/>
      <c r="K13" s="12"/>
      <c r="L13" s="13"/>
    </row>
    <row r="14" spans="1:15" ht="15.75" thickBot="1" x14ac:dyDescent="0.3">
      <c r="J14" s="17" t="s">
        <v>18</v>
      </c>
      <c r="K14" s="14"/>
      <c r="L14" s="15">
        <f>(L11-L12)/L11</f>
        <v>0.25495866258305577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2018-07-31T12:19:14Z</dcterms:modified>
</cp:coreProperties>
</file>