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nhang BA\CGAM\Nebenrechnungen\"/>
    </mc:Choice>
  </mc:AlternateContent>
  <xr:revisionPtr revIDLastSave="0" documentId="13_ncr:1_{7FAFC562-253C-4086-8D32-A36B502C4858}" xr6:coauthVersionLast="34" xr6:coauthVersionMax="34" xr10:uidLastSave="{00000000-0000-0000-0000-000000000000}"/>
  <bookViews>
    <workbookView xWindow="0" yWindow="0" windowWidth="20490" windowHeight="7545" xr2:uid="{1592F9E0-AB6A-43F5-BDF6-E8C899BF5A41}"/>
  </bookViews>
  <sheets>
    <sheet name="Tabelle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L11" i="1" l="1"/>
  <c r="D25" i="1" l="1"/>
  <c r="D23" i="1" s="1"/>
  <c r="E7" i="1"/>
  <c r="C14" i="1"/>
  <c r="C15" i="1" s="1"/>
  <c r="C11" i="1"/>
  <c r="C16" i="1" l="1"/>
  <c r="E9" i="1" s="1"/>
  <c r="G7" i="1"/>
  <c r="E10" i="1"/>
  <c r="E8" i="1" l="1"/>
  <c r="E11" i="1" s="1"/>
  <c r="L7" i="1" l="1"/>
  <c r="L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Nesrine Ouanes </author>
  </authors>
  <commentList>
    <comment ref="C5" authorId="0" shapeId="0" xr:uid="{CEC89614-5E54-4F08-86D5-FAF06A7C096E}">
      <text>
        <r>
          <rPr>
            <b/>
            <sz val="9"/>
            <color indexed="81"/>
            <rFont val="Segoe UI"/>
            <family val="2"/>
          </rPr>
          <t>Nesrine Ouanes :</t>
        </r>
        <r>
          <rPr>
            <sz val="9"/>
            <color indexed="81"/>
            <rFont val="Segoe UI"/>
            <family val="2"/>
          </rPr>
          <t xml:space="preserve">
Zusammensetzung aus TDO-Buch Seite 30</t>
        </r>
      </text>
    </comment>
    <comment ref="E5" authorId="0" shapeId="0" xr:uid="{595C5C59-ECA1-4FA4-A8F4-FD9E198C2B02}">
      <text>
        <r>
          <rPr>
            <b/>
            <sz val="9"/>
            <color indexed="81"/>
            <rFont val="Segoe UI"/>
            <family val="2"/>
          </rPr>
          <t>Nesrine Ouanes :</t>
        </r>
        <r>
          <rPr>
            <sz val="9"/>
            <color indexed="81"/>
            <rFont val="Segoe UI"/>
            <family val="2"/>
          </rPr>
          <t xml:space="preserve">
x_i / x_(gas)</t>
        </r>
      </text>
    </comment>
    <comment ref="C14" authorId="0" shapeId="0" xr:uid="{DC3D6ECD-CF52-474D-B47B-641906BC4DD0}">
      <text>
        <r>
          <rPr>
            <b/>
            <sz val="9"/>
            <color indexed="81"/>
            <rFont val="Segoe UI"/>
            <family val="2"/>
          </rPr>
          <t>Nesrine Ouanes :</t>
        </r>
        <r>
          <rPr>
            <sz val="9"/>
            <color indexed="81"/>
            <rFont val="Segoe UI"/>
            <family val="2"/>
          </rPr>
          <t xml:space="preserve">
Formel siehe ET_Übung </t>
        </r>
      </text>
    </comment>
    <comment ref="B19" authorId="0" shapeId="0" xr:uid="{F21AAE9F-A3B7-4314-89A8-51E69FC316E5}">
      <text>
        <r>
          <rPr>
            <b/>
            <sz val="9"/>
            <color indexed="81"/>
            <rFont val="Segoe UI"/>
            <family val="2"/>
          </rPr>
          <t>Nesrine Ouanes :</t>
        </r>
        <r>
          <rPr>
            <sz val="9"/>
            <color indexed="81"/>
            <rFont val="Segoe UI"/>
            <family val="2"/>
          </rPr>
          <t xml:space="preserve">
Zusammensetzung aus TDO-Buch Seite 30</t>
        </r>
      </text>
    </comment>
  </commentList>
</comments>
</file>

<file path=xl/sharedStrings.xml><?xml version="1.0" encoding="utf-8"?>
<sst xmlns="http://schemas.openxmlformats.org/spreadsheetml/2006/main" count="30" uniqueCount="27">
  <si>
    <t xml:space="preserve">Flüssigzusammensetzung </t>
  </si>
  <si>
    <t>H2O</t>
  </si>
  <si>
    <t>N2</t>
  </si>
  <si>
    <t>CO2</t>
  </si>
  <si>
    <t xml:space="preserve">Zusammensetzung davor </t>
  </si>
  <si>
    <t xml:space="preserve">bar </t>
  </si>
  <si>
    <t>H2O, g</t>
  </si>
  <si>
    <t>H2O, l</t>
  </si>
  <si>
    <t xml:space="preserve">gas </t>
  </si>
  <si>
    <t>M_Abgas</t>
  </si>
  <si>
    <t xml:space="preserve">h_Abgas,ref molspez. </t>
  </si>
  <si>
    <t>h_Abgas,ref massenspez.</t>
  </si>
  <si>
    <t>O2</t>
  </si>
  <si>
    <t xml:space="preserve"> </t>
  </si>
  <si>
    <t>M_Luft</t>
  </si>
  <si>
    <t>Nebenrechnung</t>
  </si>
  <si>
    <t>Gaszusammensetzung danach</t>
  </si>
  <si>
    <t>Umgebungsdruck</t>
  </si>
  <si>
    <t>Sättigungsdruck bei 25°C</t>
  </si>
  <si>
    <t xml:space="preserve">Ergebnis: referenzenthalpie des Abgases </t>
  </si>
  <si>
    <t>kJ/kmol</t>
  </si>
  <si>
    <t>kJ/kg</t>
  </si>
  <si>
    <t>kg/kmol</t>
  </si>
  <si>
    <t xml:space="preserve">Referenzenthalpie der Luft </t>
  </si>
  <si>
    <t>h_Luft,ref molenspez.</t>
  </si>
  <si>
    <t>h_Luft,ref massensepz.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</si>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</sst>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/>
    <xf numFmtId="0" fontId="1" fillId="0" borderId="7" xfId="0" applyFont="1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1" fillId="0" borderId="0" xfId="0" applyFont="1" applyBorder="1"/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Fill="1" applyBorder="1"/>
    <xf numFmtId="0" fontId="0" fillId="0" borderId="6" xfId="0" applyBorder="1"/>
    <xf numFmtId="0" fontId="1" fillId="0" borderId="5" xfId="0" applyFont="1" applyBorder="1" applyAlignment="1">
      <alignment vertical="center"/>
    </xf>
    <xf numFmtId="0" fontId="0" fillId="0" borderId="2" xfId="0" applyFont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nhang%20BA/CGAM/Nebenrechnungen%20und%20Verifikationen/Referenzenthalpie-Ab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B7">
            <v>8.0699999999999994E-2</v>
          </cell>
        </row>
        <row r="8">
          <cell r="B8">
            <v>0.75070000000000003</v>
          </cell>
        </row>
        <row r="9">
          <cell r="B9">
            <v>3.1399999999999997E-2</v>
          </cell>
        </row>
        <row r="10">
          <cell r="B10">
            <v>0.13719999999999999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F6D7-AD99-4BCE-9976-0F867EFF1A4E}">
  <dimension ref="B2:M25"/>
  <sheetViews>
    <sheetView tabSelected="1" topLeftCell="A3" workbookViewId="0">
      <selection activeCell="D12" sqref="D12"/>
    </sheetView>
  </sheetViews>
  <sheetFormatPr baseColWidth="10" defaultRowHeight="15" x14ac:dyDescent="0.25"/>
  <cols>
    <col min="2" max="2" width="18.140625" customWidth="1"/>
    <col min="4" max="4" width="23.28515625" customWidth="1"/>
    <col min="5" max="5" width="21.7109375" customWidth="1"/>
    <col min="6" max="6" width="17.7109375" customWidth="1"/>
  </cols>
  <sheetData>
    <row r="2" spans="2:13" x14ac:dyDescent="0.25">
      <c r="E2" s="1" t="s">
        <v>17</v>
      </c>
      <c r="F2" s="1"/>
      <c r="G2">
        <v>1.0129999999999999</v>
      </c>
      <c r="H2" t="s">
        <v>5</v>
      </c>
    </row>
    <row r="3" spans="2:13" x14ac:dyDescent="0.25">
      <c r="E3" s="1" t="s">
        <v>18</v>
      </c>
    </row>
    <row r="4" spans="2:13" s="1" customFormat="1" ht="15.75" thickBot="1" x14ac:dyDescent="0.3">
      <c r="B4"/>
      <c r="C4"/>
      <c r="D4"/>
      <c r="E4"/>
      <c r="F4"/>
      <c r="G4"/>
      <c r="H4"/>
      <c r="I4"/>
      <c r="J4"/>
      <c r="K4"/>
      <c r="L4"/>
      <c r="M4"/>
    </row>
    <row r="5" spans="2:13" ht="45" x14ac:dyDescent="0.25">
      <c r="B5" s="7"/>
      <c r="C5" s="15" t="s">
        <v>4</v>
      </c>
      <c r="D5" s="10"/>
      <c r="E5" s="15" t="s">
        <v>16</v>
      </c>
      <c r="F5" s="15"/>
      <c r="G5" s="16" t="s">
        <v>0</v>
      </c>
      <c r="H5" s="1"/>
      <c r="I5" s="1"/>
      <c r="J5" s="19" t="s">
        <v>19</v>
      </c>
      <c r="K5" s="10"/>
      <c r="L5" s="10"/>
      <c r="M5" s="8"/>
    </row>
    <row r="6" spans="2:13" x14ac:dyDescent="0.25">
      <c r="B6" s="9"/>
      <c r="C6" s="11"/>
      <c r="D6" s="11"/>
      <c r="E6" s="11"/>
      <c r="F6" s="11"/>
      <c r="G6" s="4"/>
      <c r="J6" s="9"/>
      <c r="K6" s="11"/>
      <c r="L6" s="11"/>
      <c r="M6" s="4"/>
    </row>
    <row r="7" spans="2:13" x14ac:dyDescent="0.25">
      <c r="B7" s="3" t="s">
        <v>1</v>
      </c>
      <c r="C7" s="11">
        <v>8.0699999999999994E-2</v>
      </c>
      <c r="D7" s="11"/>
      <c r="E7" s="11">
        <f>0.03166/G2</f>
        <v>3.1253701875616983E-2</v>
      </c>
      <c r="F7" s="11"/>
      <c r="G7" s="4">
        <f>C15</f>
        <v>5.1041535043919534E-2</v>
      </c>
      <c r="J7" s="3" t="s">
        <v>10</v>
      </c>
      <c r="K7" s="11"/>
      <c r="L7" s="11">
        <f>C16*(E7*-241856+E8*0+E9*-393521+E10*0)+G7*-285829</f>
        <v>-34118.788020486274</v>
      </c>
      <c r="M7" s="20" t="s">
        <v>20</v>
      </c>
    </row>
    <row r="8" spans="2:13" x14ac:dyDescent="0.25">
      <c r="B8" s="3" t="s">
        <v>2</v>
      </c>
      <c r="C8" s="11">
        <v>0.75070000000000003</v>
      </c>
      <c r="D8" s="11"/>
      <c r="E8" s="11">
        <f>[1]Tabelle1!B8/C16</f>
        <v>0.79107782660934878</v>
      </c>
      <c r="F8" s="11"/>
      <c r="G8" s="4"/>
      <c r="J8" s="9"/>
      <c r="K8" s="11"/>
      <c r="L8" s="11"/>
      <c r="M8" s="4"/>
    </row>
    <row r="9" spans="2:13" x14ac:dyDescent="0.25">
      <c r="B9" s="3" t="s">
        <v>3</v>
      </c>
      <c r="C9" s="11">
        <v>3.1399999999999997E-2</v>
      </c>
      <c r="D9" s="11"/>
      <c r="E9" s="11">
        <f>[1]Tabelle1!B9/C16</f>
        <v>3.3088908692598305E-2</v>
      </c>
      <c r="F9" s="11"/>
      <c r="G9" s="4"/>
      <c r="J9" s="3" t="s">
        <v>11</v>
      </c>
      <c r="K9" s="11"/>
      <c r="L9" s="11">
        <f>L7/L11</f>
        <v>-1207.992721354695</v>
      </c>
      <c r="M9" s="4" t="s">
        <v>21</v>
      </c>
    </row>
    <row r="10" spans="2:13" x14ac:dyDescent="0.25">
      <c r="B10" s="3" t="s">
        <v>12</v>
      </c>
      <c r="C10" s="11">
        <v>0.13719999999999999</v>
      </c>
      <c r="D10" s="11"/>
      <c r="E10" s="11">
        <f>[1]Tabelle1!B10/C16</f>
        <v>0.14457956282243592</v>
      </c>
      <c r="F10" s="11"/>
      <c r="G10" s="4"/>
      <c r="J10" s="9"/>
      <c r="K10" s="11"/>
      <c r="L10" s="11"/>
      <c r="M10" s="4"/>
    </row>
    <row r="11" spans="2:13" ht="15.75" thickBot="1" x14ac:dyDescent="0.3">
      <c r="B11" s="5" t="s">
        <v>26</v>
      </c>
      <c r="C11" s="13">
        <f>SUM([1]Tabelle1!B7:B10)</f>
        <v>1</v>
      </c>
      <c r="D11" s="13"/>
      <c r="E11" s="13">
        <f>SUM(E7:E10)</f>
        <v>0.99999999999999989</v>
      </c>
      <c r="F11" s="13"/>
      <c r="G11" s="6"/>
      <c r="J11" s="5" t="s">
        <v>9</v>
      </c>
      <c r="K11" s="13"/>
      <c r="L11" s="13">
        <f>[1]Tabelle1!B7*18+[1]Tabelle1!B8*28+[1]Tabelle1!B9*44+[1]Tabelle1!B10*32</f>
        <v>28.244199999999999</v>
      </c>
      <c r="M11" s="6" t="s">
        <v>22</v>
      </c>
    </row>
    <row r="12" spans="2:13" ht="15.75" thickBot="1" x14ac:dyDescent="0.3">
      <c r="C12" t="s">
        <v>13</v>
      </c>
    </row>
    <row r="13" spans="2:13" x14ac:dyDescent="0.25">
      <c r="B13" s="17" t="s">
        <v>15</v>
      </c>
      <c r="C13" s="18"/>
    </row>
    <row r="14" spans="2:13" x14ac:dyDescent="0.25">
      <c r="B14" s="9" t="s">
        <v>6</v>
      </c>
      <c r="C14" s="4">
        <f>SUM([1]Tabelle1!B8:B10)*1/(G2/0.03166-1)</f>
        <v>2.9658464956080464E-2</v>
      </c>
    </row>
    <row r="15" spans="2:13" x14ac:dyDescent="0.25">
      <c r="B15" s="9" t="s">
        <v>7</v>
      </c>
      <c r="C15" s="4">
        <f>[1]Tabelle1!B7-C14</f>
        <v>5.1041535043919534E-2</v>
      </c>
    </row>
    <row r="16" spans="2:13" ht="15.75" thickBot="1" x14ac:dyDescent="0.3">
      <c r="B16" s="12" t="s">
        <v>8</v>
      </c>
      <c r="C16" s="6">
        <f>1-C15</f>
        <v>0.94895846495608049</v>
      </c>
      <c r="G16" s="14"/>
    </row>
    <row r="17" spans="2:7" x14ac:dyDescent="0.25">
      <c r="G17" s="14"/>
    </row>
    <row r="18" spans="2:7" ht="15.75" thickBot="1" x14ac:dyDescent="0.3">
      <c r="G18" s="14"/>
    </row>
    <row r="19" spans="2:7" x14ac:dyDescent="0.25">
      <c r="B19" s="19" t="s">
        <v>23</v>
      </c>
      <c r="C19" s="21"/>
      <c r="D19" s="21"/>
      <c r="E19" s="18"/>
      <c r="G19" s="14"/>
    </row>
    <row r="20" spans="2:7" x14ac:dyDescent="0.25">
      <c r="B20" s="9"/>
      <c r="C20" s="11"/>
      <c r="D20" s="11"/>
      <c r="E20" s="4"/>
      <c r="G20" s="11"/>
    </row>
    <row r="21" spans="2:7" x14ac:dyDescent="0.25">
      <c r="B21" s="9" t="s">
        <v>24</v>
      </c>
      <c r="C21" s="11"/>
      <c r="D21" s="2">
        <f>0.7748*0+0.2059*0+0.0003*-393521+0.019*-241856</f>
        <v>-4713.3203000000003</v>
      </c>
      <c r="E21" s="20" t="s">
        <v>20</v>
      </c>
    </row>
    <row r="22" spans="2:7" x14ac:dyDescent="0.25">
      <c r="B22" s="9"/>
      <c r="C22" s="11"/>
      <c r="D22" s="11"/>
      <c r="E22" s="4"/>
    </row>
    <row r="23" spans="2:7" x14ac:dyDescent="0.25">
      <c r="B23" s="9" t="s">
        <v>25</v>
      </c>
      <c r="C23" s="11"/>
      <c r="D23" s="11">
        <f>D21/D25</f>
        <v>-164.58043396279123</v>
      </c>
      <c r="E23" s="4" t="s">
        <v>21</v>
      </c>
    </row>
    <row r="24" spans="2:7" x14ac:dyDescent="0.25">
      <c r="B24" s="9"/>
      <c r="C24" s="11"/>
      <c r="D24" s="11"/>
      <c r="E24" s="4"/>
    </row>
    <row r="25" spans="2:7" ht="15.75" thickBot="1" x14ac:dyDescent="0.3">
      <c r="B25" s="12" t="s">
        <v>14</v>
      </c>
      <c r="C25" s="13"/>
      <c r="D25" s="13">
        <f>0.7748*28+0.2059*32+0.0003*44+0.019*18</f>
        <v>28.638400000000001</v>
      </c>
      <c r="E25" s="6" t="s">
        <v>22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Nesrine Ouanes</dc:creator>
  <cp:lastModifiedBy>Nesrine Ouanes </cp:lastModifiedBy>
  <dcterms:created xsi:type="dcterms:W3CDTF">2018-07-08T16:01:14Z</dcterms:created>
  <dcterms:modified xsi:type="dcterms:W3CDTF">2018-07-31T12:36:41Z</dcterms:modified>
</cp:coreProperties>
</file>