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\Desktop\Prépa\TIPE\Capteur_courant\"/>
    </mc:Choice>
  </mc:AlternateContent>
  <bookViews>
    <workbookView xWindow="0" yWindow="0" windowWidth="28800" windowHeight="12330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6" i="1" l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35" i="1"/>
  <c r="A61" i="1"/>
  <c r="A62" i="1"/>
  <c r="A60" i="1"/>
  <c r="A59" i="1"/>
  <c r="A55" i="1"/>
  <c r="A56" i="1" s="1"/>
  <c r="A57" i="1" s="1"/>
  <c r="A58" i="1" s="1"/>
  <c r="A49" i="1"/>
  <c r="A50" i="1" s="1"/>
  <c r="A51" i="1" s="1"/>
  <c r="A52" i="1" s="1"/>
  <c r="A53" i="1" s="1"/>
  <c r="A54" i="1" s="1"/>
  <c r="A43" i="1"/>
  <c r="A44" i="1" s="1"/>
  <c r="A45" i="1" s="1"/>
  <c r="A46" i="1" s="1"/>
  <c r="A47" i="1" s="1"/>
  <c r="A48" i="1" s="1"/>
  <c r="A36" i="1"/>
  <c r="A37" i="1"/>
  <c r="A38" i="1" s="1"/>
  <c r="A39" i="1" s="1"/>
  <c r="A40" i="1" s="1"/>
  <c r="A41" i="1" s="1"/>
  <c r="A42" i="1" s="1"/>
  <c r="A35" i="1"/>
  <c r="A34" i="1"/>
  <c r="B34" i="1"/>
  <c r="I29" i="1"/>
  <c r="I30" i="1"/>
  <c r="I31" i="1"/>
  <c r="H31" i="1"/>
  <c r="E31" i="1"/>
  <c r="B31" i="1"/>
  <c r="H30" i="1"/>
  <c r="E30" i="1"/>
  <c r="B30" i="1"/>
  <c r="B29" i="1"/>
  <c r="E29" i="1"/>
  <c r="H29" i="1"/>
  <c r="I22" i="1"/>
  <c r="I23" i="1"/>
  <c r="I24" i="1"/>
  <c r="I25" i="1"/>
  <c r="I26" i="1"/>
  <c r="I27" i="1"/>
  <c r="I28" i="1"/>
  <c r="I21" i="1"/>
  <c r="H22" i="1"/>
  <c r="H23" i="1"/>
  <c r="H24" i="1"/>
  <c r="H25" i="1"/>
  <c r="H26" i="1"/>
  <c r="H27" i="1"/>
  <c r="H28" i="1"/>
  <c r="H21" i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1" i="1"/>
  <c r="F21" i="1" s="1"/>
  <c r="A13" i="1"/>
  <c r="C13" i="1"/>
  <c r="E13" i="1"/>
  <c r="G13" i="1"/>
  <c r="I13" i="1"/>
  <c r="K13" i="1"/>
  <c r="M13" i="1"/>
  <c r="O13" i="1"/>
  <c r="B28" i="1" s="1" a="1"/>
  <c r="C28" i="1" s="1"/>
  <c r="A14" i="1"/>
  <c r="C14" i="1"/>
  <c r="E14" i="1"/>
  <c r="G14" i="1"/>
  <c r="I14" i="1"/>
  <c r="K14" i="1"/>
  <c r="M14" i="1"/>
  <c r="O14" i="1"/>
  <c r="A15" i="1"/>
  <c r="C15" i="1"/>
  <c r="E15" i="1"/>
  <c r="G15" i="1"/>
  <c r="I15" i="1"/>
  <c r="K15" i="1"/>
  <c r="M15" i="1"/>
  <c r="O15" i="1"/>
  <c r="A16" i="1"/>
  <c r="C16" i="1"/>
  <c r="E16" i="1"/>
  <c r="G16" i="1"/>
  <c r="I16" i="1"/>
  <c r="K16" i="1"/>
  <c r="M16" i="1"/>
  <c r="O16" i="1"/>
  <c r="A17" i="1"/>
  <c r="C17" i="1"/>
  <c r="E17" i="1"/>
  <c r="G17" i="1"/>
  <c r="I17" i="1"/>
  <c r="K17" i="1"/>
  <c r="M17" i="1"/>
  <c r="O17" i="1"/>
  <c r="A18" i="1"/>
  <c r="C18" i="1"/>
  <c r="E18" i="1"/>
  <c r="G18" i="1"/>
  <c r="I18" i="1"/>
  <c r="K18" i="1"/>
  <c r="M18" i="1"/>
  <c r="O18" i="1"/>
  <c r="K12" i="1"/>
  <c r="M12" i="1"/>
  <c r="O12" i="1"/>
  <c r="C12" i="1"/>
  <c r="E12" i="1"/>
  <c r="B27" i="1" s="1" a="1"/>
  <c r="C27" i="1" s="1"/>
  <c r="G12" i="1"/>
  <c r="I12" i="1"/>
  <c r="A12" i="1"/>
  <c r="A2" i="2" a="1"/>
  <c r="A9" i="2" s="1"/>
  <c r="F31" i="1" l="1"/>
  <c r="F30" i="1"/>
  <c r="F29" i="1"/>
  <c r="B21" i="1" a="1"/>
  <c r="B21" i="1" s="1"/>
  <c r="B24" i="1" a="1"/>
  <c r="C24" i="1" s="1"/>
  <c r="B23" i="1" a="1"/>
  <c r="B23" i="1" s="1"/>
  <c r="B25" i="1" a="1"/>
  <c r="B25" i="1" s="1"/>
  <c r="B22" i="1" a="1"/>
  <c r="C22" i="1" s="1"/>
  <c r="B26" i="1" a="1"/>
  <c r="C26" i="1" s="1"/>
  <c r="B28" i="1"/>
  <c r="B27" i="1"/>
  <c r="C21" i="1"/>
  <c r="A6" i="2"/>
  <c r="B2" i="2"/>
  <c r="B6" i="2"/>
  <c r="A3" i="2"/>
  <c r="A7" i="2"/>
  <c r="B3" i="2"/>
  <c r="B7" i="2"/>
  <c r="A4" i="2"/>
  <c r="A8" i="2"/>
  <c r="B4" i="2"/>
  <c r="B8" i="2"/>
  <c r="A2" i="2"/>
  <c r="B5" i="2"/>
  <c r="B9" i="2"/>
  <c r="A5" i="2"/>
  <c r="B22" i="1" l="1"/>
  <c r="C23" i="1"/>
  <c r="B24" i="1"/>
  <c r="C25" i="1"/>
  <c r="B26" i="1"/>
</calcChain>
</file>

<file path=xl/sharedStrings.xml><?xml version="1.0" encoding="utf-8"?>
<sst xmlns="http://schemas.openxmlformats.org/spreadsheetml/2006/main" count="33" uniqueCount="30">
  <si>
    <t>icapt33</t>
  </si>
  <si>
    <t>ireel33</t>
  </si>
  <si>
    <t>icapt22</t>
  </si>
  <si>
    <t>ireel22</t>
  </si>
  <si>
    <t>icapt56</t>
  </si>
  <si>
    <t>ireel56</t>
  </si>
  <si>
    <t>icapt1</t>
  </si>
  <si>
    <t>ireel1</t>
  </si>
  <si>
    <t>icap39</t>
  </si>
  <si>
    <t>ireel39</t>
  </si>
  <si>
    <t>icapt15</t>
  </si>
  <si>
    <t>ireel15</t>
  </si>
  <si>
    <t>icapt3</t>
  </si>
  <si>
    <t>ireel3</t>
  </si>
  <si>
    <t>icapt68</t>
  </si>
  <si>
    <t>ireel68</t>
  </si>
  <si>
    <t>A</t>
  </si>
  <si>
    <t>Precision</t>
  </si>
  <si>
    <t>Debat</t>
  </si>
  <si>
    <t>Offset</t>
  </si>
  <si>
    <t>Erreur</t>
  </si>
  <si>
    <t>mV</t>
  </si>
  <si>
    <t>mA</t>
  </si>
  <si>
    <t>A/V</t>
  </si>
  <si>
    <t>V</t>
  </si>
  <si>
    <t>1/H0</t>
  </si>
  <si>
    <t>1/precision</t>
  </si>
  <si>
    <t>H0</t>
  </si>
  <si>
    <t>Asymptotique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</si>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</sst>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Caractéristique ACS712 pour différent H0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7"/>
          <c:order val="0"/>
          <c:tx>
            <c:v>H0=6,83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2">
                    <a:lumMod val="60000"/>
                  </a:schemeClr>
                </a:solidFill>
              </a:ln>
              <a:effectLst/>
            </c:spPr>
            <c:trendlineType val="linear"/>
            <c:forward val="100"/>
            <c:backward val="100"/>
            <c:dispRSqr val="0"/>
            <c:dispEq val="0"/>
          </c:trendline>
          <c:xVal>
            <c:numRef>
              <c:f>Feuil1!$O$12:$O$16</c:f>
              <c:numCache>
                <c:formatCode>General</c:formatCode>
                <c:ptCount val="5"/>
                <c:pt idx="0">
                  <c:v>3.6376953125</c:v>
                </c:pt>
                <c:pt idx="1">
                  <c:v>3.466796875</c:v>
                </c:pt>
                <c:pt idx="2">
                  <c:v>3.271484375</c:v>
                </c:pt>
                <c:pt idx="3">
                  <c:v>3.134765625</c:v>
                </c:pt>
                <c:pt idx="4">
                  <c:v>2.8955078125</c:v>
                </c:pt>
              </c:numCache>
            </c:numRef>
          </c:xVal>
          <c:yVal>
            <c:numRef>
              <c:f>Feuil1!$P$4:$P$8</c:f>
              <c:numCache>
                <c:formatCode>General</c:formatCode>
                <c:ptCount val="5"/>
                <c:pt idx="0">
                  <c:v>1.25</c:v>
                </c:pt>
                <c:pt idx="1">
                  <c:v>1.05</c:v>
                </c:pt>
                <c:pt idx="2">
                  <c:v>0.8</c:v>
                </c:pt>
                <c:pt idx="3">
                  <c:v>0.67</c:v>
                </c:pt>
                <c:pt idx="4">
                  <c:v>0.4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0897-4066-B074-628F2677E8B8}"/>
            </c:ext>
          </c:extLst>
        </c:ser>
        <c:ser>
          <c:idx val="2"/>
          <c:order val="1"/>
          <c:tx>
            <c:v>H0=5,6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3"/>
                </a:solidFill>
              </a:ln>
              <a:effectLst/>
            </c:spPr>
            <c:trendlineType val="linear"/>
            <c:forward val="100"/>
            <c:backward val="100"/>
            <c:dispRSqr val="0"/>
            <c:dispEq val="0"/>
          </c:trendline>
          <c:xVal>
            <c:numRef>
              <c:f>Feuil1!$E$12:$E$16</c:f>
              <c:numCache>
                <c:formatCode>General</c:formatCode>
                <c:ptCount val="5"/>
                <c:pt idx="0">
                  <c:v>3.681640625</c:v>
                </c:pt>
                <c:pt idx="1">
                  <c:v>3.4765625</c:v>
                </c:pt>
                <c:pt idx="2">
                  <c:v>3.18359375</c:v>
                </c:pt>
                <c:pt idx="3">
                  <c:v>3.076171875</c:v>
                </c:pt>
                <c:pt idx="4">
                  <c:v>2.83203125</c:v>
                </c:pt>
              </c:numCache>
            </c:numRef>
          </c:xVal>
          <c:yVal>
            <c:numRef>
              <c:f>Feuil1!$F$4:$F$8</c:f>
              <c:numCache>
                <c:formatCode>General</c:formatCode>
                <c:ptCount val="5"/>
                <c:pt idx="0">
                  <c:v>1.6</c:v>
                </c:pt>
                <c:pt idx="1">
                  <c:v>1.3</c:v>
                </c:pt>
                <c:pt idx="2">
                  <c:v>0.93</c:v>
                </c:pt>
                <c:pt idx="3">
                  <c:v>0.75</c:v>
                </c:pt>
                <c:pt idx="4">
                  <c:v>0.4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897-4066-B074-628F2677E8B8}"/>
            </c:ext>
          </c:extLst>
        </c:ser>
        <c:ser>
          <c:idx val="4"/>
          <c:order val="2"/>
          <c:tx>
            <c:v>H0=3,9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5"/>
                </a:solidFill>
              </a:ln>
              <a:effectLst/>
            </c:spPr>
            <c:trendlineType val="linear"/>
            <c:forward val="100"/>
            <c:backward val="100"/>
            <c:dispRSqr val="0"/>
            <c:dispEq val="0"/>
          </c:trendline>
          <c:xVal>
            <c:numRef>
              <c:f>Feuil1!$I$12:$I$17</c:f>
              <c:numCache>
                <c:formatCode>General</c:formatCode>
                <c:ptCount val="6"/>
                <c:pt idx="0">
                  <c:v>3.28125</c:v>
                </c:pt>
                <c:pt idx="1">
                  <c:v>3.22265625</c:v>
                </c:pt>
                <c:pt idx="2">
                  <c:v>3.0126953125</c:v>
                </c:pt>
                <c:pt idx="3">
                  <c:v>2.9296875</c:v>
                </c:pt>
                <c:pt idx="4">
                  <c:v>2.8173828125</c:v>
                </c:pt>
                <c:pt idx="5">
                  <c:v>2.7392578125</c:v>
                </c:pt>
              </c:numCache>
            </c:numRef>
          </c:xVal>
          <c:yVal>
            <c:numRef>
              <c:f>Feuil1!$J$4:$J$9</c:f>
              <c:numCache>
                <c:formatCode>General</c:formatCode>
                <c:ptCount val="6"/>
                <c:pt idx="0">
                  <c:v>1.5</c:v>
                </c:pt>
                <c:pt idx="1">
                  <c:v>1.4</c:v>
                </c:pt>
                <c:pt idx="2">
                  <c:v>0.95</c:v>
                </c:pt>
                <c:pt idx="3">
                  <c:v>0.8</c:v>
                </c:pt>
                <c:pt idx="4">
                  <c:v>0.6</c:v>
                </c:pt>
                <c:pt idx="5">
                  <c:v>0.44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897-4066-B074-628F2677E8B8}"/>
            </c:ext>
          </c:extLst>
        </c:ser>
        <c:ser>
          <c:idx val="0"/>
          <c:order val="3"/>
          <c:tx>
            <c:v>H0=3,3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forward val="100"/>
            <c:backward val="100"/>
            <c:dispRSqr val="0"/>
            <c:dispEq val="0"/>
          </c:trendline>
          <c:xVal>
            <c:numRef>
              <c:f>Feuil1!$A$12:$A$18</c:f>
              <c:numCache>
                <c:formatCode>General</c:formatCode>
                <c:ptCount val="7"/>
                <c:pt idx="0">
                  <c:v>2.75390625</c:v>
                </c:pt>
                <c:pt idx="1">
                  <c:v>2.783203125</c:v>
                </c:pt>
                <c:pt idx="2">
                  <c:v>2.9052734375</c:v>
                </c:pt>
                <c:pt idx="3">
                  <c:v>3.02734375</c:v>
                </c:pt>
                <c:pt idx="4">
                  <c:v>3.046875</c:v>
                </c:pt>
                <c:pt idx="5">
                  <c:v>3.134765625</c:v>
                </c:pt>
                <c:pt idx="6">
                  <c:v>3.369140625</c:v>
                </c:pt>
              </c:numCache>
            </c:numRef>
          </c:xVal>
          <c:yVal>
            <c:numRef>
              <c:f>Feuil1!$B$4:$B$10</c:f>
              <c:numCache>
                <c:formatCode>General</c:formatCode>
                <c:ptCount val="7"/>
                <c:pt idx="0">
                  <c:v>0.56000000000000005</c:v>
                </c:pt>
                <c:pt idx="1">
                  <c:v>0.65</c:v>
                </c:pt>
                <c:pt idx="2">
                  <c:v>0.9</c:v>
                </c:pt>
                <c:pt idx="3">
                  <c:v>1.2</c:v>
                </c:pt>
                <c:pt idx="4">
                  <c:v>1.22</c:v>
                </c:pt>
                <c:pt idx="5">
                  <c:v>1.5</c:v>
                </c:pt>
                <c:pt idx="6">
                  <c:v>1.95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897-4066-B074-628F2677E8B8}"/>
            </c:ext>
          </c:extLst>
        </c:ser>
        <c:ser>
          <c:idx val="6"/>
          <c:order val="4"/>
          <c:tx>
            <c:v>H0=3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>
                    <a:lumMod val="60000"/>
                  </a:schemeClr>
                </a:solidFill>
              </a:ln>
              <a:effectLst/>
            </c:spPr>
            <c:trendlineType val="linear"/>
            <c:forward val="100"/>
            <c:backward val="100"/>
            <c:dispRSqr val="0"/>
            <c:dispEq val="0"/>
          </c:trendline>
          <c:xVal>
            <c:numRef>
              <c:f>Feuil1!$M$12:$M$16</c:f>
              <c:numCache>
                <c:formatCode>General</c:formatCode>
                <c:ptCount val="5"/>
                <c:pt idx="0">
                  <c:v>3.0126953125</c:v>
                </c:pt>
                <c:pt idx="1">
                  <c:v>2.939453125</c:v>
                </c:pt>
                <c:pt idx="2">
                  <c:v>2.841796875</c:v>
                </c:pt>
                <c:pt idx="3">
                  <c:v>2.783203125</c:v>
                </c:pt>
                <c:pt idx="4">
                  <c:v>2.67578125</c:v>
                </c:pt>
              </c:numCache>
            </c:numRef>
          </c:xVal>
          <c:yVal>
            <c:numRef>
              <c:f>Feuil1!$N$4:$N$8</c:f>
              <c:numCache>
                <c:formatCode>General</c:formatCode>
                <c:ptCount val="5"/>
                <c:pt idx="0">
                  <c:v>1.2</c:v>
                </c:pt>
                <c:pt idx="1">
                  <c:v>1.07</c:v>
                </c:pt>
                <c:pt idx="2">
                  <c:v>0.83</c:v>
                </c:pt>
                <c:pt idx="3">
                  <c:v>0.67</c:v>
                </c:pt>
                <c:pt idx="4">
                  <c:v>0.4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897-4066-B074-628F2677E8B8}"/>
            </c:ext>
          </c:extLst>
        </c:ser>
        <c:ser>
          <c:idx val="1"/>
          <c:order val="5"/>
          <c:tx>
            <c:v>H0=2,2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linear"/>
            <c:forward val="100"/>
            <c:backward val="100"/>
            <c:dispRSqr val="0"/>
            <c:dispEq val="0"/>
          </c:trendline>
          <c:xVal>
            <c:numRef>
              <c:f>Feuil1!$C$12:$C$17</c:f>
              <c:numCache>
                <c:formatCode>General</c:formatCode>
                <c:ptCount val="6"/>
                <c:pt idx="0">
                  <c:v>2.978515625</c:v>
                </c:pt>
                <c:pt idx="1">
                  <c:v>2.9296875</c:v>
                </c:pt>
                <c:pt idx="2">
                  <c:v>2.7978515625</c:v>
                </c:pt>
                <c:pt idx="3">
                  <c:v>2.734375</c:v>
                </c:pt>
                <c:pt idx="4">
                  <c:v>2.63671875</c:v>
                </c:pt>
                <c:pt idx="5">
                  <c:v>3.046875</c:v>
                </c:pt>
              </c:numCache>
            </c:numRef>
          </c:xVal>
          <c:yVal>
            <c:numRef>
              <c:f>Feuil1!$D$4:$D$9</c:f>
              <c:numCache>
                <c:formatCode>General</c:formatCode>
                <c:ptCount val="6"/>
                <c:pt idx="0">
                  <c:v>1.6</c:v>
                </c:pt>
                <c:pt idx="1">
                  <c:v>1.4</c:v>
                </c:pt>
                <c:pt idx="2">
                  <c:v>1</c:v>
                </c:pt>
                <c:pt idx="3">
                  <c:v>0.8</c:v>
                </c:pt>
                <c:pt idx="4">
                  <c:v>0.45</c:v>
                </c:pt>
                <c:pt idx="5">
                  <c:v>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897-4066-B074-628F2677E8B8}"/>
            </c:ext>
          </c:extLst>
        </c:ser>
        <c:ser>
          <c:idx val="5"/>
          <c:order val="6"/>
          <c:tx>
            <c:v>H0=1,5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6"/>
                </a:solidFill>
              </a:ln>
              <a:effectLst/>
            </c:spPr>
            <c:trendlineType val="linear"/>
            <c:forward val="100"/>
            <c:backward val="100"/>
            <c:dispRSqr val="0"/>
            <c:dispEq val="0"/>
          </c:trendline>
          <c:xVal>
            <c:numRef>
              <c:f>Feuil1!$K$12:$K$16</c:f>
              <c:numCache>
                <c:formatCode>General</c:formatCode>
                <c:ptCount val="5"/>
                <c:pt idx="0">
                  <c:v>2.802734375</c:v>
                </c:pt>
                <c:pt idx="1">
                  <c:v>2.7587890625</c:v>
                </c:pt>
                <c:pt idx="2">
                  <c:v>2.685546875</c:v>
                </c:pt>
                <c:pt idx="3">
                  <c:v>2.646484375</c:v>
                </c:pt>
                <c:pt idx="4">
                  <c:v>2.587890625</c:v>
                </c:pt>
              </c:numCache>
            </c:numRef>
          </c:xVal>
          <c:yVal>
            <c:numRef>
              <c:f>Feuil1!$L$4:$L$8</c:f>
              <c:numCache>
                <c:formatCode>General</c:formatCode>
                <c:ptCount val="5"/>
                <c:pt idx="0">
                  <c:v>1.5</c:v>
                </c:pt>
                <c:pt idx="1">
                  <c:v>1.25</c:v>
                </c:pt>
                <c:pt idx="2">
                  <c:v>0.9</c:v>
                </c:pt>
                <c:pt idx="3">
                  <c:v>0.72</c:v>
                </c:pt>
                <c:pt idx="4">
                  <c:v>0.42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897-4066-B074-628F2677E8B8}"/>
            </c:ext>
          </c:extLst>
        </c:ser>
        <c:ser>
          <c:idx val="3"/>
          <c:order val="7"/>
          <c:tx>
            <c:v>Pas d'ampli (1)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4"/>
                </a:solidFill>
              </a:ln>
              <a:effectLst/>
            </c:spPr>
            <c:trendlineType val="linear"/>
            <c:forward val="100"/>
            <c:backward val="100"/>
            <c:dispRSqr val="0"/>
            <c:dispEq val="0"/>
          </c:trendline>
          <c:xVal>
            <c:numRef>
              <c:f>Feuil1!$G$12:$G$17</c:f>
              <c:numCache>
                <c:formatCode>General</c:formatCode>
                <c:ptCount val="6"/>
                <c:pt idx="0">
                  <c:v>2.734375</c:v>
                </c:pt>
                <c:pt idx="1">
                  <c:v>2.685546875</c:v>
                </c:pt>
                <c:pt idx="2">
                  <c:v>2.63671875</c:v>
                </c:pt>
                <c:pt idx="3">
                  <c:v>2.6123046875</c:v>
                </c:pt>
                <c:pt idx="4">
                  <c:v>2.587890625</c:v>
                </c:pt>
                <c:pt idx="5">
                  <c:v>2.5634765625</c:v>
                </c:pt>
              </c:numCache>
            </c:numRef>
          </c:xVal>
          <c:yVal>
            <c:numRef>
              <c:f>Feuil1!$H$4:$H$9</c:f>
              <c:numCache>
                <c:formatCode>General</c:formatCode>
                <c:ptCount val="6"/>
                <c:pt idx="0">
                  <c:v>1.8</c:v>
                </c:pt>
                <c:pt idx="1">
                  <c:v>1.4</c:v>
                </c:pt>
                <c:pt idx="2">
                  <c:v>1.08</c:v>
                </c:pt>
                <c:pt idx="3">
                  <c:v>0.85</c:v>
                </c:pt>
                <c:pt idx="4">
                  <c:v>0.69</c:v>
                </c:pt>
                <c:pt idx="5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897-4066-B074-628F2677E8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786959"/>
        <c:axId val="202632527"/>
      </c:scatterChart>
      <c:valAx>
        <c:axId val="249786959"/>
        <c:scaling>
          <c:orientation val="minMax"/>
          <c:max val="3.7"/>
          <c:min val="2.4499999999999997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Voltage entrée Arduino (V)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632527"/>
        <c:crosses val="autoZero"/>
        <c:crossBetween val="midCat"/>
      </c:valAx>
      <c:valAx>
        <c:axId val="202632527"/>
        <c:scaling>
          <c:orientation val="minMax"/>
          <c:max val="2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Ampérage (A)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497869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200" b="1" i="0" u="none" strike="noStrike" kern="1200" baseline="0">
                <a:solidFill>
                  <a:srgbClr val="44546A"/>
                </a:solidFill>
                <a:latin typeface="+mn-lt"/>
                <a:ea typeface="+mn-ea"/>
                <a:cs typeface="+mn-cs"/>
              </a:rPr>
              <a:t>Précision</a:t>
            </a:r>
            <a:r>
              <a:rPr lang="fr-FR" sz="1200"/>
              <a:t> </a:t>
            </a:r>
            <a:r>
              <a:rPr lang="fr-FR" sz="1200" b="1" i="0" u="none" strike="noStrike" kern="1200" baseline="0">
                <a:solidFill>
                  <a:srgbClr val="44546A"/>
                </a:solidFill>
                <a:latin typeface="+mn-lt"/>
                <a:ea typeface="+mn-ea"/>
                <a:cs typeface="+mn-cs"/>
              </a:rPr>
              <a:t>et erreur de quantification en fonction de H</a:t>
            </a:r>
            <a:r>
              <a:rPr lang="fr-FR" sz="1200" b="1" i="0" u="none" strike="noStrike" kern="1200" baseline="-25000">
                <a:solidFill>
                  <a:srgbClr val="44546A"/>
                </a:solidFill>
                <a:latin typeface="+mn-lt"/>
                <a:ea typeface="+mn-ea"/>
                <a:cs typeface="+mn-cs"/>
              </a:rPr>
              <a:t>o</a:t>
            </a:r>
            <a:endParaRPr lang="fr-FR" sz="1200" b="1" i="0" u="none" strike="noStrike" kern="1200" baseline="0">
              <a:solidFill>
                <a:srgbClr val="44546A"/>
              </a:solidFill>
              <a:latin typeface="+mn-lt"/>
              <a:ea typeface="+mn-ea"/>
              <a:cs typeface="+mn-cs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3148784818830433"/>
          <c:y val="0.12956383096261009"/>
          <c:w val="0.72574847858679592"/>
          <c:h val="0.59715397820813532"/>
        </c:manualLayout>
      </c:layout>
      <c:scatterChart>
        <c:scatterStyle val="lineMarker"/>
        <c:varyColors val="0"/>
        <c:ser>
          <c:idx val="0"/>
          <c:order val="1"/>
          <c:tx>
            <c:v>Précision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forward val="100"/>
            <c:backward val="100"/>
            <c:intercept val="0"/>
            <c:dispRSqr val="1"/>
            <c:dispEq val="1"/>
            <c:trendlineLbl>
              <c:layout>
                <c:manualLayout>
                  <c:x val="-0.66576527881646985"/>
                  <c:y val="3.163515718776422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0" i="0" u="none" strike="noStrike" kern="1200" baseline="0">
                      <a:solidFill>
                        <a:schemeClr val="accen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Feuil1!$A$21:$A$28</c:f>
              <c:numCache>
                <c:formatCode>General</c:formatCode>
                <c:ptCount val="8"/>
                <c:pt idx="0">
                  <c:v>1</c:v>
                </c:pt>
                <c:pt idx="1">
                  <c:v>1.5</c:v>
                </c:pt>
                <c:pt idx="2">
                  <c:v>2.2000000000000002</c:v>
                </c:pt>
                <c:pt idx="3">
                  <c:v>3</c:v>
                </c:pt>
                <c:pt idx="4">
                  <c:v>3.3</c:v>
                </c:pt>
                <c:pt idx="5">
                  <c:v>3.9</c:v>
                </c:pt>
                <c:pt idx="6">
                  <c:v>5.6</c:v>
                </c:pt>
                <c:pt idx="7">
                  <c:v>6.8</c:v>
                </c:pt>
              </c:numCache>
            </c:numRef>
          </c:xVal>
          <c:yVal>
            <c:numRef>
              <c:f>Feuil1!$I$21:$I$28</c:f>
              <c:numCache>
                <c:formatCode>General</c:formatCode>
                <c:ptCount val="8"/>
                <c:pt idx="0">
                  <c:v>0.13238885566188197</c:v>
                </c:pt>
                <c:pt idx="1">
                  <c:v>0.20160367862371886</c:v>
                </c:pt>
                <c:pt idx="2">
                  <c:v>0.30569751250378896</c:v>
                </c:pt>
                <c:pt idx="3">
                  <c:v>0.41464135575407252</c:v>
                </c:pt>
                <c:pt idx="4">
                  <c:v>0.43843014677141984</c:v>
                </c:pt>
                <c:pt idx="5">
                  <c:v>0.50854787420129899</c:v>
                </c:pt>
                <c:pt idx="6">
                  <c:v>0.71418923399806511</c:v>
                </c:pt>
                <c:pt idx="7">
                  <c:v>0.8729477761721256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66-4157-9F37-93324513A1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21215"/>
        <c:axId val="421319967"/>
      </c:scatterChart>
      <c:scatterChart>
        <c:scatterStyle val="lineMarker"/>
        <c:varyColors val="0"/>
        <c:ser>
          <c:idx val="1"/>
          <c:order val="0"/>
          <c:tx>
            <c:v>Erreur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linear"/>
            <c:forward val="100"/>
            <c:backward val="100"/>
            <c:dispRSqr val="1"/>
            <c:dispEq val="1"/>
            <c:trendlineLbl>
              <c:layout>
                <c:manualLayout>
                  <c:x val="-0.25572802767430236"/>
                  <c:y val="0.2734336394133257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50" baseline="0">
                        <a:solidFill>
                          <a:schemeClr val="accent2">
                            <a:lumMod val="75000"/>
                          </a:schemeClr>
                        </a:solidFill>
                      </a:rPr>
                      <a:t>y = 12,099x - 8,7215</a:t>
                    </a:r>
                    <a:r>
                      <a:rPr lang="en-US" baseline="0">
                        <a:solidFill>
                          <a:schemeClr val="accent2">
                            <a:lumMod val="75000"/>
                          </a:schemeClr>
                        </a:solidFill>
                      </a:rPr>
                      <a:t/>
                    </a:r>
                    <a:br>
                      <a:rPr lang="en-US" baseline="0">
                        <a:solidFill>
                          <a:schemeClr val="accent2">
                            <a:lumMod val="75000"/>
                          </a:schemeClr>
                        </a:solidFill>
                      </a:rPr>
                    </a:br>
                    <a:r>
                      <a:rPr lang="en-US" sz="1100" baseline="0">
                        <a:solidFill>
                          <a:schemeClr val="accent2">
                            <a:lumMod val="75000"/>
                          </a:schemeClr>
                        </a:solidFill>
                      </a:rPr>
                      <a:t>R² = 0,9999</a:t>
                    </a:r>
                    <a:endParaRPr lang="en-US" sz="1100">
                      <a:solidFill>
                        <a:schemeClr val="accent2">
                          <a:lumMod val="75000"/>
                        </a:schemeClr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Feuil1!$A$26:$A$31</c:f>
              <c:numCache>
                <c:formatCode>General</c:formatCode>
                <c:ptCount val="6"/>
                <c:pt idx="0">
                  <c:v>3.9</c:v>
                </c:pt>
                <c:pt idx="1">
                  <c:v>5.6</c:v>
                </c:pt>
                <c:pt idx="2">
                  <c:v>6.8</c:v>
                </c:pt>
                <c:pt idx="3">
                  <c:v>8.4</c:v>
                </c:pt>
                <c:pt idx="4">
                  <c:v>10</c:v>
                </c:pt>
                <c:pt idx="5">
                  <c:v>12</c:v>
                </c:pt>
              </c:numCache>
            </c:numRef>
          </c:xVal>
          <c:yVal>
            <c:numRef>
              <c:f>Feuil1!$E$26:$E$31</c:f>
              <c:numCache>
                <c:formatCode>General</c:formatCode>
                <c:ptCount val="6"/>
                <c:pt idx="0">
                  <c:v>39.0625</c:v>
                </c:pt>
                <c:pt idx="1">
                  <c:v>58.59375</c:v>
                </c:pt>
                <c:pt idx="2">
                  <c:v>73.2421875</c:v>
                </c:pt>
                <c:pt idx="3">
                  <c:v>92.7734375</c:v>
                </c:pt>
                <c:pt idx="4">
                  <c:v>112.3046875</c:v>
                </c:pt>
                <c:pt idx="5">
                  <c:v>136.71875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866-4157-9F37-93324513A1A5}"/>
            </c:ext>
          </c:extLst>
        </c:ser>
        <c:ser>
          <c:idx val="2"/>
          <c:order val="2"/>
          <c:tx>
            <c:v>Erreur  (Non lineaire)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Feuil1!$A$21:$A$25</c:f>
              <c:numCache>
                <c:formatCode>General</c:formatCode>
                <c:ptCount val="5"/>
                <c:pt idx="0">
                  <c:v>1</c:v>
                </c:pt>
                <c:pt idx="1">
                  <c:v>1.5</c:v>
                </c:pt>
                <c:pt idx="2">
                  <c:v>2.2000000000000002</c:v>
                </c:pt>
                <c:pt idx="3">
                  <c:v>3</c:v>
                </c:pt>
                <c:pt idx="4">
                  <c:v>3.3</c:v>
                </c:pt>
              </c:numCache>
            </c:numRef>
          </c:xVal>
          <c:yVal>
            <c:numRef>
              <c:f>Feuil1!$E$21:$E$25</c:f>
              <c:numCache>
                <c:formatCode>General</c:formatCode>
                <c:ptCount val="5"/>
                <c:pt idx="0">
                  <c:v>19.53125</c:v>
                </c:pt>
                <c:pt idx="1">
                  <c:v>24.4140625</c:v>
                </c:pt>
                <c:pt idx="2">
                  <c:v>29.296875</c:v>
                </c:pt>
                <c:pt idx="3">
                  <c:v>34.1796875</c:v>
                </c:pt>
                <c:pt idx="4">
                  <c:v>34.1796875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866-4157-9F37-93324513A1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34943"/>
        <c:axId val="421327039"/>
      </c:scatterChart>
      <c:valAx>
        <c:axId val="421319967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050"/>
                  <a:t>Précision (V/A)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1321215"/>
        <c:crossesAt val="0"/>
        <c:crossBetween val="midCat"/>
      </c:valAx>
      <c:valAx>
        <c:axId val="421321215"/>
        <c:scaling>
          <c:orientation val="minMax"/>
          <c:max val="1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100"/>
                  <a:t>H</a:t>
                </a:r>
                <a:r>
                  <a:rPr lang="fr-FR" sz="1100" baseline="-25000"/>
                  <a:t>o</a:t>
                </a:r>
                <a:endParaRPr lang="fr-FR" sz="1100"/>
              </a:p>
            </c:rich>
          </c:tx>
          <c:layout>
            <c:manualLayout>
              <c:xMode val="edge"/>
              <c:yMode val="edge"/>
              <c:x val="0.46011823959112352"/>
              <c:y val="0.796009142301954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1319967"/>
        <c:crosses val="autoZero"/>
        <c:crossBetween val="midCat"/>
      </c:valAx>
      <c:valAx>
        <c:axId val="421327039"/>
        <c:scaling>
          <c:orientation val="minMax"/>
          <c:max val="160"/>
          <c:min val="0"/>
        </c:scaling>
        <c:delete val="0"/>
        <c:axPos val="l"/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1334943"/>
        <c:crosses val="autoZero"/>
        <c:crossBetween val="midCat"/>
      </c:valAx>
      <c:valAx>
        <c:axId val="421334943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crossAx val="421327039"/>
        <c:crosses val="max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19812220217694"/>
          <c:y val="0.85665982888329317"/>
          <c:w val="0.85082140363437875"/>
          <c:h val="0.121358490914383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Erreur ACS712 en fonction de H0</a:t>
            </a:r>
          </a:p>
        </c:rich>
      </c:tx>
      <c:layout>
        <c:manualLayout>
          <c:xMode val="edge"/>
          <c:yMode val="edge"/>
          <c:x val="0.23006233595800524"/>
          <c:y val="3.03030303030303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Feuil1!$A$21:$A$32</c:f>
              <c:numCache>
                <c:formatCode>General</c:formatCode>
                <c:ptCount val="12"/>
                <c:pt idx="0">
                  <c:v>1</c:v>
                </c:pt>
                <c:pt idx="1">
                  <c:v>1.5</c:v>
                </c:pt>
                <c:pt idx="2">
                  <c:v>2.2000000000000002</c:v>
                </c:pt>
                <c:pt idx="3">
                  <c:v>3</c:v>
                </c:pt>
                <c:pt idx="4">
                  <c:v>3.3</c:v>
                </c:pt>
                <c:pt idx="5">
                  <c:v>3.9</c:v>
                </c:pt>
                <c:pt idx="6">
                  <c:v>5.6</c:v>
                </c:pt>
                <c:pt idx="7">
                  <c:v>6.8</c:v>
                </c:pt>
                <c:pt idx="8">
                  <c:v>8.4</c:v>
                </c:pt>
                <c:pt idx="9">
                  <c:v>10</c:v>
                </c:pt>
                <c:pt idx="10">
                  <c:v>12</c:v>
                </c:pt>
              </c:numCache>
            </c:numRef>
          </c:xVal>
          <c:yVal>
            <c:numRef>
              <c:f>Feuil1!$F$21:$F$32</c:f>
              <c:numCache>
                <c:formatCode>General</c:formatCode>
                <c:ptCount val="12"/>
                <c:pt idx="0">
                  <c:v>147.52941176470591</c:v>
                </c:pt>
                <c:pt idx="1">
                  <c:v>121.09929078014186</c:v>
                </c:pt>
                <c:pt idx="2">
                  <c:v>95.836157645008242</c:v>
                </c:pt>
                <c:pt idx="3">
                  <c:v>82.431930693069305</c:v>
                </c:pt>
                <c:pt idx="4">
                  <c:v>77.959254744906815</c:v>
                </c:pt>
                <c:pt idx="5">
                  <c:v>76.811844039953357</c:v>
                </c:pt>
                <c:pt idx="6">
                  <c:v>82.042331654860462</c:v>
                </c:pt>
                <c:pt idx="7">
                  <c:v>83.90214111222879</c:v>
                </c:pt>
                <c:pt idx="8">
                  <c:v>84.892058764320481</c:v>
                </c:pt>
                <c:pt idx="9">
                  <c:v>86.32181975403536</c:v>
                </c:pt>
                <c:pt idx="10">
                  <c:v>87.572860620035883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AE6-4EA2-B36C-E0434BC9EEC0}"/>
            </c:ext>
          </c:extLst>
        </c:ser>
        <c:ser>
          <c:idx val="1"/>
          <c:order val="1"/>
          <c:tx>
            <c:v>H0&gt;4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Feuil1!$A$35:$A$62</c:f>
              <c:numCache>
                <c:formatCode>General</c:formatCode>
                <c:ptCount val="2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</c:numCache>
            </c:numRef>
          </c:xVal>
          <c:yVal>
            <c:numRef>
              <c:f>Feuil1!$B$35:$B$62</c:f>
              <c:numCache>
                <c:formatCode>General</c:formatCode>
                <c:ptCount val="28"/>
                <c:pt idx="0">
                  <c:v>-41.083789392774818</c:v>
                </c:pt>
                <c:pt idx="1">
                  <c:v>25.953105303612588</c:v>
                </c:pt>
                <c:pt idx="2">
                  <c:v>48.298736869075057</c:v>
                </c:pt>
                <c:pt idx="3">
                  <c:v>59.471552651806292</c:v>
                </c:pt>
                <c:pt idx="4">
                  <c:v>66.175242121445024</c:v>
                </c:pt>
                <c:pt idx="5">
                  <c:v>70.644368434537526</c:v>
                </c:pt>
                <c:pt idx="6">
                  <c:v>73.836601515317881</c:v>
                </c:pt>
                <c:pt idx="7">
                  <c:v>76.23077632590315</c:v>
                </c:pt>
                <c:pt idx="8">
                  <c:v>78.092912289691682</c:v>
                </c:pt>
                <c:pt idx="9">
                  <c:v>79.582621060722516</c:v>
                </c:pt>
                <c:pt idx="10">
                  <c:v>80.801473691565917</c:v>
                </c:pt>
                <c:pt idx="11">
                  <c:v>81.81718421726876</c:v>
                </c:pt>
                <c:pt idx="12">
                  <c:v>82.676631585171165</c:v>
                </c:pt>
                <c:pt idx="13">
                  <c:v>83.413300757658931</c:v>
                </c:pt>
                <c:pt idx="14">
                  <c:v>84.051747373815004</c:v>
                </c:pt>
                <c:pt idx="15">
                  <c:v>84.610388162951566</c:v>
                </c:pt>
                <c:pt idx="16">
                  <c:v>85.103306506307362</c:v>
                </c:pt>
                <c:pt idx="17">
                  <c:v>85.541456144845839</c:v>
                </c:pt>
                <c:pt idx="18">
                  <c:v>85.933484768801321</c:v>
                </c:pt>
                <c:pt idx="19">
                  <c:v>86.286310530361249</c:v>
                </c:pt>
                <c:pt idx="20">
                  <c:v>86.605533838439285</c:v>
                </c:pt>
                <c:pt idx="21">
                  <c:v>86.895736845782963</c:v>
                </c:pt>
                <c:pt idx="22">
                  <c:v>87.160704809009786</c:v>
                </c:pt>
                <c:pt idx="23">
                  <c:v>87.403592108634371</c:v>
                </c:pt>
                <c:pt idx="24">
                  <c:v>87.627048424289001</c:v>
                </c:pt>
                <c:pt idx="25">
                  <c:v>87.83331579258558</c:v>
                </c:pt>
                <c:pt idx="26">
                  <c:v>88.024304096563895</c:v>
                </c:pt>
                <c:pt idx="27">
                  <c:v>88.20165037882947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AE6-4EA2-B36C-E0434BC9EE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9485567"/>
        <c:axId val="379480159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Courbe</c:v>
                </c:tx>
                <c:spPr>
                  <a:ln w="952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3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3"/>
                      </a:solidFill>
                      <a:round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Feuil1!$A$34:$A$62</c15:sqref>
                        </c15:formulaRef>
                      </c:ext>
                    </c:extLst>
                    <c:numCache>
                      <c:formatCode>General</c:formatCode>
                      <c:ptCount val="29"/>
                      <c:pt idx="0">
                        <c:v>0</c:v>
                      </c:pt>
                      <c:pt idx="1">
                        <c:v>0.5</c:v>
                      </c:pt>
                      <c:pt idx="2">
                        <c:v>1</c:v>
                      </c:pt>
                      <c:pt idx="3">
                        <c:v>1.5</c:v>
                      </c:pt>
                      <c:pt idx="4">
                        <c:v>2</c:v>
                      </c:pt>
                      <c:pt idx="5">
                        <c:v>2.5</c:v>
                      </c:pt>
                      <c:pt idx="6">
                        <c:v>3</c:v>
                      </c:pt>
                      <c:pt idx="7">
                        <c:v>3.5</c:v>
                      </c:pt>
                      <c:pt idx="8">
                        <c:v>4</c:v>
                      </c:pt>
                      <c:pt idx="9">
                        <c:v>4.5</c:v>
                      </c:pt>
                      <c:pt idx="10">
                        <c:v>5</c:v>
                      </c:pt>
                      <c:pt idx="11">
                        <c:v>5.5</c:v>
                      </c:pt>
                      <c:pt idx="12">
                        <c:v>6</c:v>
                      </c:pt>
                      <c:pt idx="13">
                        <c:v>6.5</c:v>
                      </c:pt>
                      <c:pt idx="14">
                        <c:v>7</c:v>
                      </c:pt>
                      <c:pt idx="15">
                        <c:v>7.5</c:v>
                      </c:pt>
                      <c:pt idx="16">
                        <c:v>8</c:v>
                      </c:pt>
                      <c:pt idx="17">
                        <c:v>8.5</c:v>
                      </c:pt>
                      <c:pt idx="18">
                        <c:v>9</c:v>
                      </c:pt>
                      <c:pt idx="19">
                        <c:v>9.5</c:v>
                      </c:pt>
                      <c:pt idx="20">
                        <c:v>10</c:v>
                      </c:pt>
                      <c:pt idx="21">
                        <c:v>10.5</c:v>
                      </c:pt>
                      <c:pt idx="22">
                        <c:v>11</c:v>
                      </c:pt>
                      <c:pt idx="23">
                        <c:v>11.5</c:v>
                      </c:pt>
                      <c:pt idx="24">
                        <c:v>12</c:v>
                      </c:pt>
                      <c:pt idx="25">
                        <c:v>12.5</c:v>
                      </c:pt>
                      <c:pt idx="26">
                        <c:v>13</c:v>
                      </c:pt>
                      <c:pt idx="27">
                        <c:v>13.5</c:v>
                      </c:pt>
                      <c:pt idx="28">
                        <c:v>14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Feuil1!$D$35:$D$62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464.90999999999997</c:v>
                      </c:pt>
                      <c:pt idx="1">
                        <c:v>153.88</c:v>
                      </c:pt>
                      <c:pt idx="2">
                        <c:v>105.78999999999999</c:v>
                      </c:pt>
                      <c:pt idx="3">
                        <c:v>92.16749999999999</c:v>
                      </c:pt>
                      <c:pt idx="4">
                        <c:v>87.329199999999986</c:v>
                      </c:pt>
                      <c:pt idx="5">
                        <c:v>85.493333333333325</c:v>
                      </c:pt>
                      <c:pt idx="6">
                        <c:v>84.862653061224478</c:v>
                      </c:pt>
                      <c:pt idx="7">
                        <c:v>84.761874999999989</c:v>
                      </c:pt>
                      <c:pt idx="8">
                        <c:v>84.90407407407406</c:v>
                      </c:pt>
                      <c:pt idx="9">
                        <c:v>85.15679999999999</c:v>
                      </c:pt>
                      <c:pt idx="10">
                        <c:v>85.455454545454543</c:v>
                      </c:pt>
                      <c:pt idx="11">
                        <c:v>85.767499999999998</c:v>
                      </c:pt>
                      <c:pt idx="12">
                        <c:v>86.076390532544366</c:v>
                      </c:pt>
                      <c:pt idx="13">
                        <c:v>86.373877551020399</c:v>
                      </c:pt>
                      <c:pt idx="14">
                        <c:v>86.656133333333329</c:v>
                      </c:pt>
                      <c:pt idx="15">
                        <c:v>86.921718749999997</c:v>
                      </c:pt>
                      <c:pt idx="16">
                        <c:v>87.170484429065738</c:v>
                      </c:pt>
                      <c:pt idx="17">
                        <c:v>87.40296296296296</c:v>
                      </c:pt>
                      <c:pt idx="18">
                        <c:v>87.620027700831017</c:v>
                      </c:pt>
                      <c:pt idx="19">
                        <c:v>87.822699999999998</c:v>
                      </c:pt>
                      <c:pt idx="20">
                        <c:v>88.012040816326532</c:v>
                      </c:pt>
                      <c:pt idx="21">
                        <c:v>88.189090909090908</c:v>
                      </c:pt>
                      <c:pt idx="22">
                        <c:v>88.354839319470699</c:v>
                      </c:pt>
                      <c:pt idx="23">
                        <c:v>88.510208333333324</c:v>
                      </c:pt>
                      <c:pt idx="24">
                        <c:v>88.656047999999998</c:v>
                      </c:pt>
                      <c:pt idx="25">
                        <c:v>88.793136094674551</c:v>
                      </c:pt>
                      <c:pt idx="26">
                        <c:v>88.922181069958839</c:v>
                      </c:pt>
                      <c:pt idx="27">
                        <c:v>89.043826530612236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5AE6-4EA2-B36C-E0434BC9EEC0}"/>
                  </c:ext>
                </c:extLst>
              </c15:ser>
            </c15:filteredScatterSeries>
          </c:ext>
        </c:extLst>
      </c:scatterChart>
      <c:valAx>
        <c:axId val="379485567"/>
        <c:scaling>
          <c:orientation val="minMax"/>
          <c:max val="14"/>
          <c:min val="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100"/>
                  <a:t>H0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9480159"/>
        <c:crosses val="autoZero"/>
        <c:crossBetween val="midCat"/>
      </c:valAx>
      <c:valAx>
        <c:axId val="379480159"/>
        <c:scaling>
          <c:orientation val="minMax"/>
          <c:min val="6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050"/>
                  <a:t> Erreur (mA)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ln>
                  <a:noFill/>
                </a:ln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9485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1435411198600177"/>
          <c:y val="5.09259259259259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Approximation poylnomiale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92.990000000000009"/>
            <c:dispRSqr val="1"/>
            <c:dispEq val="1"/>
            <c:trendlineLbl>
              <c:layout>
                <c:manualLayout>
                  <c:x val="3.7256342957130359E-2"/>
                  <c:y val="0.3375462962962962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Feuil1!$H$21:$H$31</c:f>
              <c:numCache>
                <c:formatCode>General</c:formatCode>
                <c:ptCount val="11"/>
                <c:pt idx="0">
                  <c:v>1</c:v>
                </c:pt>
                <c:pt idx="1">
                  <c:v>0.66666666666666663</c:v>
                </c:pt>
                <c:pt idx="2">
                  <c:v>0.45454545454545453</c:v>
                </c:pt>
                <c:pt idx="3">
                  <c:v>0.33333333333333331</c:v>
                </c:pt>
                <c:pt idx="4">
                  <c:v>0.30303030303030304</c:v>
                </c:pt>
                <c:pt idx="5">
                  <c:v>0.25641025641025644</c:v>
                </c:pt>
                <c:pt idx="6">
                  <c:v>0.17857142857142858</c:v>
                </c:pt>
                <c:pt idx="7">
                  <c:v>0.14705882352941177</c:v>
                </c:pt>
                <c:pt idx="8">
                  <c:v>0.11904761904761904</c:v>
                </c:pt>
                <c:pt idx="9">
                  <c:v>0.1</c:v>
                </c:pt>
                <c:pt idx="10">
                  <c:v>8.3333333333333329E-2</c:v>
                </c:pt>
              </c:numCache>
            </c:numRef>
          </c:xVal>
          <c:yVal>
            <c:numRef>
              <c:f>Feuil1!$F$21:$F$31</c:f>
              <c:numCache>
                <c:formatCode>General</c:formatCode>
                <c:ptCount val="11"/>
                <c:pt idx="0">
                  <c:v>147.52941176470591</c:v>
                </c:pt>
                <c:pt idx="1">
                  <c:v>121.09929078014186</c:v>
                </c:pt>
                <c:pt idx="2">
                  <c:v>95.836157645008242</c:v>
                </c:pt>
                <c:pt idx="3">
                  <c:v>82.431930693069305</c:v>
                </c:pt>
                <c:pt idx="4">
                  <c:v>77.959254744906815</c:v>
                </c:pt>
                <c:pt idx="5">
                  <c:v>76.811844039953357</c:v>
                </c:pt>
                <c:pt idx="6">
                  <c:v>82.042331654860462</c:v>
                </c:pt>
                <c:pt idx="7">
                  <c:v>83.90214111222879</c:v>
                </c:pt>
                <c:pt idx="8">
                  <c:v>84.892058764320481</c:v>
                </c:pt>
                <c:pt idx="9">
                  <c:v>86.32181975403536</c:v>
                </c:pt>
                <c:pt idx="10">
                  <c:v>87.572860620035883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C9D-44B0-9D75-9E08C42F12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9483071"/>
        <c:axId val="379488895"/>
      </c:scatterChart>
      <c:valAx>
        <c:axId val="379483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9488895"/>
        <c:crosses val="autoZero"/>
        <c:crossBetween val="midCat"/>
      </c:valAx>
      <c:valAx>
        <c:axId val="379488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94830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Caractéristique ACS712 pour plusieurs H0</a:t>
            </a:r>
          </a:p>
        </c:rich>
      </c:tx>
      <c:layout/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7"/>
          <c:order val="0"/>
          <c:tx>
            <c:v>H0=6,8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2">
                    <a:lumMod val="60000"/>
                  </a:schemeClr>
                </a:solidFill>
              </a:ln>
              <a:effectLst/>
            </c:spPr>
            <c:trendlineType val="linear"/>
            <c:forward val="10"/>
            <c:backward val="10"/>
            <c:dispRSqr val="0"/>
            <c:dispEq val="0"/>
          </c:trendline>
          <c:xVal>
            <c:numRef>
              <c:f>Feuil1!$P$4:$P$8</c:f>
              <c:numCache>
                <c:formatCode>General</c:formatCode>
                <c:ptCount val="5"/>
                <c:pt idx="0">
                  <c:v>1.25</c:v>
                </c:pt>
                <c:pt idx="1">
                  <c:v>1.05</c:v>
                </c:pt>
                <c:pt idx="2">
                  <c:v>0.8</c:v>
                </c:pt>
                <c:pt idx="3">
                  <c:v>0.67</c:v>
                </c:pt>
                <c:pt idx="4">
                  <c:v>0.4</c:v>
                </c:pt>
              </c:numCache>
            </c:numRef>
          </c:xVal>
          <c:yVal>
            <c:numRef>
              <c:f>Feuil1!$O$12:$O$16</c:f>
              <c:numCache>
                <c:formatCode>General</c:formatCode>
                <c:ptCount val="5"/>
                <c:pt idx="0">
                  <c:v>3.6376953125</c:v>
                </c:pt>
                <c:pt idx="1">
                  <c:v>3.466796875</c:v>
                </c:pt>
                <c:pt idx="2">
                  <c:v>3.271484375</c:v>
                </c:pt>
                <c:pt idx="3">
                  <c:v>3.134765625</c:v>
                </c:pt>
                <c:pt idx="4">
                  <c:v>2.8955078125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37A-4B64-8498-63E25C8FBDC2}"/>
            </c:ext>
          </c:extLst>
        </c:ser>
        <c:ser>
          <c:idx val="2"/>
          <c:order val="1"/>
          <c:tx>
            <c:v>H0=5,6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3"/>
                </a:solidFill>
              </a:ln>
              <a:effectLst/>
            </c:spPr>
            <c:trendlineType val="linear"/>
            <c:forward val="10"/>
            <c:backward val="10"/>
            <c:dispRSqr val="0"/>
            <c:dispEq val="0"/>
          </c:trendline>
          <c:xVal>
            <c:numRef>
              <c:f>Feuil1!$F$4:$F$8</c:f>
              <c:numCache>
                <c:formatCode>General</c:formatCode>
                <c:ptCount val="5"/>
                <c:pt idx="0">
                  <c:v>1.6</c:v>
                </c:pt>
                <c:pt idx="1">
                  <c:v>1.3</c:v>
                </c:pt>
                <c:pt idx="2">
                  <c:v>0.93</c:v>
                </c:pt>
                <c:pt idx="3">
                  <c:v>0.75</c:v>
                </c:pt>
                <c:pt idx="4">
                  <c:v>0.4</c:v>
                </c:pt>
              </c:numCache>
            </c:numRef>
          </c:xVal>
          <c:yVal>
            <c:numRef>
              <c:f>Feuil1!$E$12:$E$16</c:f>
              <c:numCache>
                <c:formatCode>General</c:formatCode>
                <c:ptCount val="5"/>
                <c:pt idx="0">
                  <c:v>3.681640625</c:v>
                </c:pt>
                <c:pt idx="1">
                  <c:v>3.4765625</c:v>
                </c:pt>
                <c:pt idx="2">
                  <c:v>3.18359375</c:v>
                </c:pt>
                <c:pt idx="3">
                  <c:v>3.076171875</c:v>
                </c:pt>
                <c:pt idx="4">
                  <c:v>2.83203125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37A-4B64-8498-63E25C8FBDC2}"/>
            </c:ext>
          </c:extLst>
        </c:ser>
        <c:ser>
          <c:idx val="4"/>
          <c:order val="2"/>
          <c:tx>
            <c:v>H0=3,9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5"/>
                </a:solidFill>
              </a:ln>
              <a:effectLst/>
            </c:spPr>
            <c:trendlineType val="linear"/>
            <c:forward val="10"/>
            <c:backward val="10"/>
            <c:dispRSqr val="0"/>
            <c:dispEq val="0"/>
          </c:trendline>
          <c:xVal>
            <c:numRef>
              <c:f>Feuil1!$J$4:$J$9</c:f>
              <c:numCache>
                <c:formatCode>General</c:formatCode>
                <c:ptCount val="6"/>
                <c:pt idx="0">
                  <c:v>1.5</c:v>
                </c:pt>
                <c:pt idx="1">
                  <c:v>1.4</c:v>
                </c:pt>
                <c:pt idx="2">
                  <c:v>0.95</c:v>
                </c:pt>
                <c:pt idx="3">
                  <c:v>0.8</c:v>
                </c:pt>
                <c:pt idx="4">
                  <c:v>0.6</c:v>
                </c:pt>
                <c:pt idx="5">
                  <c:v>0.44</c:v>
                </c:pt>
              </c:numCache>
            </c:numRef>
          </c:xVal>
          <c:yVal>
            <c:numRef>
              <c:f>Feuil1!$I$12:$I$17</c:f>
              <c:numCache>
                <c:formatCode>General</c:formatCode>
                <c:ptCount val="6"/>
                <c:pt idx="0">
                  <c:v>3.28125</c:v>
                </c:pt>
                <c:pt idx="1">
                  <c:v>3.22265625</c:v>
                </c:pt>
                <c:pt idx="2">
                  <c:v>3.0126953125</c:v>
                </c:pt>
                <c:pt idx="3">
                  <c:v>2.9296875</c:v>
                </c:pt>
                <c:pt idx="4">
                  <c:v>2.8173828125</c:v>
                </c:pt>
                <c:pt idx="5">
                  <c:v>2.7392578125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37A-4B64-8498-63E25C8FBDC2}"/>
            </c:ext>
          </c:extLst>
        </c:ser>
        <c:ser>
          <c:idx val="0"/>
          <c:order val="3"/>
          <c:tx>
            <c:v>H0=3,3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forward val="10"/>
            <c:backward val="10"/>
            <c:dispRSqr val="0"/>
            <c:dispEq val="1"/>
            <c:trendlineLbl>
              <c:layout>
                <c:manualLayout>
                  <c:x val="-0.66697186450749313"/>
                  <c:y val="0.1303466065081131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100" b="0" i="0" u="none" strike="noStrike" kern="1200" baseline="0">
                        <a:solidFill>
                          <a:schemeClr val="tx2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H0=3.3</a:t>
                    </a:r>
                  </a:p>
                  <a:p>
                    <a:pPr>
                      <a:defRPr/>
                    </a:pPr>
                    <a:r>
                      <a:rPr lang="en-US"/>
                      <a:t>y = 0,4369x + 2,5049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Feuil1!$B$4:$B$10</c:f>
              <c:numCache>
                <c:formatCode>General</c:formatCode>
                <c:ptCount val="7"/>
                <c:pt idx="0">
                  <c:v>0.56000000000000005</c:v>
                </c:pt>
                <c:pt idx="1">
                  <c:v>0.65</c:v>
                </c:pt>
                <c:pt idx="2">
                  <c:v>0.9</c:v>
                </c:pt>
                <c:pt idx="3">
                  <c:v>1.2</c:v>
                </c:pt>
                <c:pt idx="4">
                  <c:v>1.22</c:v>
                </c:pt>
                <c:pt idx="5">
                  <c:v>1.5</c:v>
                </c:pt>
                <c:pt idx="6">
                  <c:v>1.95</c:v>
                </c:pt>
              </c:numCache>
            </c:numRef>
          </c:xVal>
          <c:yVal>
            <c:numRef>
              <c:f>Feuil1!$A$12:$A$18</c:f>
              <c:numCache>
                <c:formatCode>General</c:formatCode>
                <c:ptCount val="7"/>
                <c:pt idx="0">
                  <c:v>2.75390625</c:v>
                </c:pt>
                <c:pt idx="1">
                  <c:v>2.783203125</c:v>
                </c:pt>
                <c:pt idx="2">
                  <c:v>2.9052734375</c:v>
                </c:pt>
                <c:pt idx="3">
                  <c:v>3.02734375</c:v>
                </c:pt>
                <c:pt idx="4">
                  <c:v>3.046875</c:v>
                </c:pt>
                <c:pt idx="5">
                  <c:v>3.134765625</c:v>
                </c:pt>
                <c:pt idx="6">
                  <c:v>3.369140625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7A-4B64-8498-63E25C8FBDC2}"/>
            </c:ext>
          </c:extLst>
        </c:ser>
        <c:ser>
          <c:idx val="6"/>
          <c:order val="4"/>
          <c:tx>
            <c:v>H0=3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>
                    <a:lumMod val="60000"/>
                  </a:schemeClr>
                </a:solidFill>
              </a:ln>
              <a:effectLst/>
            </c:spPr>
            <c:trendlineType val="linear"/>
            <c:forward val="10"/>
            <c:backward val="10"/>
            <c:dispRSqr val="0"/>
            <c:dispEq val="0"/>
          </c:trendline>
          <c:xVal>
            <c:numRef>
              <c:f>Feuil1!$N$4:$N$8</c:f>
              <c:numCache>
                <c:formatCode>General</c:formatCode>
                <c:ptCount val="5"/>
                <c:pt idx="0">
                  <c:v>1.2</c:v>
                </c:pt>
                <c:pt idx="1">
                  <c:v>1.07</c:v>
                </c:pt>
                <c:pt idx="2">
                  <c:v>0.83</c:v>
                </c:pt>
                <c:pt idx="3">
                  <c:v>0.67</c:v>
                </c:pt>
                <c:pt idx="4">
                  <c:v>0.4</c:v>
                </c:pt>
              </c:numCache>
            </c:numRef>
          </c:xVal>
          <c:yVal>
            <c:numRef>
              <c:f>Feuil1!$M$12:$M$16</c:f>
              <c:numCache>
                <c:formatCode>General</c:formatCode>
                <c:ptCount val="5"/>
                <c:pt idx="0">
                  <c:v>3.0126953125</c:v>
                </c:pt>
                <c:pt idx="1">
                  <c:v>2.939453125</c:v>
                </c:pt>
                <c:pt idx="2">
                  <c:v>2.841796875</c:v>
                </c:pt>
                <c:pt idx="3">
                  <c:v>2.783203125</c:v>
                </c:pt>
                <c:pt idx="4">
                  <c:v>2.67578125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37A-4B64-8498-63E25C8FBDC2}"/>
            </c:ext>
          </c:extLst>
        </c:ser>
        <c:ser>
          <c:idx val="1"/>
          <c:order val="5"/>
          <c:tx>
            <c:v>H0=2,2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linear"/>
            <c:forward val="10"/>
            <c:backward val="10"/>
            <c:dispRSqr val="0"/>
            <c:dispEq val="0"/>
          </c:trendline>
          <c:xVal>
            <c:numRef>
              <c:f>Feuil1!$D$4:$D$9</c:f>
              <c:numCache>
                <c:formatCode>General</c:formatCode>
                <c:ptCount val="6"/>
                <c:pt idx="0">
                  <c:v>1.6</c:v>
                </c:pt>
                <c:pt idx="1">
                  <c:v>1.4</c:v>
                </c:pt>
                <c:pt idx="2">
                  <c:v>1</c:v>
                </c:pt>
                <c:pt idx="3">
                  <c:v>0.8</c:v>
                </c:pt>
                <c:pt idx="4">
                  <c:v>0.45</c:v>
                </c:pt>
                <c:pt idx="5">
                  <c:v>1.8</c:v>
                </c:pt>
              </c:numCache>
            </c:numRef>
          </c:xVal>
          <c:yVal>
            <c:numRef>
              <c:f>Feuil1!$C$12:$C$17</c:f>
              <c:numCache>
                <c:formatCode>General</c:formatCode>
                <c:ptCount val="6"/>
                <c:pt idx="0">
                  <c:v>2.978515625</c:v>
                </c:pt>
                <c:pt idx="1">
                  <c:v>2.9296875</c:v>
                </c:pt>
                <c:pt idx="2">
                  <c:v>2.7978515625</c:v>
                </c:pt>
                <c:pt idx="3">
                  <c:v>2.734375</c:v>
                </c:pt>
                <c:pt idx="4">
                  <c:v>2.63671875</c:v>
                </c:pt>
                <c:pt idx="5">
                  <c:v>3.046875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37A-4B64-8498-63E25C8FBDC2}"/>
            </c:ext>
          </c:extLst>
        </c:ser>
        <c:ser>
          <c:idx val="5"/>
          <c:order val="6"/>
          <c:tx>
            <c:v>H0=1,5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6"/>
                </a:solidFill>
              </a:ln>
              <a:effectLst/>
            </c:spPr>
            <c:trendlineType val="linear"/>
            <c:forward val="10"/>
            <c:backward val="10"/>
            <c:dispRSqr val="0"/>
            <c:dispEq val="0"/>
          </c:trendline>
          <c:xVal>
            <c:numRef>
              <c:f>Feuil1!$L$4:$L$8</c:f>
              <c:numCache>
                <c:formatCode>General</c:formatCode>
                <c:ptCount val="5"/>
                <c:pt idx="0">
                  <c:v>1.5</c:v>
                </c:pt>
                <c:pt idx="1">
                  <c:v>1.25</c:v>
                </c:pt>
                <c:pt idx="2">
                  <c:v>0.9</c:v>
                </c:pt>
                <c:pt idx="3">
                  <c:v>0.72</c:v>
                </c:pt>
                <c:pt idx="4">
                  <c:v>0.42</c:v>
                </c:pt>
              </c:numCache>
            </c:numRef>
          </c:xVal>
          <c:yVal>
            <c:numRef>
              <c:f>Feuil1!$K$12:$K$16</c:f>
              <c:numCache>
                <c:formatCode>General</c:formatCode>
                <c:ptCount val="5"/>
                <c:pt idx="0">
                  <c:v>2.802734375</c:v>
                </c:pt>
                <c:pt idx="1">
                  <c:v>2.7587890625</c:v>
                </c:pt>
                <c:pt idx="2">
                  <c:v>2.685546875</c:v>
                </c:pt>
                <c:pt idx="3">
                  <c:v>2.646484375</c:v>
                </c:pt>
                <c:pt idx="4">
                  <c:v>2.587890625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37A-4B64-8498-63E25C8FBDC2}"/>
            </c:ext>
          </c:extLst>
        </c:ser>
        <c:ser>
          <c:idx val="3"/>
          <c:order val="7"/>
          <c:tx>
            <c:v>H0=1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4"/>
                </a:solidFill>
              </a:ln>
              <a:effectLst/>
            </c:spPr>
            <c:trendlineType val="linear"/>
            <c:forward val="10"/>
            <c:backward val="10"/>
            <c:dispRSqr val="0"/>
            <c:dispEq val="0"/>
          </c:trendline>
          <c:xVal>
            <c:numRef>
              <c:f>Feuil1!$H$4:$H$9</c:f>
              <c:numCache>
                <c:formatCode>General</c:formatCode>
                <c:ptCount val="6"/>
                <c:pt idx="0">
                  <c:v>1.8</c:v>
                </c:pt>
                <c:pt idx="1">
                  <c:v>1.4</c:v>
                </c:pt>
                <c:pt idx="2">
                  <c:v>1.08</c:v>
                </c:pt>
                <c:pt idx="3">
                  <c:v>0.85</c:v>
                </c:pt>
                <c:pt idx="4">
                  <c:v>0.69</c:v>
                </c:pt>
                <c:pt idx="5">
                  <c:v>0.5</c:v>
                </c:pt>
              </c:numCache>
            </c:numRef>
          </c:xVal>
          <c:yVal>
            <c:numRef>
              <c:f>Feuil1!$G$12:$G$17</c:f>
              <c:numCache>
                <c:formatCode>General</c:formatCode>
                <c:ptCount val="6"/>
                <c:pt idx="0">
                  <c:v>2.734375</c:v>
                </c:pt>
                <c:pt idx="1">
                  <c:v>2.685546875</c:v>
                </c:pt>
                <c:pt idx="2">
                  <c:v>2.63671875</c:v>
                </c:pt>
                <c:pt idx="3">
                  <c:v>2.6123046875</c:v>
                </c:pt>
                <c:pt idx="4">
                  <c:v>2.587890625</c:v>
                </c:pt>
                <c:pt idx="5">
                  <c:v>2.5634765625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37A-4B64-8498-63E25C8FBD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8884384"/>
        <c:axId val="266065008"/>
      </c:scatterChart>
      <c:valAx>
        <c:axId val="268884384"/>
        <c:scaling>
          <c:orientation val="minMax"/>
          <c:max val="2.5"/>
          <c:min val="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2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Ampérage (A)</a:t>
                </a:r>
              </a:p>
            </c:rich>
          </c:tx>
          <c:layout/>
          <c:overlay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66065008"/>
        <c:crosses val="autoZero"/>
        <c:crossBetween val="midCat"/>
      </c:valAx>
      <c:valAx>
        <c:axId val="266065008"/>
        <c:scaling>
          <c:orientation val="minMax"/>
          <c:max val="4"/>
          <c:min val="2.5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2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Voltage entrée Arduino (V)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68884384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r"/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683902</xdr:colOff>
      <xdr:row>17</xdr:row>
      <xdr:rowOff>143534</xdr:rowOff>
    </xdr:from>
    <xdr:to>
      <xdr:col>16</xdr:col>
      <xdr:colOff>750578</xdr:colOff>
      <xdr:row>35</xdr:row>
      <xdr:rowOff>181635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142977</xdr:colOff>
      <xdr:row>36</xdr:row>
      <xdr:rowOff>49564</xdr:rowOff>
    </xdr:from>
    <xdr:to>
      <xdr:col>12</xdr:col>
      <xdr:colOff>451757</xdr:colOff>
      <xdr:row>54</xdr:row>
      <xdr:rowOff>87087</xdr:rowOff>
    </xdr:to>
    <xdr:graphicFrame macro="">
      <xdr:nvGraphicFramePr>
        <xdr:cNvPr id="6" name="Graphique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746020</xdr:colOff>
      <xdr:row>36</xdr:row>
      <xdr:rowOff>133680</xdr:rowOff>
    </xdr:from>
    <xdr:to>
      <xdr:col>21</xdr:col>
      <xdr:colOff>693633</xdr:colOff>
      <xdr:row>57</xdr:row>
      <xdr:rowOff>190830</xdr:rowOff>
    </xdr:to>
    <xdr:graphicFrame macro="">
      <xdr:nvGraphicFramePr>
        <xdr:cNvPr id="7" name="Graphique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190932</xdr:colOff>
      <xdr:row>0</xdr:row>
      <xdr:rowOff>0</xdr:rowOff>
    </xdr:from>
    <xdr:to>
      <xdr:col>22</xdr:col>
      <xdr:colOff>190932</xdr:colOff>
      <xdr:row>14</xdr:row>
      <xdr:rowOff>76199</xdr:rowOff>
    </xdr:to>
    <xdr:graphicFrame macro="">
      <xdr:nvGraphicFramePr>
        <xdr:cNvPr id="13" name="Graphique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180294</xdr:colOff>
      <xdr:row>17</xdr:row>
      <xdr:rowOff>68488</xdr:rowOff>
    </xdr:from>
    <xdr:to>
      <xdr:col>25</xdr:col>
      <xdr:colOff>362856</xdr:colOff>
      <xdr:row>36</xdr:row>
      <xdr:rowOff>56696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19055</xdr:colOff>
      <xdr:row>38</xdr:row>
      <xdr:rowOff>16328</xdr:rowOff>
    </xdr:from>
    <xdr:to>
      <xdr:col>12</xdr:col>
      <xdr:colOff>272148</xdr:colOff>
      <xdr:row>49</xdr:row>
      <xdr:rowOff>54428</xdr:rowOff>
    </xdr:to>
    <xdr:sp macro="" textlink="">
      <xdr:nvSpPr>
        <xdr:cNvPr id="4" name="ZoneTexte 3"/>
        <xdr:cNvSpPr txBox="1"/>
      </xdr:nvSpPr>
      <xdr:spPr>
        <a:xfrm rot="16200000">
          <a:off x="8222802" y="8195581"/>
          <a:ext cx="2133600" cy="253093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>
              <a:solidFill>
                <a:schemeClr val="bg1">
                  <a:lumMod val="65000"/>
                </a:schemeClr>
              </a:solidFill>
            </a:rPr>
            <a:t>Erreur</a:t>
          </a:r>
          <a:r>
            <a:rPr lang="fr-FR" sz="1100" baseline="0">
              <a:solidFill>
                <a:schemeClr val="bg1">
                  <a:lumMod val="65000"/>
                </a:schemeClr>
              </a:solidFill>
            </a:rPr>
            <a:t> (mV)</a:t>
          </a:r>
          <a:endParaRPr lang="fr-FR" sz="110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0.55398</cdr:x>
      <cdr:y>0.43427</cdr:y>
    </cdr:from>
    <cdr:to>
      <cdr:x>0.85185</cdr:x>
      <cdr:y>0.5892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2" name="ZoneTexte 1"/>
            <cdr:cNvSpPr txBox="1"/>
          </cdr:nvSpPr>
          <cdr:spPr>
            <a:xfrm xmlns:a="http://schemas.openxmlformats.org/drawingml/2006/main">
              <a:off x="3348038" y="1762125"/>
              <a:ext cx="1800225" cy="62865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fr-FR" sz="1100" b="0" i="1">
                  <a:latin typeface="Cambria Math" panose="02040503050406030204" pitchFamily="18" charset="0"/>
                </a:rPr>
                <a:t>Erreur</a:t>
              </a:r>
              <a:r>
                <a:rPr lang="fr-FR" sz="1100" b="0" i="1" baseline="0">
                  <a:latin typeface="Cambria Math" panose="02040503050406030204" pitchFamily="18" charset="0"/>
                </a:rPr>
                <a:t> "Linéariser":</a:t>
              </a:r>
              <a:endParaRPr lang="fr-FR" sz="1100" b="0" i="1">
                <a:latin typeface="Cambria Math" panose="02040503050406030204" pitchFamily="18" charset="0"/>
              </a:endParaRPr>
            </a:p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fr-FR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fr-FR" sz="1100" b="0" i="1">
                        <a:latin typeface="Cambria Math" panose="02040503050406030204" pitchFamily="18" charset="0"/>
                      </a:rPr>
                      <m:t>=92,99−</m:t>
                    </m:r>
                    <m:f>
                      <m:fPr>
                        <m:ctrlPr>
                          <a:rPr lang="fr-FR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67,03</m:t>
                        </m:r>
                      </m:num>
                      <m:den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den>
                    </m:f>
                  </m:oMath>
                </m:oMathPara>
              </a14:m>
              <a:endParaRPr lang="fr-FR" sz="1100"/>
            </a:p>
          </cdr:txBody>
        </cdr:sp>
      </mc:Choice>
      <mc:Fallback xmlns="">
        <cdr:sp macro="" textlink="">
          <cdr:nvSpPr>
            <cdr:cNvPr id="2" name="ZoneTexte 1"/>
            <cdr:cNvSpPr txBox="1"/>
          </cdr:nvSpPr>
          <cdr:spPr>
            <a:xfrm xmlns:a="http://schemas.openxmlformats.org/drawingml/2006/main">
              <a:off x="3348038" y="1762125"/>
              <a:ext cx="1800225" cy="62865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fr-FR" sz="1100" b="0" i="1">
                  <a:latin typeface="Cambria Math" panose="02040503050406030204" pitchFamily="18" charset="0"/>
                </a:rPr>
                <a:t>Erreur</a:t>
              </a:r>
              <a:r>
                <a:rPr lang="fr-FR" sz="1100" b="0" i="1" baseline="0">
                  <a:latin typeface="Cambria Math" panose="02040503050406030204" pitchFamily="18" charset="0"/>
                </a:rPr>
                <a:t> "Linéariser":</a:t>
              </a:r>
              <a:endParaRPr lang="fr-FR" sz="1100" b="0" i="1">
                <a:latin typeface="Cambria Math" panose="02040503050406030204" pitchFamily="18" charset="0"/>
              </a:endParaRPr>
            </a:p>
            <a:p xmlns:a="http://schemas.openxmlformats.org/drawingml/2006/main">
              <a:r>
                <a:rPr lang="fr-FR" sz="1100" b="0" i="0">
                  <a:latin typeface="Cambria Math" panose="02040503050406030204" pitchFamily="18" charset="0"/>
                </a:rPr>
                <a:t>𝑦=92,99−67,03/𝑥</a:t>
              </a:r>
              <a:endParaRPr lang="fr-FR" sz="1100"/>
            </a:p>
          </cdr:txBody>
        </cdr:sp>
      </mc:Fallback>
    </mc:AlternateContent>
  </cdr:relSizeAnchor>
</c:userShape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2"/>
  <sheetViews>
    <sheetView tabSelected="1" topLeftCell="D35" zoomScale="175" zoomScaleNormal="175" workbookViewId="0">
      <selection activeCell="M50" sqref="M50"/>
    </sheetView>
  </sheetViews>
  <sheetFormatPr baseColWidth="10" defaultRowHeight="15" x14ac:dyDescent="0.25"/>
  <sheetData>
    <row r="2" spans="1:1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16" x14ac:dyDescent="0.25">
      <c r="B3" t="s">
        <v>16</v>
      </c>
    </row>
    <row r="4" spans="1:16" x14ac:dyDescent="0.25">
      <c r="A4">
        <v>564</v>
      </c>
      <c r="B4">
        <v>0.56000000000000005</v>
      </c>
      <c r="C4">
        <v>610</v>
      </c>
      <c r="D4">
        <v>1.6</v>
      </c>
      <c r="E4">
        <v>754</v>
      </c>
      <c r="F4">
        <v>1.6</v>
      </c>
      <c r="G4">
        <v>560</v>
      </c>
      <c r="H4">
        <v>1.8</v>
      </c>
      <c r="I4">
        <v>672</v>
      </c>
      <c r="J4">
        <v>1.5</v>
      </c>
      <c r="K4">
        <v>574</v>
      </c>
      <c r="L4">
        <v>1.5</v>
      </c>
      <c r="M4">
        <v>617</v>
      </c>
      <c r="N4">
        <v>1.2</v>
      </c>
      <c r="O4">
        <v>745</v>
      </c>
      <c r="P4">
        <v>1.25</v>
      </c>
    </row>
    <row r="5" spans="1:16" x14ac:dyDescent="0.25">
      <c r="A5">
        <v>570</v>
      </c>
      <c r="B5">
        <v>0.65</v>
      </c>
      <c r="C5">
        <v>600</v>
      </c>
      <c r="D5">
        <v>1.4</v>
      </c>
      <c r="E5">
        <v>712</v>
      </c>
      <c r="F5">
        <v>1.3</v>
      </c>
      <c r="G5">
        <v>550</v>
      </c>
      <c r="H5">
        <v>1.4</v>
      </c>
      <c r="I5">
        <v>660</v>
      </c>
      <c r="J5">
        <v>1.4</v>
      </c>
      <c r="K5">
        <v>565</v>
      </c>
      <c r="L5">
        <v>1.25</v>
      </c>
      <c r="M5">
        <v>602</v>
      </c>
      <c r="N5">
        <v>1.07</v>
      </c>
      <c r="O5">
        <v>710</v>
      </c>
      <c r="P5">
        <v>1.05</v>
      </c>
    </row>
    <row r="6" spans="1:16" x14ac:dyDescent="0.25">
      <c r="A6">
        <v>595</v>
      </c>
      <c r="B6">
        <v>0.9</v>
      </c>
      <c r="C6">
        <v>573</v>
      </c>
      <c r="D6">
        <v>1</v>
      </c>
      <c r="E6">
        <v>652</v>
      </c>
      <c r="F6">
        <v>0.93</v>
      </c>
      <c r="G6">
        <v>540</v>
      </c>
      <c r="H6">
        <v>1.08</v>
      </c>
      <c r="I6">
        <v>617</v>
      </c>
      <c r="J6">
        <v>0.95</v>
      </c>
      <c r="K6">
        <v>550</v>
      </c>
      <c r="L6">
        <v>0.9</v>
      </c>
      <c r="M6">
        <v>582</v>
      </c>
      <c r="N6">
        <v>0.83</v>
      </c>
      <c r="O6">
        <v>670</v>
      </c>
      <c r="P6">
        <v>0.8</v>
      </c>
    </row>
    <row r="7" spans="1:16" x14ac:dyDescent="0.25">
      <c r="A7">
        <v>620</v>
      </c>
      <c r="B7">
        <v>1.2</v>
      </c>
      <c r="C7">
        <v>560</v>
      </c>
      <c r="D7">
        <v>0.8</v>
      </c>
      <c r="E7">
        <v>630</v>
      </c>
      <c r="F7">
        <v>0.75</v>
      </c>
      <c r="G7">
        <v>535</v>
      </c>
      <c r="H7">
        <v>0.85</v>
      </c>
      <c r="I7">
        <v>600</v>
      </c>
      <c r="J7">
        <v>0.8</v>
      </c>
      <c r="K7">
        <v>542</v>
      </c>
      <c r="L7">
        <v>0.72</v>
      </c>
      <c r="M7">
        <v>570</v>
      </c>
      <c r="N7">
        <v>0.67</v>
      </c>
      <c r="O7">
        <v>642</v>
      </c>
      <c r="P7">
        <v>0.67</v>
      </c>
    </row>
    <row r="8" spans="1:16" x14ac:dyDescent="0.25">
      <c r="A8">
        <v>624</v>
      </c>
      <c r="B8">
        <v>1.22</v>
      </c>
      <c r="C8">
        <v>540</v>
      </c>
      <c r="D8">
        <v>0.45</v>
      </c>
      <c r="E8">
        <v>580</v>
      </c>
      <c r="F8">
        <v>0.4</v>
      </c>
      <c r="G8">
        <v>530</v>
      </c>
      <c r="H8">
        <v>0.69</v>
      </c>
      <c r="I8">
        <v>577</v>
      </c>
      <c r="J8">
        <v>0.6</v>
      </c>
      <c r="K8">
        <v>530</v>
      </c>
      <c r="L8">
        <v>0.42</v>
      </c>
      <c r="M8">
        <v>548</v>
      </c>
      <c r="N8">
        <v>0.4</v>
      </c>
      <c r="O8">
        <v>593</v>
      </c>
      <c r="P8">
        <v>0.4</v>
      </c>
    </row>
    <row r="9" spans="1:16" x14ac:dyDescent="0.25">
      <c r="A9">
        <v>642</v>
      </c>
      <c r="B9">
        <v>1.5</v>
      </c>
      <c r="C9">
        <v>624</v>
      </c>
      <c r="D9">
        <v>1.8</v>
      </c>
      <c r="G9">
        <v>525</v>
      </c>
      <c r="H9">
        <v>0.5</v>
      </c>
      <c r="I9">
        <v>561</v>
      </c>
      <c r="J9">
        <v>0.44</v>
      </c>
    </row>
    <row r="10" spans="1:16" x14ac:dyDescent="0.25">
      <c r="A10">
        <v>690</v>
      </c>
      <c r="B10">
        <v>1.95</v>
      </c>
    </row>
    <row r="12" spans="1:16" x14ac:dyDescent="0.25">
      <c r="A12">
        <f>5/1024*A4</f>
        <v>2.75390625</v>
      </c>
      <c r="C12">
        <f t="shared" ref="C12:O12" si="0">5/1024*C4</f>
        <v>2.978515625</v>
      </c>
      <c r="E12">
        <f t="shared" si="0"/>
        <v>3.681640625</v>
      </c>
      <c r="G12">
        <f t="shared" si="0"/>
        <v>2.734375</v>
      </c>
      <c r="I12">
        <f t="shared" si="0"/>
        <v>3.28125</v>
      </c>
      <c r="K12">
        <f>5/1024*K4</f>
        <v>2.802734375</v>
      </c>
      <c r="M12">
        <f t="shared" si="0"/>
        <v>3.0126953125</v>
      </c>
      <c r="O12">
        <f t="shared" si="0"/>
        <v>3.6376953125</v>
      </c>
    </row>
    <row r="13" spans="1:16" x14ac:dyDescent="0.25">
      <c r="A13">
        <f t="shared" ref="A13:O13" si="1">5/1024*A5</f>
        <v>2.783203125</v>
      </c>
      <c r="C13">
        <f t="shared" si="1"/>
        <v>2.9296875</v>
      </c>
      <c r="E13">
        <f t="shared" si="1"/>
        <v>3.4765625</v>
      </c>
      <c r="G13">
        <f t="shared" si="1"/>
        <v>2.685546875</v>
      </c>
      <c r="I13">
        <f t="shared" si="1"/>
        <v>3.22265625</v>
      </c>
      <c r="K13">
        <f t="shared" si="1"/>
        <v>2.7587890625</v>
      </c>
      <c r="M13">
        <f t="shared" si="1"/>
        <v>2.939453125</v>
      </c>
      <c r="O13">
        <f t="shared" si="1"/>
        <v>3.466796875</v>
      </c>
    </row>
    <row r="14" spans="1:16" x14ac:dyDescent="0.25">
      <c r="A14">
        <f t="shared" ref="A14:O14" si="2">5/1024*A6</f>
        <v>2.9052734375</v>
      </c>
      <c r="C14">
        <f t="shared" si="2"/>
        <v>2.7978515625</v>
      </c>
      <c r="E14">
        <f t="shared" si="2"/>
        <v>3.18359375</v>
      </c>
      <c r="G14">
        <f t="shared" si="2"/>
        <v>2.63671875</v>
      </c>
      <c r="I14">
        <f t="shared" si="2"/>
        <v>3.0126953125</v>
      </c>
      <c r="K14">
        <f t="shared" si="2"/>
        <v>2.685546875</v>
      </c>
      <c r="M14">
        <f t="shared" si="2"/>
        <v>2.841796875</v>
      </c>
      <c r="O14">
        <f t="shared" si="2"/>
        <v>3.271484375</v>
      </c>
    </row>
    <row r="15" spans="1:16" x14ac:dyDescent="0.25">
      <c r="A15">
        <f t="shared" ref="A15:O15" si="3">5/1024*A7</f>
        <v>3.02734375</v>
      </c>
      <c r="C15">
        <f t="shared" si="3"/>
        <v>2.734375</v>
      </c>
      <c r="E15">
        <f t="shared" si="3"/>
        <v>3.076171875</v>
      </c>
      <c r="G15">
        <f t="shared" si="3"/>
        <v>2.6123046875</v>
      </c>
      <c r="I15">
        <f t="shared" si="3"/>
        <v>2.9296875</v>
      </c>
      <c r="K15">
        <f t="shared" si="3"/>
        <v>2.646484375</v>
      </c>
      <c r="M15">
        <f t="shared" si="3"/>
        <v>2.783203125</v>
      </c>
      <c r="O15">
        <f t="shared" si="3"/>
        <v>3.134765625</v>
      </c>
    </row>
    <row r="16" spans="1:16" x14ac:dyDescent="0.25">
      <c r="A16">
        <f t="shared" ref="A16:O16" si="4">5/1024*A8</f>
        <v>3.046875</v>
      </c>
      <c r="C16">
        <f t="shared" si="4"/>
        <v>2.63671875</v>
      </c>
      <c r="E16">
        <f t="shared" si="4"/>
        <v>2.83203125</v>
      </c>
      <c r="G16">
        <f t="shared" si="4"/>
        <v>2.587890625</v>
      </c>
      <c r="I16">
        <f t="shared" si="4"/>
        <v>2.8173828125</v>
      </c>
      <c r="K16">
        <f t="shared" si="4"/>
        <v>2.587890625</v>
      </c>
      <c r="M16">
        <f t="shared" si="4"/>
        <v>2.67578125</v>
      </c>
      <c r="O16">
        <f t="shared" si="4"/>
        <v>2.8955078125</v>
      </c>
    </row>
    <row r="17" spans="1:15" x14ac:dyDescent="0.25">
      <c r="A17">
        <f t="shared" ref="A17:O17" si="5">5/1024*A9</f>
        <v>3.134765625</v>
      </c>
      <c r="C17">
        <f t="shared" si="5"/>
        <v>3.046875</v>
      </c>
      <c r="E17">
        <f t="shared" si="5"/>
        <v>0</v>
      </c>
      <c r="G17">
        <f t="shared" si="5"/>
        <v>2.5634765625</v>
      </c>
      <c r="I17">
        <f t="shared" si="5"/>
        <v>2.7392578125</v>
      </c>
      <c r="K17">
        <f t="shared" si="5"/>
        <v>0</v>
      </c>
      <c r="M17">
        <f t="shared" si="5"/>
        <v>0</v>
      </c>
      <c r="O17">
        <f t="shared" si="5"/>
        <v>0</v>
      </c>
    </row>
    <row r="18" spans="1:15" x14ac:dyDescent="0.25">
      <c r="A18">
        <f t="shared" ref="A18:O18" si="6">5/1024*A10</f>
        <v>3.369140625</v>
      </c>
      <c r="C18">
        <f t="shared" si="6"/>
        <v>0</v>
      </c>
      <c r="E18">
        <f t="shared" si="6"/>
        <v>0</v>
      </c>
      <c r="G18">
        <f t="shared" si="6"/>
        <v>0</v>
      </c>
      <c r="I18">
        <f t="shared" si="6"/>
        <v>0</v>
      </c>
      <c r="K18">
        <f t="shared" si="6"/>
        <v>0</v>
      </c>
      <c r="M18">
        <f t="shared" si="6"/>
        <v>0</v>
      </c>
      <c r="O18">
        <f t="shared" si="6"/>
        <v>0</v>
      </c>
    </row>
    <row r="19" spans="1:15" x14ac:dyDescent="0.25">
      <c r="A19" t="s">
        <v>27</v>
      </c>
      <c r="B19" t="s">
        <v>17</v>
      </c>
      <c r="C19" t="s">
        <v>19</v>
      </c>
      <c r="D19" t="s">
        <v>18</v>
      </c>
      <c r="E19" t="s">
        <v>18</v>
      </c>
      <c r="F19" t="s">
        <v>20</v>
      </c>
      <c r="G19" t="s">
        <v>19</v>
      </c>
      <c r="H19" t="s">
        <v>25</v>
      </c>
      <c r="I19" t="s">
        <v>26</v>
      </c>
    </row>
    <row r="20" spans="1:15" x14ac:dyDescent="0.25">
      <c r="B20" t="s">
        <v>23</v>
      </c>
      <c r="E20" t="s">
        <v>21</v>
      </c>
      <c r="F20" t="s">
        <v>22</v>
      </c>
      <c r="G20" t="s">
        <v>24</v>
      </c>
    </row>
    <row r="21" spans="1:15" x14ac:dyDescent="0.25">
      <c r="A21">
        <v>1</v>
      </c>
      <c r="B21">
        <f t="array" ref="B21:C21">LINEST(H4:H9,G12:G17,,FALSE)</f>
        <v>7.5535058823529422</v>
      </c>
      <c r="C21">
        <v>-18.863137254901961</v>
      </c>
      <c r="D21">
        <v>4</v>
      </c>
      <c r="E21">
        <f>D21*5/1024*10^3</f>
        <v>19.53125</v>
      </c>
      <c r="F21">
        <f>B21*E21</f>
        <v>147.52941176470591</v>
      </c>
      <c r="G21">
        <v>2.4974704619221026</v>
      </c>
      <c r="H21">
        <f>1/A21</f>
        <v>1</v>
      </c>
      <c r="I21">
        <f>1/B21</f>
        <v>0.13238885566188197</v>
      </c>
    </row>
    <row r="22" spans="1:15" x14ac:dyDescent="0.25">
      <c r="A22">
        <v>1.5</v>
      </c>
      <c r="B22">
        <f t="array" ref="B22:C22">LINEST(L4:L8,K12:K16,,FALSE)</f>
        <v>4.9602269503546106</v>
      </c>
      <c r="C22">
        <v>-12.416205673758867</v>
      </c>
      <c r="D22">
        <v>5</v>
      </c>
      <c r="E22">
        <f t="shared" ref="E22:E31" si="7">D22*5/1024*10^3</f>
        <v>24.4140625</v>
      </c>
      <c r="F22">
        <f t="shared" ref="F22:F31" si="8">B22*E22</f>
        <v>121.09929078014186</v>
      </c>
      <c r="G22">
        <v>2.5033183928350811</v>
      </c>
      <c r="H22">
        <f t="shared" ref="H22:H31" si="9">1/A22</f>
        <v>0.66666666666666663</v>
      </c>
      <c r="I22">
        <f t="shared" ref="I22:I31" si="10">1/B22</f>
        <v>0.20160367862371886</v>
      </c>
    </row>
    <row r="23" spans="1:15" x14ac:dyDescent="0.25">
      <c r="A23">
        <v>2.2000000000000002</v>
      </c>
      <c r="B23">
        <f t="array" ref="B23:C23">LINEST(D4:D9,C12:C17,,FALSE)</f>
        <v>3.2712075142829482</v>
      </c>
      <c r="C23">
        <v>-8.1610390239178869</v>
      </c>
      <c r="D23">
        <v>6</v>
      </c>
      <c r="E23">
        <f t="shared" si="7"/>
        <v>29.296875</v>
      </c>
      <c r="F23">
        <f t="shared" si="8"/>
        <v>95.836157645008242</v>
      </c>
      <c r="G23">
        <v>2.4951912396327014</v>
      </c>
      <c r="H23">
        <f t="shared" si="9"/>
        <v>0.45454545454545453</v>
      </c>
      <c r="I23">
        <f t="shared" si="10"/>
        <v>0.30569751250378896</v>
      </c>
    </row>
    <row r="24" spans="1:15" x14ac:dyDescent="0.25">
      <c r="A24">
        <v>3</v>
      </c>
      <c r="B24">
        <f t="array" ref="B24:C24">LINEST(N4:N8,M12:M16,,FALSE)</f>
        <v>2.4117227722772276</v>
      </c>
      <c r="C24">
        <v>-6.0408230198019801</v>
      </c>
      <c r="D24">
        <v>7</v>
      </c>
      <c r="E24">
        <f t="shared" si="7"/>
        <v>34.1796875</v>
      </c>
      <c r="F24">
        <f t="shared" si="8"/>
        <v>82.431930693069305</v>
      </c>
      <c r="G24">
        <v>2.5060947127673368</v>
      </c>
      <c r="H24">
        <f t="shared" si="9"/>
        <v>0.33333333333333331</v>
      </c>
      <c r="I24">
        <f t="shared" si="10"/>
        <v>0.41464135575407252</v>
      </c>
    </row>
    <row r="25" spans="1:15" x14ac:dyDescent="0.25">
      <c r="A25">
        <v>3.3</v>
      </c>
      <c r="B25">
        <f t="array" ref="B25:C25">LINEST(B4:B10,A12:A18,,FALSE)</f>
        <v>2.2808650531081307</v>
      </c>
      <c r="C25">
        <v>-5.7092773811596702</v>
      </c>
      <c r="D25">
        <v>7</v>
      </c>
      <c r="E25">
        <f t="shared" si="7"/>
        <v>34.1796875</v>
      </c>
      <c r="F25">
        <f t="shared" si="8"/>
        <v>77.959254744906815</v>
      </c>
      <c r="G25">
        <v>2.5049196948436845</v>
      </c>
      <c r="H25">
        <f t="shared" si="9"/>
        <v>0.30303030303030304</v>
      </c>
      <c r="I25">
        <f t="shared" si="10"/>
        <v>0.43843014677141984</v>
      </c>
    </row>
    <row r="26" spans="1:15" x14ac:dyDescent="0.25">
      <c r="A26">
        <v>3.9</v>
      </c>
      <c r="B26">
        <f t="array" ref="B26:C26">LINEST(J4:J9,I12:I17,,FALSE)</f>
        <v>1.966383207422806</v>
      </c>
      <c r="C26">
        <v>-4.9517764369855843</v>
      </c>
      <c r="D26">
        <v>8</v>
      </c>
      <c r="E26">
        <f t="shared" si="7"/>
        <v>39.0625</v>
      </c>
      <c r="F26">
        <f t="shared" si="8"/>
        <v>76.811844039953357</v>
      </c>
      <c r="G26">
        <v>2.5187278952247962</v>
      </c>
      <c r="H26">
        <f t="shared" si="9"/>
        <v>0.25641025641025644</v>
      </c>
      <c r="I26">
        <f t="shared" si="10"/>
        <v>0.50854787420129899</v>
      </c>
    </row>
    <row r="27" spans="1:15" x14ac:dyDescent="0.25">
      <c r="A27">
        <v>5.6</v>
      </c>
      <c r="B27">
        <f t="array" ref="B27:C27">LINEST(F4:F8,E12:E16,,FALSE)</f>
        <v>1.4001891269096185</v>
      </c>
      <c r="C27">
        <v>-3.55461466245626</v>
      </c>
      <c r="D27">
        <v>12</v>
      </c>
      <c r="E27">
        <f t="shared" si="7"/>
        <v>58.59375</v>
      </c>
      <c r="F27">
        <f t="shared" si="8"/>
        <v>82.042331654860462</v>
      </c>
      <c r="G27">
        <v>2.5394992883155516</v>
      </c>
      <c r="H27">
        <f t="shared" si="9"/>
        <v>0.17857142857142858</v>
      </c>
      <c r="I27">
        <f t="shared" si="10"/>
        <v>0.71418923399806511</v>
      </c>
    </row>
    <row r="28" spans="1:15" x14ac:dyDescent="0.25">
      <c r="A28">
        <v>6.8</v>
      </c>
      <c r="B28">
        <f t="array" ref="B28:C28">LINEST(P4:P8,O12:O16,,FALSE)</f>
        <v>1.1455438999856304</v>
      </c>
      <c r="C28">
        <v>-2.9248159218278498</v>
      </c>
      <c r="D28">
        <v>15</v>
      </c>
      <c r="E28">
        <f t="shared" si="7"/>
        <v>73.2421875</v>
      </c>
      <c r="F28">
        <f t="shared" si="8"/>
        <v>83.90214111222879</v>
      </c>
      <c r="G28">
        <v>2.5543264952163396</v>
      </c>
      <c r="H28">
        <f t="shared" si="9"/>
        <v>0.14705882352941177</v>
      </c>
      <c r="I28">
        <f t="shared" si="10"/>
        <v>0.8729477761721256</v>
      </c>
    </row>
    <row r="29" spans="1:15" x14ac:dyDescent="0.25">
      <c r="A29">
        <v>8.4</v>
      </c>
      <c r="B29">
        <f>1/(0.1301*A29)</f>
        <v>0.91504703341751759</v>
      </c>
      <c r="D29">
        <v>19</v>
      </c>
      <c r="E29">
        <f t="shared" si="7"/>
        <v>92.7734375</v>
      </c>
      <c r="F29">
        <f t="shared" si="8"/>
        <v>84.892058764320481</v>
      </c>
      <c r="H29">
        <f t="shared" si="9"/>
        <v>0.11904761904761904</v>
      </c>
      <c r="I29">
        <f t="shared" si="10"/>
        <v>1.09284</v>
      </c>
    </row>
    <row r="30" spans="1:15" x14ac:dyDescent="0.25">
      <c r="A30">
        <v>10</v>
      </c>
      <c r="B30">
        <f>1/(0.1301*A30)</f>
        <v>0.76863950807071491</v>
      </c>
      <c r="D30">
        <v>23</v>
      </c>
      <c r="E30">
        <f t="shared" si="7"/>
        <v>112.3046875</v>
      </c>
      <c r="F30">
        <f t="shared" si="8"/>
        <v>86.32181975403536</v>
      </c>
      <c r="H30">
        <f t="shared" si="9"/>
        <v>0.1</v>
      </c>
      <c r="I30">
        <f t="shared" si="10"/>
        <v>1.3009999999999999</v>
      </c>
    </row>
    <row r="31" spans="1:15" x14ac:dyDescent="0.25">
      <c r="A31">
        <v>12</v>
      </c>
      <c r="B31">
        <f>1/(0.1301*A31)</f>
        <v>0.64053292339226242</v>
      </c>
      <c r="D31">
        <v>28</v>
      </c>
      <c r="E31">
        <f t="shared" si="7"/>
        <v>136.71875</v>
      </c>
      <c r="F31">
        <f t="shared" si="8"/>
        <v>87.572860620035883</v>
      </c>
      <c r="H31">
        <f t="shared" si="9"/>
        <v>8.3333333333333329E-2</v>
      </c>
      <c r="I31">
        <f t="shared" si="10"/>
        <v>1.5611999999999999</v>
      </c>
    </row>
    <row r="33" spans="1:5" x14ac:dyDescent="0.25">
      <c r="A33" t="s">
        <v>27</v>
      </c>
      <c r="B33" t="s">
        <v>28</v>
      </c>
    </row>
    <row r="34" spans="1:5" x14ac:dyDescent="0.25">
      <c r="A34">
        <f>0</f>
        <v>0</v>
      </c>
      <c r="B34">
        <f>92.99-8.7215/0.1301</f>
        <v>25.953105303612588</v>
      </c>
    </row>
    <row r="35" spans="1:5" x14ac:dyDescent="0.25">
      <c r="A35">
        <f>A34+0.5</f>
        <v>0.5</v>
      </c>
      <c r="B35">
        <f>92.99-8.7215/0.1301/A35</f>
        <v>-41.083789392774818</v>
      </c>
      <c r="D35">
        <f>125.07*(1/A35)^2-64.18/A35+92.99</f>
        <v>464.90999999999997</v>
      </c>
    </row>
    <row r="36" spans="1:5" x14ac:dyDescent="0.25">
      <c r="A36">
        <f t="shared" ref="A36:A58" si="11">A35+0.5</f>
        <v>1</v>
      </c>
      <c r="B36">
        <f t="shared" ref="B36:B62" si="12">92.99-8.7215/0.1301/A36</f>
        <v>25.953105303612588</v>
      </c>
      <c r="D36">
        <f t="shared" ref="D36:D62" si="13">125.07*(1/A36)^2-64.18/A36+92.99</f>
        <v>153.88</v>
      </c>
    </row>
    <row r="37" spans="1:5" x14ac:dyDescent="0.25">
      <c r="A37">
        <f t="shared" si="11"/>
        <v>1.5</v>
      </c>
      <c r="B37">
        <f t="shared" si="12"/>
        <v>48.298736869075057</v>
      </c>
      <c r="D37">
        <f t="shared" si="13"/>
        <v>105.78999999999999</v>
      </c>
    </row>
    <row r="38" spans="1:5" x14ac:dyDescent="0.25">
      <c r="A38">
        <f t="shared" si="11"/>
        <v>2</v>
      </c>
      <c r="B38">
        <f t="shared" si="12"/>
        <v>59.471552651806292</v>
      </c>
      <c r="D38">
        <f t="shared" si="13"/>
        <v>92.16749999999999</v>
      </c>
    </row>
    <row r="39" spans="1:5" x14ac:dyDescent="0.25">
      <c r="A39">
        <f t="shared" si="11"/>
        <v>2.5</v>
      </c>
      <c r="B39">
        <f t="shared" si="12"/>
        <v>66.175242121445024</v>
      </c>
      <c r="D39">
        <f t="shared" si="13"/>
        <v>87.329199999999986</v>
      </c>
    </row>
    <row r="40" spans="1:5" x14ac:dyDescent="0.25">
      <c r="A40">
        <f t="shared" si="11"/>
        <v>3</v>
      </c>
      <c r="B40">
        <f t="shared" si="12"/>
        <v>70.644368434537526</v>
      </c>
      <c r="D40">
        <f t="shared" si="13"/>
        <v>85.493333333333325</v>
      </c>
    </row>
    <row r="41" spans="1:5" x14ac:dyDescent="0.25">
      <c r="A41">
        <f t="shared" si="11"/>
        <v>3.5</v>
      </c>
      <c r="B41">
        <f t="shared" si="12"/>
        <v>73.836601515317881</v>
      </c>
      <c r="D41">
        <f t="shared" si="13"/>
        <v>84.862653061224478</v>
      </c>
      <c r="E41" t="s">
        <v>29</v>
      </c>
    </row>
    <row r="42" spans="1:5" x14ac:dyDescent="0.25">
      <c r="A42">
        <f t="shared" si="11"/>
        <v>4</v>
      </c>
      <c r="B42">
        <f t="shared" si="12"/>
        <v>76.23077632590315</v>
      </c>
      <c r="D42">
        <f t="shared" si="13"/>
        <v>84.761874999999989</v>
      </c>
    </row>
    <row r="43" spans="1:5" x14ac:dyDescent="0.25">
      <c r="A43">
        <f>A42+0.5</f>
        <v>4.5</v>
      </c>
      <c r="B43">
        <f t="shared" si="12"/>
        <v>78.092912289691682</v>
      </c>
      <c r="D43">
        <f t="shared" si="13"/>
        <v>84.90407407407406</v>
      </c>
    </row>
    <row r="44" spans="1:5" x14ac:dyDescent="0.25">
      <c r="A44">
        <f t="shared" si="11"/>
        <v>5</v>
      </c>
      <c r="B44">
        <f t="shared" si="12"/>
        <v>79.582621060722516</v>
      </c>
      <c r="D44">
        <f t="shared" si="13"/>
        <v>85.15679999999999</v>
      </c>
    </row>
    <row r="45" spans="1:5" x14ac:dyDescent="0.25">
      <c r="A45">
        <f t="shared" si="11"/>
        <v>5.5</v>
      </c>
      <c r="B45">
        <f t="shared" si="12"/>
        <v>80.801473691565917</v>
      </c>
      <c r="D45">
        <f t="shared" si="13"/>
        <v>85.455454545454543</v>
      </c>
    </row>
    <row r="46" spans="1:5" x14ac:dyDescent="0.25">
      <c r="A46">
        <f t="shared" si="11"/>
        <v>6</v>
      </c>
      <c r="B46">
        <f t="shared" si="12"/>
        <v>81.81718421726876</v>
      </c>
      <c r="D46">
        <f t="shared" si="13"/>
        <v>85.767499999999998</v>
      </c>
    </row>
    <row r="47" spans="1:5" x14ac:dyDescent="0.25">
      <c r="A47">
        <f t="shared" si="11"/>
        <v>6.5</v>
      </c>
      <c r="B47">
        <f t="shared" si="12"/>
        <v>82.676631585171165</v>
      </c>
      <c r="D47">
        <f t="shared" si="13"/>
        <v>86.076390532544366</v>
      </c>
    </row>
    <row r="48" spans="1:5" x14ac:dyDescent="0.25">
      <c r="A48">
        <f t="shared" si="11"/>
        <v>7</v>
      </c>
      <c r="B48">
        <f t="shared" si="12"/>
        <v>83.413300757658931</v>
      </c>
      <c r="D48">
        <f t="shared" si="13"/>
        <v>86.373877551020399</v>
      </c>
    </row>
    <row r="49" spans="1:4" x14ac:dyDescent="0.25">
      <c r="A49">
        <f>A48+0.5</f>
        <v>7.5</v>
      </c>
      <c r="B49">
        <f t="shared" si="12"/>
        <v>84.051747373815004</v>
      </c>
      <c r="D49">
        <f t="shared" si="13"/>
        <v>86.656133333333329</v>
      </c>
    </row>
    <row r="50" spans="1:4" x14ac:dyDescent="0.25">
      <c r="A50">
        <f t="shared" si="11"/>
        <v>8</v>
      </c>
      <c r="B50">
        <f t="shared" si="12"/>
        <v>84.610388162951566</v>
      </c>
      <c r="D50">
        <f t="shared" si="13"/>
        <v>86.921718749999997</v>
      </c>
    </row>
    <row r="51" spans="1:4" x14ac:dyDescent="0.25">
      <c r="A51">
        <f t="shared" si="11"/>
        <v>8.5</v>
      </c>
      <c r="B51">
        <f t="shared" si="12"/>
        <v>85.103306506307362</v>
      </c>
      <c r="D51">
        <f t="shared" si="13"/>
        <v>87.170484429065738</v>
      </c>
    </row>
    <row r="52" spans="1:4" x14ac:dyDescent="0.25">
      <c r="A52">
        <f t="shared" si="11"/>
        <v>9</v>
      </c>
      <c r="B52">
        <f t="shared" si="12"/>
        <v>85.541456144845839</v>
      </c>
      <c r="D52">
        <f t="shared" si="13"/>
        <v>87.40296296296296</v>
      </c>
    </row>
    <row r="53" spans="1:4" x14ac:dyDescent="0.25">
      <c r="A53">
        <f t="shared" si="11"/>
        <v>9.5</v>
      </c>
      <c r="B53">
        <f t="shared" si="12"/>
        <v>85.933484768801321</v>
      </c>
      <c r="D53">
        <f t="shared" si="13"/>
        <v>87.620027700831017</v>
      </c>
    </row>
    <row r="54" spans="1:4" x14ac:dyDescent="0.25">
      <c r="A54">
        <f t="shared" si="11"/>
        <v>10</v>
      </c>
      <c r="B54">
        <f t="shared" si="12"/>
        <v>86.286310530361249</v>
      </c>
      <c r="D54">
        <f t="shared" si="13"/>
        <v>87.822699999999998</v>
      </c>
    </row>
    <row r="55" spans="1:4" x14ac:dyDescent="0.25">
      <c r="A55">
        <f>A54+0.5</f>
        <v>10.5</v>
      </c>
      <c r="B55">
        <f t="shared" si="12"/>
        <v>86.605533838439285</v>
      </c>
      <c r="D55">
        <f t="shared" si="13"/>
        <v>88.012040816326532</v>
      </c>
    </row>
    <row r="56" spans="1:4" x14ac:dyDescent="0.25">
      <c r="A56">
        <f t="shared" si="11"/>
        <v>11</v>
      </c>
      <c r="B56">
        <f t="shared" si="12"/>
        <v>86.895736845782963</v>
      </c>
      <c r="D56">
        <f t="shared" si="13"/>
        <v>88.189090909090908</v>
      </c>
    </row>
    <row r="57" spans="1:4" x14ac:dyDescent="0.25">
      <c r="A57">
        <f t="shared" si="11"/>
        <v>11.5</v>
      </c>
      <c r="B57">
        <f t="shared" si="12"/>
        <v>87.160704809009786</v>
      </c>
      <c r="D57">
        <f t="shared" si="13"/>
        <v>88.354839319470699</v>
      </c>
    </row>
    <row r="58" spans="1:4" x14ac:dyDescent="0.25">
      <c r="A58">
        <f t="shared" si="11"/>
        <v>12</v>
      </c>
      <c r="B58">
        <f t="shared" si="12"/>
        <v>87.403592108634371</v>
      </c>
      <c r="D58">
        <f t="shared" si="13"/>
        <v>88.510208333333324</v>
      </c>
    </row>
    <row r="59" spans="1:4" x14ac:dyDescent="0.25">
      <c r="A59">
        <f>A58+0.5</f>
        <v>12.5</v>
      </c>
      <c r="B59">
        <f t="shared" si="12"/>
        <v>87.627048424289001</v>
      </c>
      <c r="D59">
        <f t="shared" si="13"/>
        <v>88.656047999999998</v>
      </c>
    </row>
    <row r="60" spans="1:4" x14ac:dyDescent="0.25">
      <c r="A60">
        <f>A59+0.5</f>
        <v>13</v>
      </c>
      <c r="B60">
        <f t="shared" si="12"/>
        <v>87.83331579258558</v>
      </c>
      <c r="D60">
        <f t="shared" si="13"/>
        <v>88.793136094674551</v>
      </c>
    </row>
    <row r="61" spans="1:4" x14ac:dyDescent="0.25">
      <c r="A61">
        <f>A60+0.5</f>
        <v>13.5</v>
      </c>
      <c r="B61">
        <f t="shared" si="12"/>
        <v>88.024304096563895</v>
      </c>
      <c r="D61">
        <f t="shared" si="13"/>
        <v>88.922181069958839</v>
      </c>
    </row>
    <row r="62" spans="1:4" x14ac:dyDescent="0.25">
      <c r="A62">
        <f t="shared" ref="A62" si="14">A61+0.5</f>
        <v>14</v>
      </c>
      <c r="B62">
        <f t="shared" si="12"/>
        <v>88.20165037882947</v>
      </c>
      <c r="D62">
        <f t="shared" si="13"/>
        <v>89.043826530612236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workbookViewId="0">
      <selection sqref="A1:B9"/>
    </sheetView>
  </sheetViews>
  <sheetFormatPr baseColWidth="10" defaultRowHeight="15" x14ac:dyDescent="0.25"/>
  <sheetData>
    <row r="2" spans="1:2" x14ac:dyDescent="0.25">
      <c r="A2">
        <f t="array" ref="A2:B9">LINEST(Feuil1!A4:A10,Feuil1!B4:B10,,TRUE)</f>
        <v>89.467058329836348</v>
      </c>
      <c r="B2">
        <v>513.00755350398663</v>
      </c>
    </row>
    <row r="3" spans="1:2" x14ac:dyDescent="0.25">
      <c r="A3">
        <v>2.4056950441798994</v>
      </c>
      <c r="B3">
        <v>2.9501484159310682</v>
      </c>
    </row>
    <row r="4" spans="1:2" x14ac:dyDescent="0.25">
      <c r="A4">
        <v>0.99639788451616451</v>
      </c>
      <c r="B4">
        <v>2.8765916793085271</v>
      </c>
    </row>
    <row r="5" spans="1:2" x14ac:dyDescent="0.25">
      <c r="A5">
        <v>1383.0732093230836</v>
      </c>
      <c r="B5">
        <v>5</v>
      </c>
    </row>
    <row r="6" spans="1:2" x14ac:dyDescent="0.25">
      <c r="A6">
        <v>11444.626101552665</v>
      </c>
      <c r="B6">
        <v>41.373898447335264</v>
      </c>
    </row>
    <row r="7" spans="1:2" x14ac:dyDescent="0.25">
      <c r="A7" t="e">
        <v>#N/A</v>
      </c>
      <c r="B7" t="e">
        <v>#N/A</v>
      </c>
    </row>
    <row r="8" spans="1:2" x14ac:dyDescent="0.25">
      <c r="A8" t="e">
        <v>#N/A</v>
      </c>
      <c r="B8" t="e">
        <v>#N/A</v>
      </c>
    </row>
    <row r="9" spans="1:2" x14ac:dyDescent="0.25">
      <c r="A9" t="e">
        <v>#N/A</v>
      </c>
      <c r="B9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jeanleo DARY</dc:creator>
  <cp:lastModifiedBy>jeanleo DARY</cp:lastModifiedBy>
  <dcterms:created xsi:type="dcterms:W3CDTF">2019-06-01T21:15:36Z</dcterms:created>
  <dcterms:modified xsi:type="dcterms:W3CDTF">2019-06-11T08:53:39Z</dcterms:modified>
</cp:coreProperties>
</file>