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3"/>
  </bookViews>
  <sheets>
    <sheet name="Tabellino" sheetId="1" state="visible" r:id="rId2"/>
    <sheet name="Evento" sheetId="2" state="visible" r:id="rId3"/>
    <sheet name="Dati" sheetId="3" state="visible" r:id="rId4"/>
    <sheet name="PuntiErrori" sheetId="4" state="visible" r:id="rId5"/>
    <sheet name="Grafico5" sheetId="5" state="visible" r:id="rId6"/>
    <sheet name="PuntiErrori - 16" sheetId="6" state="visible" r:id="rId7"/>
    <sheet name="PuntiErrori - 6" sheetId="7" state="visible" r:id="rId8"/>
    <sheet name="PuntiErrrori - 15" sheetId="8" state="visible" r:id="rId9"/>
    <sheet name="PuntiErrori - squadra" sheetId="9" state="visible" r:id="rId10"/>
    <sheet name="Squadra" sheetId="10" state="visible" r:id="rId11"/>
    <sheet name="Gioc 2" sheetId="11" state="visible" r:id="rId12"/>
    <sheet name="Gioc 6" sheetId="12" state="visible" r:id="rId13"/>
    <sheet name="Gioc 10" sheetId="13" state="visible" r:id="rId14"/>
    <sheet name="Gioc 16" sheetId="14" state="visible" r:id="rId15"/>
    <sheet name="Gioc 12" sheetId="15" state="visible" r:id="rId16"/>
    <sheet name="Gioc 15" sheetId="16" state="visible" r:id="rId17"/>
    <sheet name="Gioc 8" sheetId="17" state="visible" r:id="rId18"/>
    <sheet name="Gioc 9" sheetId="18" state="visible" r:id="rId19"/>
    <sheet name="Gioc 5" sheetId="19" state="visible" r:id="rId20"/>
    <sheet name="Gioc 3" sheetId="20" state="visible" r:id="rId21"/>
    <sheet name="Gioc 18" sheetId="21" state="visible" r:id="rId22"/>
    <sheet name="Gioc 20" sheetId="22" state="visible" r:id="rId23"/>
    <sheet name="Gioc 21" sheetId="23" state="visible" r:id="rId24"/>
    <sheet name="Atleti" sheetId="24" state="visible" r:id="rId25"/>
    <sheet name="Istruzioni" sheetId="25" state="visible" r:id="rId2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<sst xmlns="http://schemas.openxmlformats.org/spreadsheetml/2006/main" count="3834" uniqueCount="171">
  <si>
    <t xml:space="preserve">Punti</t>
  </si>
  <si>
    <t xml:space="preserve">Battuta</t>
  </si>
  <si>
    <t xml:space="preserve">Ricezione</t>
  </si>
  <si>
    <t xml:space="preserve">Attacco</t>
  </si>
  <si>
    <t xml:space="preserve">Muro</t>
  </si>
  <si>
    <t xml:space="preserve">Tot</t>
  </si>
  <si>
    <t xml:space="preserve">V-P</t>
  </si>
  <si>
    <t xml:space="preserve">Err</t>
  </si>
  <si>
    <t xml:space="preserve">Pt</t>
  </si>
  <si>
    <t xml:space="preserve">Pos%</t>
  </si>
  <si>
    <t xml:space="preserve">Prf%</t>
  </si>
  <si>
    <t xml:space="preserve">Mur</t>
  </si>
  <si>
    <t xml:space="preserve">Pt%</t>
  </si>
  <si>
    <t xml:space="preserve">Totali squadra</t>
  </si>
  <si>
    <t xml:space="preserve">Punti vinti</t>
  </si>
  <si>
    <t xml:space="preserve">Bat</t>
  </si>
  <si>
    <t xml:space="preserve">Att</t>
  </si>
  <si>
    <t xml:space="preserve">Er. Av</t>
  </si>
  <si>
    <r>
      <rPr>
        <b val="true"/>
        <sz val="11"/>
        <rFont val="Cambria"/>
        <family val="0"/>
        <charset val="1"/>
      </rPr>
      <t xml:space="preserve">Err</t>
    </r>
    <r>
      <rPr>
        <sz val="8"/>
        <rFont val="Lato"/>
        <family val="0"/>
        <charset val="1"/>
      </rPr>
      <t xml:space="preserve"> Errori</t>
    </r>
  </si>
  <si>
    <r>
      <rPr>
        <b val="true"/>
        <sz val="11"/>
        <rFont val="Cambria"/>
        <family val="0"/>
        <charset val="1"/>
      </rPr>
      <t xml:space="preserve">Pos% </t>
    </r>
    <r>
      <rPr>
        <sz val="8"/>
        <rFont val="Lato"/>
        <family val="0"/>
        <charset val="1"/>
      </rPr>
      <t xml:space="preserve">  Positiva +# </t>
    </r>
  </si>
  <si>
    <t xml:space="preserve">Errori totali</t>
  </si>
  <si>
    <t xml:space="preserve">Doppie</t>
  </si>
  <si>
    <t xml:space="preserve">Invasioni a muro</t>
  </si>
  <si>
    <r>
      <rPr>
        <b val="true"/>
        <sz val="11"/>
        <rFont val="Cambria"/>
        <family val="0"/>
        <charset val="1"/>
      </rPr>
      <t xml:space="preserve">Mur</t>
    </r>
    <r>
      <rPr>
        <sz val="8"/>
        <rFont val="Lato"/>
        <family val="0"/>
        <charset val="1"/>
      </rPr>
      <t xml:space="preserve"> Murato</t>
    </r>
  </si>
  <si>
    <r>
      <rPr>
        <b val="true"/>
        <sz val="11"/>
        <rFont val="Cambria"/>
        <family val="0"/>
        <charset val="1"/>
      </rPr>
      <t xml:space="preserve">Prf</t>
    </r>
    <r>
      <rPr>
        <sz val="8"/>
        <color rgb="FF000000"/>
        <rFont val="Lato"/>
        <family val="0"/>
        <charset val="1"/>
      </rPr>
      <t xml:space="preserve"> Perfetto</t>
    </r>
  </si>
  <si>
    <t xml:space="preserve">Errori avversari</t>
  </si>
  <si>
    <t xml:space="preserve">falli di posizione</t>
  </si>
  <si>
    <r>
      <rPr>
        <b val="true"/>
        <sz val="11"/>
        <rFont val="Cambria"/>
        <family val="0"/>
        <charset val="1"/>
      </rPr>
      <t xml:space="preserve">V-P </t>
    </r>
    <r>
      <rPr>
        <sz val="8"/>
        <rFont val="Lato"/>
        <family val="0"/>
        <charset val="1"/>
      </rPr>
      <t xml:space="preserve">  Vinti-Persi</t>
    </r>
  </si>
  <si>
    <t xml:space="preserve">data:</t>
  </si>
  <si>
    <t xml:space="preserve">luogo:</t>
  </si>
  <si>
    <t xml:space="preserve">Rovereto (TN)</t>
  </si>
  <si>
    <t xml:space="preserve">squadra:</t>
  </si>
  <si>
    <t xml:space="preserve">Lagaris Volley</t>
  </si>
  <si>
    <t xml:space="preserve">avversari:</t>
  </si>
  <si>
    <t xml:space="preserve">SSV Bozen Volley Sparkasse</t>
  </si>
  <si>
    <t xml:space="preserve">squadra set1</t>
  </si>
  <si>
    <t xml:space="preserve">avversari set1</t>
  </si>
  <si>
    <t xml:space="preserve">squadra set2</t>
  </si>
  <si>
    <t xml:space="preserve">avversari set2</t>
  </si>
  <si>
    <t xml:space="preserve">squadra set3</t>
  </si>
  <si>
    <t xml:space="preserve">avversari set3</t>
  </si>
  <si>
    <t xml:space="preserve">squadra set4</t>
  </si>
  <si>
    <t xml:space="preserve">avversari set4</t>
  </si>
  <si>
    <t xml:space="preserve">squadra set5</t>
  </si>
  <si>
    <t xml:space="preserve">avversari set5</t>
  </si>
  <si>
    <t xml:space="preserve">Set 1</t>
  </si>
  <si>
    <t xml:space="preserve">A+</t>
  </si>
  <si>
    <t xml:space="preserve">B+</t>
  </si>
  <si>
    <t xml:space="preserve">B=</t>
  </si>
  <si>
    <t xml:space="preserve">B#</t>
  </si>
  <si>
    <t xml:space="preserve">A#</t>
  </si>
  <si>
    <t xml:space="preserve">R+</t>
  </si>
  <si>
    <t xml:space="preserve">A=</t>
  </si>
  <si>
    <t xml:space="preserve">A-</t>
  </si>
  <si>
    <t xml:space="preserve">R#</t>
  </si>
  <si>
    <t xml:space="preserve">R/</t>
  </si>
  <si>
    <t xml:space="preserve">R=</t>
  </si>
  <si>
    <t xml:space="preserve">R-</t>
  </si>
  <si>
    <t xml:space="preserve">Set 2</t>
  </si>
  <si>
    <t xml:space="preserve">A/</t>
  </si>
  <si>
    <t xml:space="preserve">M#</t>
  </si>
  <si>
    <t xml:space="preserve">Set 3</t>
  </si>
  <si>
    <t xml:space="preserve">Set 4</t>
  </si>
  <si>
    <t xml:space="preserve">Set 5</t>
  </si>
  <si>
    <t xml:space="preserve">PUNTI</t>
  </si>
  <si>
    <t xml:space="preserve">SQUADRA</t>
  </si>
  <si>
    <t xml:space="preserve">#</t>
  </si>
  <si>
    <t xml:space="preserve">=</t>
  </si>
  <si>
    <t xml:space="preserve">I</t>
  </si>
  <si>
    <t xml:space="preserve">II</t>
  </si>
  <si>
    <t xml:space="preserve">III</t>
  </si>
  <si>
    <t xml:space="preserve">IV</t>
  </si>
  <si>
    <t xml:space="preserve">V</t>
  </si>
  <si>
    <t xml:space="preserve">T</t>
  </si>
  <si>
    <t xml:space="preserve">PARTITA</t>
  </si>
  <si>
    <t xml:space="preserve">M=</t>
  </si>
  <si>
    <t xml:space="preserve">Efficenza</t>
  </si>
  <si>
    <t xml:space="preserve">P=</t>
  </si>
  <si>
    <t xml:space="preserve">Positività</t>
  </si>
  <si>
    <t xml:space="preserve">Riassunto</t>
  </si>
  <si>
    <t xml:space="preserve">B-</t>
  </si>
  <si>
    <t xml:space="preserve">B/</t>
  </si>
  <si>
    <t xml:space="preserve">Errori</t>
  </si>
  <si>
    <t xml:space="preserve">Err. Ric</t>
  </si>
  <si>
    <t xml:space="preserve">Muri sub</t>
  </si>
  <si>
    <t xml:space="preserve">Eff. Ric</t>
  </si>
  <si>
    <t xml:space="preserve">Efficacia</t>
  </si>
  <si>
    <t xml:space="preserve">Eff. Att.</t>
  </si>
  <si>
    <t xml:space="preserve">A!</t>
  </si>
  <si>
    <t xml:space="preserve">SET 1</t>
  </si>
  <si>
    <t xml:space="preserve">SET 2</t>
  </si>
  <si>
    <t xml:space="preserve">SET 3</t>
  </si>
  <si>
    <t xml:space="preserve">SET 4</t>
  </si>
  <si>
    <t xml:space="preserve">SET 5</t>
  </si>
  <si>
    <t xml:space="preserve">Giocatore N°</t>
  </si>
  <si>
    <t xml:space="preserve">SET1</t>
  </si>
  <si>
    <t xml:space="preserve">R!</t>
  </si>
  <si>
    <t xml:space="preserve">SET2</t>
  </si>
  <si>
    <t xml:space="preserve">SET3</t>
  </si>
  <si>
    <t xml:space="preserve">SET4</t>
  </si>
  <si>
    <t xml:space="preserve">SET5</t>
  </si>
  <si>
    <t xml:space="preserve">Set1</t>
  </si>
  <si>
    <t xml:space="preserve">Set2</t>
  </si>
  <si>
    <t xml:space="preserve">Set3</t>
  </si>
  <si>
    <t xml:space="preserve">Set4</t>
  </si>
  <si>
    <t xml:space="preserve">Set5</t>
  </si>
  <si>
    <t xml:space="preserve">ATLETE</t>
  </si>
  <si>
    <t xml:space="preserve">num</t>
  </si>
  <si>
    <t xml:space="preserve">ruolo</t>
  </si>
  <si>
    <t xml:space="preserve">nome</t>
  </si>
  <si>
    <t xml:space="preserve">foglio</t>
  </si>
  <si>
    <t xml:space="preserve">Anna Gardumi</t>
  </si>
  <si>
    <t xml:space="preserve">Gioc 2</t>
  </si>
  <si>
    <t xml:space="preserve">Serena Olocco</t>
  </si>
  <si>
    <t xml:space="preserve">Gioc 6</t>
  </si>
  <si>
    <t xml:space="preserve">Licia Fondriest</t>
  </si>
  <si>
    <t xml:space="preserve">Gioc 10</t>
  </si>
  <si>
    <t xml:space="preserve">Alessia Ruele</t>
  </si>
  <si>
    <t xml:space="preserve">Gioc 16</t>
  </si>
  <si>
    <t xml:space="preserve">Anna Casagrande</t>
  </si>
  <si>
    <t xml:space="preserve">Gioc 12</t>
  </si>
  <si>
    <t xml:space="preserve">Francesca Peretti</t>
  </si>
  <si>
    <t xml:space="preserve">Gioc 15</t>
  </si>
  <si>
    <t xml:space="preserve">L</t>
  </si>
  <si>
    <t xml:space="preserve">Elisa Della Valentina</t>
  </si>
  <si>
    <t xml:space="preserve">Gioc 8</t>
  </si>
  <si>
    <t xml:space="preserve">Martina Consolati</t>
  </si>
  <si>
    <t xml:space="preserve">Gioc 9</t>
  </si>
  <si>
    <t xml:space="preserve">Martina Rizzi</t>
  </si>
  <si>
    <t xml:space="preserve">Gioc 5</t>
  </si>
  <si>
    <t xml:space="preserve">Elisa Barozzi</t>
  </si>
  <si>
    <t xml:space="preserve">Gioc 3</t>
  </si>
  <si>
    <t xml:space="preserve">Stefania Della Valentina</t>
  </si>
  <si>
    <t xml:space="preserve">Gioc 18</t>
  </si>
  <si>
    <t xml:space="preserve">Il foglio di calcolo si presenta con 3 aree:</t>
  </si>
  <si>
    <t xml:space="preserve">Rilevazione</t>
  </si>
  <si>
    <t xml:space="preserve">riporta 5 tabelle, una per ogni set</t>
  </si>
  <si>
    <t xml:space="preserve">ogni riga presenta il giocatore entrato in campo e la sequenza di fondamentali con cui ha toccato il pallone e la relativa valutazione</t>
  </si>
  <si>
    <t xml:space="preserve">Battuta - simbolo "B"</t>
  </si>
  <si>
    <t xml:space="preserve">#   punto</t>
  </si>
  <si>
    <t xml:space="preserve">=   avversario in difficoltà'</t>
  </si>
  <si>
    <t xml:space="preserve">-   avvesario riceve senza problemi</t>
  </si>
  <si>
    <t xml:space="preserve">/   il pallone della ricezione avversaria torna nel nostro campo</t>
  </si>
  <si>
    <t xml:space="preserve">=   errore in battuta</t>
  </si>
  <si>
    <t xml:space="preserve">Ricezione - simbolo "R"</t>
  </si>
  <si>
    <t xml:space="preserve">#  perfetta</t>
  </si>
  <si>
    <t xml:space="preserve">+  buona ma primo tempo difficile da giocare</t>
  </si>
  <si>
    <t xml:space="preserve">-  alzata obbligata</t>
  </si>
  <si>
    <t xml:space="preserve">/  palla non giocata (oltre rete)</t>
  </si>
  <si>
    <t xml:space="preserve">=  punto subito</t>
  </si>
  <si>
    <t xml:space="preserve">Attacco - simbolo "A"</t>
  </si>
  <si>
    <t xml:space="preserve">#  punto</t>
  </si>
  <si>
    <t xml:space="preserve">+  attacco difeso da avversario</t>
  </si>
  <si>
    <t xml:space="preserve">!  attacco murato ma recuperato dalla copertura</t>
  </si>
  <si>
    <t xml:space="preserve">-  attacco difeso con possibilità di gioco in primo tempo da parte avversaria</t>
  </si>
  <si>
    <t xml:space="preserve">/  attacco murato</t>
  </si>
  <si>
    <t xml:space="preserve">=  attacco sbagliato (rete, fuori, invasione)</t>
  </si>
  <si>
    <t xml:space="preserve">Muro - simbolo "M"</t>
  </si>
  <si>
    <t xml:space="preserve">+  passivo</t>
  </si>
  <si>
    <t xml:space="preserve">!  murato ma recuperato da avversario</t>
  </si>
  <si>
    <t xml:space="preserve">-  muro scomposto che permette all'avversario di fare punto</t>
  </si>
  <si>
    <t xml:space="preserve">=  invasione a muro</t>
  </si>
  <si>
    <t xml:space="preserve">Palleggio - simbolo "P"</t>
  </si>
  <si>
    <t xml:space="preserve">=  doppia o portata</t>
  </si>
  <si>
    <t xml:space="preserve">Squadra</t>
  </si>
  <si>
    <t xml:space="preserve">riporta 6 tabelle di sintesi con le valutazioni della squadra, la prima con i totali della partita i successivi uno per ogni set giocato</t>
  </si>
  <si>
    <t xml:space="preserve">note:</t>
  </si>
  <si>
    <t xml:space="preserve">l'efficenza è data dal totale dei doppi positivi (#) a meno del totale dei doppi negativi (=), diviso il totale, moltiplicato per 100</t>
  </si>
  <si>
    <t xml:space="preserve">le ricezioni non sono calcolate negli errori ma vengono riportate come voce a parte</t>
  </si>
  <si>
    <t xml:space="preserve">Giocatore</t>
  </si>
  <si>
    <t xml:space="preserve">Cambiando il numero del giocatore, cambiano automaticamente le tabelle ad esso associato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</si>
</sst>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#\ %"/>
    <numFmt numFmtId="167" formatCode="0%"/>
    <numFmt numFmtId="168" formatCode="MMM\ D"/>
    <numFmt numFmtId="169" formatCode="DD/MM/YYYY"/>
    <numFmt numFmtId="170" formatCode="0.00%"/>
    <numFmt numFmtId="171" formatCode="MMMD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Lato"/>
      <family val="0"/>
      <charset val="1"/>
    </font>
    <font>
      <b val="true"/>
      <sz val="8"/>
      <name val="Lato"/>
      <family val="0"/>
      <charset val="1"/>
    </font>
    <font>
      <sz val="8"/>
      <name val="Lato"/>
      <family val="0"/>
      <charset val="1"/>
    </font>
    <font>
      <sz val="11"/>
      <name val="Lato"/>
      <family val="0"/>
      <charset val="1"/>
    </font>
    <font>
      <i val="true"/>
      <sz val="11"/>
      <name val="Lato"/>
      <family val="0"/>
      <charset val="1"/>
    </font>
    <font>
      <b val="true"/>
      <i val="true"/>
      <sz val="11"/>
      <name val="Lato"/>
      <family val="0"/>
      <charset val="1"/>
    </font>
    <font>
      <b val="true"/>
      <sz val="10"/>
      <name val="Lato"/>
      <family val="0"/>
      <charset val="1"/>
    </font>
    <font>
      <sz val="10"/>
      <name val="Lato"/>
      <family val="0"/>
      <charset val="1"/>
    </font>
    <font>
      <sz val="10"/>
      <color rgb="FF000000"/>
      <name val="Lato"/>
      <family val="0"/>
      <charset val="1"/>
    </font>
    <font>
      <b val="true"/>
      <sz val="11"/>
      <name val="Cambria"/>
      <family val="0"/>
      <charset val="1"/>
    </font>
    <font>
      <sz val="8"/>
      <color rgb="FF000000"/>
      <name val="Lato"/>
      <family val="0"/>
      <charset val="1"/>
    </font>
    <font>
      <sz val="11"/>
      <name val="Cambria"/>
      <family val="0"/>
      <charset val="1"/>
    </font>
    <font>
      <sz val="1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name val="Arial"/>
      <family val="2"/>
    </font>
    <font>
      <i val="true"/>
      <sz val="10"/>
      <color rgb="FF000000"/>
      <name val="Arial"/>
      <family val="0"/>
      <charset val="1"/>
    </font>
    <font>
      <sz val="10"/>
      <name val="Cambria"/>
      <family val="0"/>
      <charset val="1"/>
    </font>
    <font>
      <sz val="10"/>
      <color rgb="FFFFFFFF"/>
      <name val="Arial"/>
      <family val="0"/>
      <charset val="1"/>
    </font>
    <font>
      <i val="true"/>
      <sz val="11"/>
      <name val="Cambria"/>
      <family val="0"/>
      <charset val="1"/>
    </font>
    <font>
      <sz val="11"/>
      <color rgb="FF000000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3">
    <border diagonalUp="false" diagonalDown="false">
      <left/>
      <right/>
      <top/>
      <bottom/>
      <diagonal/>
    </border>
    <border diagonalUp="false" diagonalDown="false">
      <left style="thin"/>
      <right style="dotted"/>
      <top style="thin"/>
      <bottom style="thin"/>
      <diagonal/>
    </border>
    <border diagonalUp="false" diagonalDown="false">
      <left/>
      <right style="dotted"/>
      <top style="thin"/>
      <bottom/>
      <diagonal/>
    </border>
    <border diagonalUp="false" diagonalDown="false">
      <left style="dotted"/>
      <right style="dotted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dotted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dotted"/>
      <right/>
      <top/>
      <bottom style="thin"/>
      <diagonal/>
    </border>
    <border diagonalUp="false" diagonalDown="false">
      <left/>
      <right style="dotted"/>
      <top/>
      <bottom style="thin"/>
      <diagonal/>
    </border>
    <border diagonalUp="false" diagonalDown="false">
      <left style="dotted"/>
      <right style="thin"/>
      <top/>
      <bottom style="thin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dotted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dotted"/>
      <right style="hair"/>
      <top/>
      <bottom style="hair"/>
      <diagonal/>
    </border>
    <border diagonalUp="false" diagonalDown="false">
      <left style="dotted"/>
      <right style="thin"/>
      <top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dotted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dotted"/>
      <right style="hair"/>
      <top style="hair"/>
      <bottom style="hair"/>
      <diagonal/>
    </border>
    <border diagonalUp="false" diagonalDown="false">
      <left style="dotted"/>
      <right style="thin"/>
      <top style="hair"/>
      <bottom style="hair"/>
      <diagonal/>
    </border>
    <border diagonalUp="false" diagonalDown="false">
      <left style="dotted"/>
      <right style="hair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dotted"/>
      <right style="hair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dotted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 style="dotted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tted"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dotted"/>
      <top/>
      <bottom/>
      <diagonal/>
    </border>
    <border diagonalUp="false" diagonalDown="false">
      <left style="dotted"/>
      <right style="thin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dotted"/>
      <top/>
      <bottom style="hair"/>
      <diagonal/>
    </border>
    <border diagonalUp="false" diagonalDown="false">
      <left style="dotted"/>
      <right/>
      <top/>
      <bottom style="hair"/>
      <diagonal/>
    </border>
    <border diagonalUp="false" diagonalDown="false">
      <left/>
      <right style="dotted"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dotted"/>
      <top style="hair"/>
      <bottom style="hair"/>
      <diagonal/>
    </border>
    <border diagonalUp="false" diagonalDown="false">
      <left style="dotted"/>
      <right/>
      <top style="hair"/>
      <bottom style="hair"/>
      <diagonal/>
    </border>
    <border diagonalUp="false" diagonalDown="false">
      <left/>
      <right style="hair"/>
      <top style="hair"/>
      <bottom style="dotted"/>
      <diagonal/>
    </border>
    <border diagonalUp="false" diagonalDown="false">
      <left style="hair"/>
      <right style="hair"/>
      <top style="hair"/>
      <bottom style="dotted"/>
      <diagonal/>
    </border>
    <border diagonalUp="false" diagonalDown="false">
      <left style="hair"/>
      <right style="dotted"/>
      <top style="hair"/>
      <bottom style="dotted"/>
      <diagonal/>
    </border>
    <border diagonalUp="false" diagonalDown="false">
      <left/>
      <right style="dotted"/>
      <top style="hair"/>
      <bottom style="dotted"/>
      <diagonal/>
    </border>
    <border diagonalUp="false" diagonalDown="false">
      <left/>
      <right/>
      <top style="hair"/>
      <bottom style="dotted"/>
      <diagonal/>
    </border>
    <border diagonalUp="false" diagonalDown="false">
      <left style="dotted"/>
      <right style="hair"/>
      <top style="hair"/>
      <bottom style="dotted"/>
      <diagonal/>
    </border>
    <border diagonalUp="false" diagonalDown="false">
      <left style="dotted"/>
      <right/>
      <top style="hair"/>
      <bottom style="dotted"/>
      <diagonal/>
    </border>
    <border diagonalUp="false" diagonalDown="false">
      <left style="dotted"/>
      <right style="hair"/>
      <top/>
      <bottom style="dotted"/>
      <diagonal/>
    </border>
    <border diagonalUp="false" diagonalDown="false">
      <left style="hair"/>
      <right style="hair"/>
      <top/>
      <bottom style="dotted"/>
      <diagonal/>
    </border>
    <border diagonalUp="false" diagonalDown="false">
      <left style="hair"/>
      <right style="dotted"/>
      <top/>
      <bottom style="dotted"/>
      <diagonal/>
    </border>
    <border diagonalUp="false" diagonalDown="false">
      <left/>
      <right/>
      <top/>
      <bottom style="dotted"/>
      <diagonal/>
    </border>
    <border diagonalUp="false" diagonalDown="false">
      <left style="dotted"/>
      <right style="thin"/>
      <top/>
      <bottom style="dotted"/>
      <diagonal/>
    </border>
    <border diagonalUp="false" diagonalDown="false">
      <left style="thin"/>
      <right/>
      <top/>
      <bottom style="thin"/>
      <diagonal/>
    </border>
    <border diagonalUp="false" diagonalDown="false">
      <left style="dotted"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 style="dotted"/>
      <top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2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2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0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0" borderId="3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3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3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3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4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4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4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4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4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4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4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4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4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4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5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5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5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5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5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5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5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5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5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5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5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5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5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5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5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2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6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6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6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6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6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C3912"/>
      <rgbColor rgb="FF16D620"/>
      <rgbColor rgb="FF0000FF"/>
      <rgbColor rgb="FFFFFF00"/>
      <rgbColor rgb="FFFF00FF"/>
      <rgbColor rgb="FF00FFFF"/>
      <rgbColor rgb="FF8B0707"/>
      <rgbColor rgb="FF109618"/>
      <rgbColor rgb="FF000080"/>
      <rgbColor rgb="FFB77322"/>
      <rgbColor rgb="FF990099"/>
      <rgbColor rgb="FF0099C6"/>
      <rgbColor rgb="FFB7B7B7"/>
      <rgbColor rgb="FF66AA00"/>
      <rgbColor rgb="FF9999FF"/>
      <rgbColor rgb="FF994499"/>
      <rgbColor rgb="FFFFFFCC"/>
      <rgbColor rgb="FFCCFFFF"/>
      <rgbColor rgb="FF651067"/>
      <rgbColor rgb="FFFF8080"/>
      <rgbColor rgb="FF316395"/>
      <rgbColor rgb="FFCCCCFF"/>
      <rgbColor rgb="FF000080"/>
      <rgbColor rgb="FFFF00FF"/>
      <rgbColor rgb="FFFFFF00"/>
      <rgbColor rgb="FF00FFFF"/>
      <rgbColor rgb="FF6633CC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CC"/>
      <rgbColor rgb="FF22AA99"/>
      <rgbColor rgb="FFAAAA11"/>
      <rgbColor rgb="FFFFCC00"/>
      <rgbColor rgb="FFFF9900"/>
      <rgbColor rgb="FFE67300"/>
      <rgbColor rgb="FF5574A6"/>
      <rgbColor rgb="FF969696"/>
      <rgbColor rgb="FF003366"/>
      <rgbColor rgb="FF329262"/>
      <rgbColor rgb="FF003300"/>
      <rgbColor rgb="FF333300"/>
      <rgbColor rgb="FFB82E2E"/>
      <rgbColor rgb="FFDD4477"/>
      <rgbColor rgb="FF3B3EA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3366cc"/>
            </a:solidFill>
            <a:ln w="19080">
              <a:solidFill>
                <a:srgbClr val="3366cc"/>
              </a:solidFill>
              <a:round/>
            </a:ln>
          </c:spPr>
          <c:marker>
            <c:symbol val="circle"/>
            <c:size val="10"/>
            <c:spPr>
              <a:solidFill>
                <a:srgbClr val="3366c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PuntiErrori!$A$4:$A$9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T</c:v>
                </c:pt>
              </c:strCache>
            </c:strRef>
          </c:cat>
          <c:val>
            <c:numRef>
              <c:f>PuntiErrori!$D$4:$D$8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dc3912"/>
            </a:solidFill>
            <a:ln w="19080">
              <a:solidFill>
                <a:srgbClr val="dc3912"/>
              </a:solidFill>
              <a:round/>
            </a:ln>
          </c:spPr>
          <c:marker>
            <c:symbol val="circle"/>
            <c:size val="10"/>
            <c:spPr>
              <a:solidFill>
                <a:srgbClr val="dc3912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PuntiErrori!$A$4:$A$9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T</c:v>
                </c:pt>
              </c:strCache>
            </c:strRef>
          </c:cat>
          <c:val>
            <c:numRef>
              <c:f>PuntiErrori!$E$4:$E$8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9900"/>
            </a:solidFill>
            <a:ln w="19080">
              <a:solidFill>
                <a:srgbClr val="ff9900"/>
              </a:solidFill>
              <a:round/>
            </a:ln>
          </c:spPr>
          <c:marker>
            <c:symbol val="circle"/>
            <c:size val="10"/>
            <c:spPr>
              <a:solidFill>
                <a:srgbClr val="ff99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PuntiErrori!$A$4:$A$9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T</c:v>
                </c:pt>
              </c:strCache>
            </c:strRef>
          </c:cat>
          <c:val>
            <c:numRef>
              <c:f>PuntiErrori!$F$4:$F$8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109618"/>
            </a:solidFill>
            <a:ln w="19080">
              <a:solidFill>
                <a:srgbClr val="109618"/>
              </a:solidFill>
              <a:round/>
            </a:ln>
          </c:spPr>
          <c:marker>
            <c:symbol val="circle"/>
            <c:size val="10"/>
            <c:spPr>
              <a:solidFill>
                <a:srgbClr val="109618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PuntiErrori!$A$4:$A$9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T</c:v>
                </c:pt>
              </c:strCache>
            </c:strRef>
          </c:cat>
          <c:val>
            <c:numRef>
              <c:f>PuntiErrori!$G$4:$G$8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990099"/>
            </a:solidFill>
            <a:ln w="19080">
              <a:solidFill>
                <a:srgbClr val="990099"/>
              </a:solidFill>
              <a:round/>
            </a:ln>
          </c:spPr>
          <c:marker>
            <c:symbol val="circle"/>
            <c:size val="10"/>
            <c:spPr>
              <a:solidFill>
                <a:srgbClr val="9900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PuntiErrori!$A$4:$A$9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T</c:v>
                </c:pt>
              </c:strCache>
            </c:strRef>
          </c:cat>
          <c:val>
            <c:numRef>
              <c:f>PuntiErrori!$H$4:$H$8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0099c6"/>
            </a:solidFill>
            <a:ln w="19080">
              <a:solidFill>
                <a:srgbClr val="0099c6"/>
              </a:solidFill>
              <a:round/>
            </a:ln>
          </c:spPr>
          <c:marker>
            <c:symbol val="circle"/>
            <c:size val="10"/>
            <c:spPr>
              <a:solidFill>
                <a:srgbClr val="0099c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PuntiErrori!$A$4:$A$9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T</c:v>
                </c:pt>
              </c:strCache>
            </c:strRef>
          </c:cat>
          <c:val>
            <c:numRef>
              <c:f>PuntiErrori!$I$4:$I$8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dd4477"/>
            </a:solidFill>
            <a:ln w="19080">
              <a:solidFill>
                <a:srgbClr val="dd4477"/>
              </a:solidFill>
              <a:round/>
            </a:ln>
          </c:spPr>
          <c:marker>
            <c:symbol val="circle"/>
            <c:size val="10"/>
            <c:spPr>
              <a:solidFill>
                <a:srgbClr val="dd4477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PuntiErrori!$A$4:$A$9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T</c:v>
                </c:pt>
              </c:strCache>
            </c:strRef>
          </c:cat>
          <c:val>
            <c:numRef>
              <c:f>PuntiErrori!$J$4:$J$8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66aa00"/>
            </a:solidFill>
            <a:ln w="19080">
              <a:solidFill>
                <a:srgbClr val="66aa00"/>
              </a:solidFill>
              <a:round/>
            </a:ln>
          </c:spPr>
          <c:marker>
            <c:symbol val="circle"/>
            <c:size val="10"/>
            <c:spPr>
              <a:solidFill>
                <a:srgbClr val="66aa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PuntiErrori!$A$4:$A$9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T</c:v>
                </c:pt>
              </c:strCache>
            </c:strRef>
          </c:cat>
          <c:val>
            <c:numRef>
              <c:f>PuntiErrori!$K$4:$K$8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b82e2e"/>
            </a:solidFill>
            <a:ln w="19080">
              <a:solidFill>
                <a:srgbClr val="b82e2e"/>
              </a:solidFill>
              <a:round/>
            </a:ln>
          </c:spPr>
          <c:marker>
            <c:symbol val="circle"/>
            <c:size val="10"/>
            <c:spPr>
              <a:solidFill>
                <a:srgbClr val="b82e2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PuntiErrori!$A$4:$A$9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T</c:v>
                </c:pt>
              </c:strCache>
            </c:strRef>
          </c:cat>
          <c:val>
            <c:numRef>
              <c:f>PuntiErrori!$L$4:$L$8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316395"/>
            </a:solidFill>
            <a:ln w="19080">
              <a:solidFill>
                <a:srgbClr val="316395"/>
              </a:solidFill>
              <a:round/>
            </a:ln>
          </c:spPr>
          <c:marker>
            <c:symbol val="circle"/>
            <c:size val="10"/>
            <c:spPr>
              <a:solidFill>
                <a:srgbClr val="316395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PuntiErrori!$A$4:$A$9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T</c:v>
                </c:pt>
              </c:strCache>
            </c:strRef>
          </c:cat>
          <c:val>
            <c:numRef>
              <c:f>PuntiErrori!$M$4:$M$8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994499"/>
            </a:solidFill>
            <a:ln w="19080">
              <a:solidFill>
                <a:srgbClr val="994499"/>
              </a:solidFill>
              <a:round/>
            </a:ln>
          </c:spPr>
          <c:marker>
            <c:symbol val="circle"/>
            <c:size val="10"/>
            <c:spPr>
              <a:solidFill>
                <a:srgbClr val="9944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PuntiErrori!$A$4:$A$9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T</c:v>
                </c:pt>
              </c:strCache>
            </c:strRef>
          </c:cat>
          <c:val>
            <c:numRef>
              <c:f>PuntiErrori!$N$4:$N$8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1"/>
          <c:order val="11"/>
          <c:spPr>
            <a:solidFill>
              <a:srgbClr val="22aa99"/>
            </a:solidFill>
            <a:ln w="19080">
              <a:solidFill>
                <a:srgbClr val="22aa99"/>
              </a:solidFill>
              <a:round/>
            </a:ln>
          </c:spPr>
          <c:marker>
            <c:symbol val="circle"/>
            <c:size val="10"/>
            <c:spPr>
              <a:solidFill>
                <a:srgbClr val="22aa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PuntiErrori!$A$4:$A$9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T</c:v>
                </c:pt>
              </c:strCache>
            </c:strRef>
          </c:cat>
          <c:val>
            <c:numRef>
              <c:f>PuntiErrori!$O$4:$O$8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2"/>
          <c:order val="12"/>
          <c:spPr>
            <a:solidFill>
              <a:srgbClr val="aaaa11"/>
            </a:solidFill>
            <a:ln w="19080">
              <a:solidFill>
                <a:srgbClr val="aaaa11"/>
              </a:solidFill>
              <a:round/>
            </a:ln>
          </c:spPr>
          <c:marker>
            <c:symbol val="circle"/>
            <c:size val="10"/>
            <c:spPr>
              <a:solidFill>
                <a:srgbClr val="aaaa1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PuntiErrori!$A$4:$A$9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T</c:v>
                </c:pt>
              </c:strCache>
            </c:strRef>
          </c:cat>
          <c:val>
            <c:numRef>
              <c:f>PuntiErrori!$P$4:$P$8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3"/>
          <c:order val="13"/>
          <c:spPr>
            <a:solidFill>
              <a:srgbClr val="6633cc"/>
            </a:solidFill>
            <a:ln w="19080">
              <a:solidFill>
                <a:srgbClr val="6633cc"/>
              </a:solidFill>
              <a:round/>
            </a:ln>
          </c:spPr>
          <c:marker>
            <c:symbol val="circle"/>
            <c:size val="10"/>
            <c:spPr>
              <a:solidFill>
                <a:srgbClr val="6633c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PuntiErrori!$A$4:$A$9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T</c:v>
                </c:pt>
              </c:strCache>
            </c:strRef>
          </c:cat>
          <c:val>
            <c:numRef>
              <c:f>PuntiErrori!$Q$4:$Q$8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4"/>
          <c:order val="14"/>
          <c:spPr>
            <a:solidFill>
              <a:srgbClr val="e67300"/>
            </a:solidFill>
            <a:ln w="19080">
              <a:solidFill>
                <a:srgbClr val="e67300"/>
              </a:solidFill>
              <a:round/>
            </a:ln>
          </c:spPr>
          <c:marker>
            <c:symbol val="circle"/>
            <c:size val="10"/>
            <c:spPr>
              <a:solidFill>
                <a:srgbClr val="e673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PuntiErrori!$A$4:$A$9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T</c:v>
                </c:pt>
              </c:strCache>
            </c:strRef>
          </c:cat>
          <c:val>
            <c:numRef>
              <c:f>PuntiErrori!$R$4:$R$8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5"/>
          <c:order val="15"/>
          <c:spPr>
            <a:solidFill>
              <a:srgbClr val="8b0707"/>
            </a:solidFill>
            <a:ln w="19080">
              <a:solidFill>
                <a:srgbClr val="8b0707"/>
              </a:solidFill>
              <a:round/>
            </a:ln>
          </c:spPr>
          <c:marker>
            <c:symbol val="circle"/>
            <c:size val="10"/>
            <c:spPr>
              <a:solidFill>
                <a:srgbClr val="8b0707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PuntiErrori!$A$4:$A$9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T</c:v>
                </c:pt>
              </c:strCache>
            </c:strRef>
          </c:cat>
          <c:val>
            <c:numRef>
              <c:f>PuntiErrori!$S$4:$S$8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6"/>
          <c:order val="16"/>
          <c:spPr>
            <a:solidFill>
              <a:srgbClr val="651067"/>
            </a:solidFill>
            <a:ln w="19080">
              <a:solidFill>
                <a:srgbClr val="651067"/>
              </a:solidFill>
              <a:round/>
            </a:ln>
          </c:spPr>
          <c:marker>
            <c:symbol val="circle"/>
            <c:size val="10"/>
            <c:spPr>
              <a:solidFill>
                <a:srgbClr val="651067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PuntiErrori!$A$4:$A$9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T</c:v>
                </c:pt>
              </c:strCache>
            </c:strRef>
          </c:cat>
          <c:val>
            <c:numRef>
              <c:f>PuntiErrori!$T$4:$T$8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7"/>
          <c:order val="17"/>
          <c:spPr>
            <a:solidFill>
              <a:srgbClr val="329262"/>
            </a:solidFill>
            <a:ln w="19080">
              <a:solidFill>
                <a:srgbClr val="329262"/>
              </a:solidFill>
              <a:round/>
            </a:ln>
          </c:spPr>
          <c:marker>
            <c:symbol val="circle"/>
            <c:size val="10"/>
            <c:spPr>
              <a:solidFill>
                <a:srgbClr val="329262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PuntiErrori!$A$4:$A$9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T</c:v>
                </c:pt>
              </c:strCache>
            </c:strRef>
          </c:cat>
          <c:val>
            <c:numRef>
              <c:f>PuntiErrori!$U$4:$U$8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8"/>
          <c:order val="18"/>
          <c:spPr>
            <a:solidFill>
              <a:srgbClr val="5574a6"/>
            </a:solidFill>
            <a:ln w="19080">
              <a:solidFill>
                <a:srgbClr val="5574a6"/>
              </a:solidFill>
              <a:round/>
            </a:ln>
          </c:spPr>
          <c:marker>
            <c:symbol val="circle"/>
            <c:size val="10"/>
            <c:spPr>
              <a:solidFill>
                <a:srgbClr val="5574a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PuntiErrori!$A$4:$A$9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T</c:v>
                </c:pt>
              </c:strCache>
            </c:strRef>
          </c:cat>
          <c:val>
            <c:numRef>
              <c:f>PuntiErrori!$V$4:$V$8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9"/>
          <c:order val="19"/>
          <c:spPr>
            <a:solidFill>
              <a:srgbClr val="3b3eac"/>
            </a:solidFill>
            <a:ln w="19080">
              <a:solidFill>
                <a:srgbClr val="3b3eac"/>
              </a:solidFill>
              <a:round/>
            </a:ln>
          </c:spPr>
          <c:marker>
            <c:symbol val="circle"/>
            <c:size val="10"/>
            <c:spPr>
              <a:solidFill>
                <a:srgbClr val="3b3ea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PuntiErrori!$A$4:$A$9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T</c:v>
                </c:pt>
              </c:strCache>
            </c:strRef>
          </c:cat>
          <c:val>
            <c:numRef>
              <c:f>PuntiErrori!$W$4:$W$8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0"/>
          <c:order val="20"/>
          <c:spPr>
            <a:solidFill>
              <a:srgbClr val="b77322"/>
            </a:solidFill>
            <a:ln w="19080">
              <a:solidFill>
                <a:srgbClr val="b77322"/>
              </a:solidFill>
              <a:round/>
            </a:ln>
          </c:spPr>
          <c:marker>
            <c:symbol val="circle"/>
            <c:size val="10"/>
            <c:spPr>
              <a:solidFill>
                <a:srgbClr val="b77322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PuntiErrori!$A$4:$A$9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T</c:v>
                </c:pt>
              </c:strCache>
            </c:strRef>
          </c:cat>
          <c:val>
            <c:numRef>
              <c:f>PuntiErrori!$X$4:$X$8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1"/>
          <c:order val="21"/>
          <c:spPr>
            <a:solidFill>
              <a:srgbClr val="16d620"/>
            </a:solidFill>
            <a:ln w="19080">
              <a:solidFill>
                <a:srgbClr val="16d620"/>
              </a:solidFill>
              <a:round/>
            </a:ln>
          </c:spPr>
          <c:marker>
            <c:symbol val="circle"/>
            <c:size val="10"/>
            <c:spPr>
              <a:solidFill>
                <a:srgbClr val="16d6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PuntiErrori!$A$4:$A$9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T</c:v>
                </c:pt>
              </c:strCache>
            </c:strRef>
          </c:cat>
          <c:val>
            <c:numRef>
              <c:f>PuntiErrori!$Y$4:$Y$8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6505923"/>
        <c:axId val="89346428"/>
      </c:lineChart>
      <c:catAx>
        <c:axId val="5650592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346428"/>
        <c:crosses val="autoZero"/>
        <c:auto val="1"/>
        <c:lblAlgn val="ctr"/>
        <c:lblOffset val="100"/>
      </c:catAx>
      <c:valAx>
        <c:axId val="89346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50592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3366cc"/>
            </a:solidFill>
            <a:ln w="19080">
              <a:solidFill>
                <a:srgbClr val="3366cc"/>
              </a:solidFill>
              <a:round/>
            </a:ln>
          </c:spPr>
          <c:marker>
            <c:symbol val="circle"/>
            <c:size val="10"/>
            <c:spPr>
              <a:solidFill>
                <a:srgbClr val="3366c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PuntiErrori!$A$4:$A$9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T</c:v>
                </c:pt>
              </c:strCache>
            </c:strRef>
          </c:cat>
          <c:val>
            <c:numRef>
              <c:f>PuntiErrori!$J$4:$J$8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dc3912"/>
            </a:solidFill>
            <a:ln w="19080">
              <a:solidFill>
                <a:srgbClr val="dc3912"/>
              </a:solidFill>
              <a:round/>
            </a:ln>
          </c:spPr>
          <c:marker>
            <c:symbol val="circle"/>
            <c:size val="10"/>
            <c:spPr>
              <a:solidFill>
                <a:srgbClr val="dc3912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PuntiErrori!$A$4:$A$9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T</c:v>
                </c:pt>
              </c:strCache>
            </c:strRef>
          </c:cat>
          <c:val>
            <c:numRef>
              <c:f>PuntiErrori!$K$4:$K$8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040588"/>
        <c:axId val="5107668"/>
      </c:lineChart>
      <c:catAx>
        <c:axId val="6804058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07668"/>
        <c:crosses val="autoZero"/>
        <c:auto val="1"/>
        <c:lblAlgn val="ctr"/>
        <c:lblOffset val="100"/>
      </c:catAx>
      <c:valAx>
        <c:axId val="5107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04058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3366cc"/>
            </a:solidFill>
            <a:ln w="19080">
              <a:solidFill>
                <a:srgbClr val="3366cc"/>
              </a:solidFill>
              <a:round/>
            </a:ln>
          </c:spPr>
          <c:marker>
            <c:symbol val="circle"/>
            <c:size val="10"/>
            <c:spPr>
              <a:solidFill>
                <a:srgbClr val="3366c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3366cc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PuntiErrori!$A$4:$A$9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T</c:v>
                </c:pt>
              </c:strCache>
            </c:strRef>
          </c:cat>
          <c:val>
            <c:numRef>
              <c:f>PuntiErrori!$F$4:$F$8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dc3912"/>
            </a:solidFill>
            <a:ln w="19080">
              <a:solidFill>
                <a:srgbClr val="dc3912"/>
              </a:solidFill>
              <a:round/>
            </a:ln>
          </c:spPr>
          <c:marker>
            <c:symbol val="circle"/>
            <c:size val="10"/>
            <c:spPr>
              <a:solidFill>
                <a:srgbClr val="dc3912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dc3912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PuntiErrori!$A$4:$A$9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T</c:v>
                </c:pt>
              </c:strCache>
            </c:strRef>
          </c:cat>
          <c:val>
            <c:numRef>
              <c:f>PuntiErrori!$G$4:$G$8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0124529"/>
        <c:axId val="4960314"/>
      </c:lineChart>
      <c:catAx>
        <c:axId val="6012452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60314"/>
        <c:crosses val="autoZero"/>
        <c:auto val="1"/>
        <c:lblAlgn val="ctr"/>
        <c:lblOffset val="100"/>
      </c:catAx>
      <c:valAx>
        <c:axId val="4960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12452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3366cc"/>
            </a:solidFill>
            <a:ln w="19080">
              <a:solidFill>
                <a:srgbClr val="3366cc"/>
              </a:solidFill>
              <a:round/>
            </a:ln>
          </c:spPr>
          <c:marker>
            <c:symbol val="circle"/>
            <c:size val="10"/>
            <c:spPr>
              <a:solidFill>
                <a:srgbClr val="3366c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3366cc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PuntiErrori!$A$4:$A$9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T</c:v>
                </c:pt>
              </c:strCache>
            </c:strRef>
          </c:cat>
          <c:val>
            <c:numRef>
              <c:f>PuntiErrori!$N$4:$N$8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dc3912"/>
            </a:solidFill>
            <a:ln w="19080">
              <a:solidFill>
                <a:srgbClr val="dc3912"/>
              </a:solidFill>
              <a:round/>
            </a:ln>
          </c:spPr>
          <c:marker>
            <c:symbol val="circle"/>
            <c:size val="10"/>
            <c:spPr>
              <a:solidFill>
                <a:srgbClr val="dc3912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dc3912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PuntiErrori!$A$4:$A$9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T</c:v>
                </c:pt>
              </c:strCache>
            </c:strRef>
          </c:cat>
          <c:val>
            <c:numRef>
              <c:f>PuntiErrori!$O$4:$O$8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954799"/>
        <c:axId val="32969654"/>
      </c:lineChart>
      <c:catAx>
        <c:axId val="1795479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969654"/>
        <c:crosses val="autoZero"/>
        <c:auto val="1"/>
        <c:lblAlgn val="ctr"/>
        <c:lblOffset val="100"/>
      </c:catAx>
      <c:valAx>
        <c:axId val="32969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95479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3366cc"/>
            </a:solidFill>
            <a:ln w="19080">
              <a:solidFill>
                <a:srgbClr val="3366cc"/>
              </a:solidFill>
              <a:round/>
            </a:ln>
          </c:spPr>
          <c:marker>
            <c:symbol val="circle"/>
            <c:size val="10"/>
            <c:spPr>
              <a:solidFill>
                <a:srgbClr val="3366c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3366cc"/>
                </a:solidFill>
                <a:round/>
              </a:ln>
            </c:spPr>
            <c:trendlineType val="exp"/>
            <c:forward val="0"/>
            <c:backward val="0"/>
            <c:dispRSqr val="0"/>
            <c:dispEq val="0"/>
          </c:trendline>
          <c:cat>
            <c:strRef>
              <c:f>PuntiErrori!$A$4:$A$8</c:f>
              <c:strCache>
                <c:ptCount val="5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</c:strCache>
            </c:strRef>
          </c:cat>
          <c:val>
            <c:numRef>
              <c:f>PuntiErrori!$B$4:$B$8</c:f>
              <c:numCache>
                <c:formatCode>General</c:formatCode>
                <c:ptCount val="5"/>
                <c:pt idx="0">
                  <c:v>17</c:v>
                </c:pt>
                <c:pt idx="1">
                  <c:v>14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dc3912"/>
            </a:solidFill>
            <a:ln w="19080">
              <a:solidFill>
                <a:srgbClr val="dc3912"/>
              </a:solidFill>
              <a:round/>
            </a:ln>
          </c:spPr>
          <c:marker>
            <c:symbol val="circle"/>
            <c:size val="10"/>
            <c:spPr>
              <a:solidFill>
                <a:srgbClr val="dc3912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dc3912"/>
                </a:solidFill>
                <a:round/>
              </a:ln>
            </c:spPr>
            <c:trendlineType val="exp"/>
            <c:forward val="0"/>
            <c:backward val="0"/>
            <c:dispRSqr val="0"/>
            <c:dispEq val="0"/>
          </c:trendline>
          <c:cat>
            <c:strRef>
              <c:f>PuntiErrori!$A$4:$A$8</c:f>
              <c:strCache>
                <c:ptCount val="5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</c:strCache>
            </c:strRef>
          </c:cat>
          <c:val>
            <c:numRef>
              <c:f>PuntiErrori!$C$4:$C$8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958142"/>
        <c:axId val="58574693"/>
      </c:lineChart>
      <c:catAx>
        <c:axId val="5095814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574693"/>
        <c:crosses val="autoZero"/>
        <c:auto val="1"/>
        <c:lblAlgn val="ctr"/>
        <c:lblOffset val="100"/>
      </c:catAx>
      <c:valAx>
        <c:axId val="58574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95814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209160</xdr:colOff>
      <xdr:row>38</xdr:row>
      <xdr:rowOff>99360</xdr:rowOff>
    </xdr:to>
    <xdr:graphicFrame>
      <xdr:nvGraphicFramePr>
        <xdr:cNvPr id="0" name="Chart 1"/>
        <xdr:cNvGraphicFramePr/>
      </xdr:nvGraphicFramePr>
      <xdr:xfrm>
        <a:off x="0" y="0"/>
        <a:ext cx="8610120" cy="6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209160</xdr:colOff>
      <xdr:row>38</xdr:row>
      <xdr:rowOff>99360</xdr:rowOff>
    </xdr:to>
    <xdr:graphicFrame>
      <xdr:nvGraphicFramePr>
        <xdr:cNvPr id="1" name="Chart 2"/>
        <xdr:cNvGraphicFramePr/>
      </xdr:nvGraphicFramePr>
      <xdr:xfrm>
        <a:off x="0" y="0"/>
        <a:ext cx="8610120" cy="6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209160</xdr:colOff>
      <xdr:row>38</xdr:row>
      <xdr:rowOff>99360</xdr:rowOff>
    </xdr:to>
    <xdr:graphicFrame>
      <xdr:nvGraphicFramePr>
        <xdr:cNvPr id="2" name="Chart 3"/>
        <xdr:cNvGraphicFramePr/>
      </xdr:nvGraphicFramePr>
      <xdr:xfrm>
        <a:off x="0" y="0"/>
        <a:ext cx="8610120" cy="6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209160</xdr:colOff>
      <xdr:row>38</xdr:row>
      <xdr:rowOff>99360</xdr:rowOff>
    </xdr:to>
    <xdr:graphicFrame>
      <xdr:nvGraphicFramePr>
        <xdr:cNvPr id="3" name="Chart 4"/>
        <xdr:cNvGraphicFramePr/>
      </xdr:nvGraphicFramePr>
      <xdr:xfrm>
        <a:off x="0" y="0"/>
        <a:ext cx="8610120" cy="6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209160</xdr:colOff>
      <xdr:row>38</xdr:row>
      <xdr:rowOff>99360</xdr:rowOff>
    </xdr:to>
    <xdr:graphicFrame>
      <xdr:nvGraphicFramePr>
        <xdr:cNvPr id="4" name="Chart 5"/>
        <xdr:cNvGraphicFramePr/>
      </xdr:nvGraphicFramePr>
      <xdr:xfrm>
        <a:off x="0" y="0"/>
        <a:ext cx="8610120" cy="6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3.71"/>
    <col collapsed="false" customWidth="true" hidden="false" outlineLevel="0" max="3" min="3" style="0" width="2.71"/>
    <col collapsed="false" customWidth="true" hidden="false" outlineLevel="0" max="4" min="4" style="0" width="20.71"/>
    <col collapsed="false" customWidth="true" hidden="false" outlineLevel="0" max="5" min="5" style="0" width="3.14"/>
    <col collapsed="false" customWidth="true" hidden="false" outlineLevel="0" max="6" min="6" style="0" width="3.86"/>
    <col collapsed="false" customWidth="true" hidden="false" outlineLevel="0" max="7" min="7" style="0" width="5.01"/>
    <col collapsed="false" customWidth="true" hidden="false" outlineLevel="0" max="8" min="8" style="0" width="5.14"/>
    <col collapsed="false" customWidth="true" hidden="false" outlineLevel="0" max="9" min="9" style="0" width="2.43"/>
    <col collapsed="false" customWidth="true" hidden="false" outlineLevel="0" max="10" min="10" style="0" width="4.43"/>
    <col collapsed="false" customWidth="true" hidden="false" outlineLevel="0" max="11" min="11" style="0" width="3.86"/>
    <col collapsed="false" customWidth="true" hidden="false" outlineLevel="0" max="12" min="12" style="0" width="3.71"/>
    <col collapsed="false" customWidth="true" hidden="false" outlineLevel="0" max="13" min="13" style="0" width="2.99"/>
    <col collapsed="false" customWidth="true" hidden="false" outlineLevel="0" max="14" min="14" style="0" width="3.99"/>
    <col collapsed="false" customWidth="true" hidden="false" outlineLevel="0" max="15" min="15" style="0" width="4.57"/>
    <col collapsed="false" customWidth="true" hidden="false" outlineLevel="0" max="16" min="16" style="0" width="5.86"/>
    <col collapsed="false" customWidth="true" hidden="false" outlineLevel="0" max="17" min="17" style="0" width="6.01"/>
    <col collapsed="false" customWidth="true" hidden="false" outlineLevel="0" max="18" min="18" style="0" width="2.71"/>
    <col collapsed="false" customWidth="true" hidden="false" outlineLevel="0" max="19" min="19" style="0" width="6.14"/>
    <col collapsed="false" customWidth="true" hidden="false" outlineLevel="0" max="20" min="20" style="0" width="4.71"/>
    <col collapsed="false" customWidth="true" hidden="false" outlineLevel="0" max="21" min="21" style="0" width="5.29"/>
    <col collapsed="false" customWidth="true" hidden="false" outlineLevel="0" max="22" min="22" style="0" width="4.71"/>
    <col collapsed="false" customWidth="true" hidden="false" outlineLevel="0" max="23" min="23" style="0" width="6.14"/>
    <col collapsed="false" customWidth="true" hidden="false" outlineLevel="0" max="24" min="24" style="0" width="3.14"/>
    <col collapsed="false" customWidth="true" hidden="false" outlineLevel="0" max="25" min="25" style="0" width="6.14"/>
    <col collapsed="false" customWidth="true" hidden="false" outlineLevel="0" max="1025" min="26" style="0" width="17.29"/>
  </cols>
  <sheetData>
    <row r="1" customFormat="false" ht="15" hidden="false" customHeight="false" outlineLevel="0" collapsed="false">
      <c r="A1" s="1"/>
      <c r="B1" s="2" t="str">
        <f aca="false">IFERROR(__xludf.dummyfunction("CONCAT(TO_TEXT(Evento!B2),CONCAT("" "",Evento!B3))"),"03/03/2018 Rovereto (TN)")</f>
        <v>03/03/2018 Rovereto (TN)</v>
      </c>
      <c r="C1" s="3"/>
      <c r="D1" s="4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</row>
    <row r="2" customFormat="false" ht="15" hidden="false" customHeight="false" outlineLevel="0" collapsed="false">
      <c r="A2" s="3"/>
      <c r="B2" s="2" t="str">
        <f aca="false">Evento!B4</f>
        <v>Lagaris Volley</v>
      </c>
      <c r="C2" s="4"/>
      <c r="D2" s="4"/>
      <c r="E2" s="8"/>
      <c r="F2" s="8"/>
      <c r="G2" s="8" t="n">
        <f aca="false">IF(I2&gt;I3,1,0)+IF(J2&gt;J3,1,0)+IF(K2&gt;K3,1,0)+IF(L2&gt;L3,1,0)+IF(M2&gt;M3,1,0)</f>
        <v>3</v>
      </c>
      <c r="H2" s="9"/>
      <c r="I2" s="9" t="n">
        <f aca="false">Evento!B6</f>
        <v>25</v>
      </c>
      <c r="J2" s="9" t="n">
        <f aca="false">Evento!B8</f>
        <v>25</v>
      </c>
      <c r="K2" s="5" t="n">
        <f aca="false">Evento!B10</f>
        <v>25</v>
      </c>
      <c r="L2" s="5" t="n">
        <f aca="false">Evento!B12</f>
        <v>0</v>
      </c>
      <c r="M2" s="5" t="n">
        <f aca="false">Evento!B14</f>
        <v>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customFormat="false" ht="15" hidden="false" customHeight="false" outlineLevel="0" collapsed="false">
      <c r="A3" s="3"/>
      <c r="B3" s="2" t="str">
        <f aca="false">Evento!B5</f>
        <v>SSV Bozen Volley Sparkasse</v>
      </c>
      <c r="C3" s="3"/>
      <c r="D3" s="3"/>
      <c r="E3" s="10"/>
      <c r="F3" s="10"/>
      <c r="G3" s="10" t="n">
        <f aca="false">IF(I3&gt;I2,1,0)+IF(J3&gt;J2,1,0)+IF(K3&gt;K2,1,0)+IF(L3&gt;L2,1,0)+IF(M3&gt;M2,1,0)</f>
        <v>0</v>
      </c>
      <c r="H3" s="9"/>
      <c r="I3" s="5" t="n">
        <f aca="false">Evento!B7</f>
        <v>16</v>
      </c>
      <c r="J3" s="5" t="n">
        <f aca="false">Evento!B9</f>
        <v>15</v>
      </c>
      <c r="K3" s="5" t="n">
        <f aca="false">Evento!B11</f>
        <v>15</v>
      </c>
      <c r="L3" s="5" t="n">
        <f aca="false">Evento!B13</f>
        <v>0</v>
      </c>
      <c r="M3" s="5" t="n">
        <f aca="false">Evento!B15</f>
        <v>0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/>
    </row>
    <row r="4" customFormat="false" ht="15" hidden="false" customHeight="false" outlineLevel="0" collapsed="false">
      <c r="A4" s="1"/>
      <c r="B4" s="1"/>
      <c r="C4" s="1"/>
      <c r="D4" s="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7"/>
    </row>
    <row r="5" customFormat="false" ht="15" hidden="false" customHeight="true" outlineLevel="0" collapsed="false">
      <c r="A5" s="1"/>
      <c r="B5" s="12" t="str">
        <f aca="false">Atleti!C1</f>
        <v>Lagaris Volley</v>
      </c>
      <c r="C5" s="12"/>
      <c r="D5" s="12"/>
      <c r="E5" s="13"/>
      <c r="F5" s="13"/>
      <c r="G5" s="14" t="s">
        <v>0</v>
      </c>
      <c r="H5" s="14"/>
      <c r="I5" s="15"/>
      <c r="J5" s="14" t="s">
        <v>1</v>
      </c>
      <c r="K5" s="14"/>
      <c r="L5" s="14"/>
      <c r="M5" s="15"/>
      <c r="N5" s="14" t="s">
        <v>2</v>
      </c>
      <c r="O5" s="14"/>
      <c r="P5" s="14"/>
      <c r="Q5" s="14"/>
      <c r="R5" s="15"/>
      <c r="S5" s="14" t="s">
        <v>3</v>
      </c>
      <c r="T5" s="14"/>
      <c r="U5" s="14"/>
      <c r="V5" s="14"/>
      <c r="W5" s="14"/>
      <c r="X5" s="15"/>
      <c r="Y5" s="16" t="s">
        <v>4</v>
      </c>
      <c r="Z5" s="7"/>
    </row>
    <row r="6" customFormat="false" ht="15" hidden="false" customHeight="false" outlineLevel="0" collapsed="false">
      <c r="A6" s="1"/>
      <c r="B6" s="12"/>
      <c r="C6" s="12"/>
      <c r="D6" s="12"/>
      <c r="E6" s="17"/>
      <c r="F6" s="17"/>
      <c r="G6" s="18" t="s">
        <v>5</v>
      </c>
      <c r="H6" s="19" t="s">
        <v>6</v>
      </c>
      <c r="I6" s="17"/>
      <c r="J6" s="18" t="s">
        <v>5</v>
      </c>
      <c r="K6" s="20" t="s">
        <v>7</v>
      </c>
      <c r="L6" s="19" t="s">
        <v>8</v>
      </c>
      <c r="M6" s="17"/>
      <c r="N6" s="18" t="s">
        <v>5</v>
      </c>
      <c r="O6" s="20" t="s">
        <v>7</v>
      </c>
      <c r="P6" s="20" t="s">
        <v>9</v>
      </c>
      <c r="Q6" s="19" t="s">
        <v>10</v>
      </c>
      <c r="R6" s="17"/>
      <c r="S6" s="18" t="s">
        <v>5</v>
      </c>
      <c r="T6" s="20" t="s">
        <v>7</v>
      </c>
      <c r="U6" s="20" t="s">
        <v>11</v>
      </c>
      <c r="V6" s="20" t="s">
        <v>8</v>
      </c>
      <c r="W6" s="19" t="s">
        <v>12</v>
      </c>
      <c r="X6" s="17"/>
      <c r="Y6" s="21" t="s">
        <v>8</v>
      </c>
      <c r="Z6" s="7"/>
    </row>
    <row r="7" customFormat="false" ht="15" hidden="false" customHeight="false" outlineLevel="0" collapsed="false">
      <c r="A7" s="7"/>
      <c r="B7" s="22" t="n">
        <f aca="false">Atleti!A3</f>
        <v>2</v>
      </c>
      <c r="C7" s="23" t="n">
        <f aca="false">Atleti!B3</f>
        <v>0</v>
      </c>
      <c r="D7" s="24" t="str">
        <f aca="false">Atleti!C3</f>
        <v>Anna Gardumi</v>
      </c>
      <c r="E7" s="25"/>
      <c r="F7" s="25"/>
      <c r="G7" s="26" t="n">
        <f aca="false">IF('Gioc 2'!$J$11=0,"-",'Gioc 2'!$J$11)</f>
        <v>3</v>
      </c>
      <c r="H7" s="27" t="n">
        <f aca="false">IF('Gioc 2'!J17=0,"-",'Gioc 2'!J17)</f>
        <v>2</v>
      </c>
      <c r="I7" s="25"/>
      <c r="J7" s="26" t="n">
        <f aca="false">IF('Gioc 2'!$G$13=0,"-",'Gioc 2'!$G$13)</f>
        <v>20</v>
      </c>
      <c r="K7" s="28" t="n">
        <f aca="false">IF('Gioc 2'!$F$13=0,"-",'Gioc 2'!$F$13)</f>
        <v>1</v>
      </c>
      <c r="L7" s="27" t="n">
        <f aca="false">IF('Gioc 2'!$B$13=0,"-",'Gioc 2'!$B$13)</f>
        <v>3</v>
      </c>
      <c r="M7" s="25"/>
      <c r="N7" s="29" t="str">
        <f aca="false">IF('Gioc 2'!$H$6=0,"-",'Gioc 2'!$H$6)</f>
        <v>-</v>
      </c>
      <c r="O7" s="23" t="str">
        <f aca="false">IF('Gioc 2'!$G$6=0,"-",'Gioc 2'!$G$6)</f>
        <v>-</v>
      </c>
      <c r="P7" s="23" t="str">
        <f aca="false">IF('Gioc 2'!B9=0,"-",'Gioc 2'!B9)</f>
        <v>-</v>
      </c>
      <c r="Q7" s="30" t="str">
        <f aca="false">IF('Gioc 2'!$B$6&gt;0,('Gioc 2'!$B$6/'Gioc 2'!$H$6),"-")</f>
        <v>-</v>
      </c>
      <c r="R7" s="25"/>
      <c r="S7" s="26" t="n">
        <f aca="false">IF('Gioc 2'!$H$20=0,"-",'Gioc 2'!$H$20)</f>
        <v>4</v>
      </c>
      <c r="T7" s="23" t="str">
        <f aca="false">IF('Gioc 2'!$G$20=0,"-",'Gioc 2'!$G$20)</f>
        <v>-</v>
      </c>
      <c r="U7" s="23" t="str">
        <f aca="false">IF('Gioc 2'!$F$20=0,"-",'Gioc 2'!$F$20)</f>
        <v>-</v>
      </c>
      <c r="V7" s="23" t="str">
        <f aca="false">IF('Gioc 2'!$B$20=0,"-",'Gioc 2'!$B$20)</f>
        <v>-</v>
      </c>
      <c r="W7" s="31" t="str">
        <f aca="false">IF('Gioc 2'!$B$20&gt;0,'Gioc 2'!$B$20/'Gioc 2'!$H$20,"-")</f>
        <v>-</v>
      </c>
      <c r="X7" s="25"/>
      <c r="Y7" s="32" t="str">
        <f aca="false">IF('Gioc 2'!$I$6=0,"-",'Gioc 2'!$I$6)</f>
        <v>-</v>
      </c>
      <c r="Z7" s="7"/>
    </row>
    <row r="8" customFormat="false" ht="15" hidden="false" customHeight="false" outlineLevel="0" collapsed="false">
      <c r="A8" s="7"/>
      <c r="B8" s="33" t="n">
        <f aca="false">Atleti!A4</f>
        <v>6</v>
      </c>
      <c r="C8" s="34" t="n">
        <f aca="false">Atleti!B4</f>
        <v>0</v>
      </c>
      <c r="D8" s="35" t="str">
        <f aca="false">Atleti!C4</f>
        <v>Serena Olocco</v>
      </c>
      <c r="E8" s="36"/>
      <c r="F8" s="36"/>
      <c r="G8" s="37" t="n">
        <f aca="false">IF('Gioc 6'!$J$11=0,"-",'Gioc 6'!$J$11)</f>
        <v>11</v>
      </c>
      <c r="H8" s="27" t="n">
        <f aca="false">IF('Gioc 6'!J17=0,"-",'Gioc 6'!J17)</f>
        <v>9</v>
      </c>
      <c r="I8" s="36"/>
      <c r="J8" s="37" t="n">
        <f aca="false">IF('Gioc 6'!$G$13=0,"-",'Gioc 6'!$G$13)</f>
        <v>7</v>
      </c>
      <c r="K8" s="34" t="str">
        <f aca="false">IF('Gioc 6'!$F$13=0,"-",'Gioc 6'!$F$13)</f>
        <v>-</v>
      </c>
      <c r="L8" s="38" t="str">
        <f aca="false">IF('Gioc 6'!$B$13=0,"-",'Gioc 6'!$B$13)</f>
        <v>-</v>
      </c>
      <c r="M8" s="36"/>
      <c r="N8" s="37" t="n">
        <f aca="false">IF('Gioc 6'!$H$6=0,"-",'Gioc 6'!$H$6)</f>
        <v>2</v>
      </c>
      <c r="O8" s="34" t="str">
        <f aca="false">IF('Gioc 6'!$F$6=0,"-",'Gioc 6'!$F$6)</f>
        <v>-</v>
      </c>
      <c r="P8" s="39" t="n">
        <f aca="false">IF('Gioc 6'!$B$9=0,"-",'Gioc 6'!$B$9)</f>
        <v>1</v>
      </c>
      <c r="Q8" s="40" t="n">
        <f aca="false">IF('Gioc 6'!$B$6&gt;0,('Gioc 6'!$B$6/'Gioc 6'!$H$6),"-")</f>
        <v>0.5</v>
      </c>
      <c r="R8" s="36"/>
      <c r="S8" s="26" t="n">
        <f aca="false">IF('Gioc 6'!$H$20=0,"-",'Gioc 6'!$H$20)</f>
        <v>25</v>
      </c>
      <c r="T8" s="41" t="n">
        <f aca="false">IF('Gioc 6'!$G$20=0,"-",'Gioc 6'!$G$20)</f>
        <v>2</v>
      </c>
      <c r="U8" s="34" t="str">
        <f aca="false">IF('Gioc 6'!$F$20=0,"-",'Gioc 6'!$F$20)</f>
        <v>-</v>
      </c>
      <c r="V8" s="41" t="n">
        <f aca="false">IF('Gioc 6'!$B$20=0,"-",'Gioc 6'!$B$20)</f>
        <v>10</v>
      </c>
      <c r="W8" s="31" t="n">
        <f aca="false">IF('Gioc 6'!$B$20&gt;0,'Gioc 6'!$B$20/'Gioc 6'!$H$20,"-")</f>
        <v>0.4</v>
      </c>
      <c r="X8" s="36"/>
      <c r="Y8" s="42" t="n">
        <f aca="false">IF('Gioc 6'!$I$6=0,"-",'Gioc 6'!$I$6)</f>
        <v>1</v>
      </c>
      <c r="Z8" s="7"/>
    </row>
    <row r="9" customFormat="false" ht="15" hidden="false" customHeight="false" outlineLevel="0" collapsed="false">
      <c r="A9" s="7"/>
      <c r="B9" s="33" t="n">
        <f aca="false">Atleti!A5</f>
        <v>10</v>
      </c>
      <c r="C9" s="34" t="n">
        <f aca="false">Atleti!B5</f>
        <v>0</v>
      </c>
      <c r="D9" s="35" t="str">
        <f aca="false">Atleti!C5</f>
        <v>Licia Fondriest</v>
      </c>
      <c r="E9" s="36"/>
      <c r="F9" s="36"/>
      <c r="G9" s="37" t="n">
        <f aca="false">IF('Gioc 10'!$J$11=0,"-",'Gioc 10'!$J$11)</f>
        <v>1</v>
      </c>
      <c r="H9" s="27" t="n">
        <f aca="false">IF('Gioc 10'!J17=0,"-",'Gioc 10'!J17)</f>
        <v>-5</v>
      </c>
      <c r="I9" s="36"/>
      <c r="J9" s="37" t="n">
        <f aca="false">IF('Gioc 10'!$G$13=0,"-",'Gioc 10'!$G$13)</f>
        <v>10</v>
      </c>
      <c r="K9" s="41" t="n">
        <f aca="false">IF('Gioc 10'!$F$13=0,"-",'Gioc 10'!$F$13)</f>
        <v>3</v>
      </c>
      <c r="L9" s="43" t="n">
        <f aca="false">IF('Gioc 10'!$B$13=0,"-",'Gioc 10'!$B$13)</f>
        <v>1</v>
      </c>
      <c r="M9" s="36"/>
      <c r="N9" s="44" t="str">
        <f aca="false">IF('Gioc 10'!$H$6=0,"-",'Gioc 10'!$H$6)</f>
        <v>-</v>
      </c>
      <c r="O9" s="34" t="str">
        <f aca="false">IF('Gioc 10'!$F$6=0,"-",'Gioc 10'!$F$6)</f>
        <v>-</v>
      </c>
      <c r="P9" s="34" t="str">
        <f aca="false">IF('Gioc 10'!$B$9=0,"-",'Gioc 10'!$B$9)</f>
        <v>-</v>
      </c>
      <c r="Q9" s="40" t="str">
        <f aca="false">IF('Gioc 10'!$B$6&gt;0,('Gioc 10'!$B$6/'Gioc 10'!$H$6),"-")</f>
        <v>-</v>
      </c>
      <c r="R9" s="36"/>
      <c r="S9" s="26" t="n">
        <f aca="false">IF('Gioc 10'!$H$20=0,"-",'Gioc 10'!$H$20)</f>
        <v>6</v>
      </c>
      <c r="T9" s="41" t="n">
        <f aca="false">IF('Gioc 10'!$G$20=0,"-",'Gioc 10'!$G$20)</f>
        <v>3</v>
      </c>
      <c r="U9" s="41" t="n">
        <f aca="false">IF('Gioc 10'!$F$20=0,"-",'Gioc 10'!$F$20)</f>
        <v>1</v>
      </c>
      <c r="V9" s="34" t="str">
        <f aca="false">IF('Gioc 10'!$B$20=0,"-",'Gioc 10'!$B$20)</f>
        <v>-</v>
      </c>
      <c r="W9" s="31" t="str">
        <f aca="false">IF('Gioc 10'!$B$20&gt;0,'Gioc 10'!$B$20/'Gioc 10'!$H$20,"-")</f>
        <v>-</v>
      </c>
      <c r="X9" s="36"/>
      <c r="Y9" s="45" t="str">
        <f aca="false">IF('Gioc 10'!$I$6=0,"-",'Gioc 10'!$I$6)</f>
        <v>-</v>
      </c>
      <c r="Z9" s="7"/>
    </row>
    <row r="10" customFormat="false" ht="15" hidden="false" customHeight="false" outlineLevel="0" collapsed="false">
      <c r="A10" s="7"/>
      <c r="B10" s="33" t="n">
        <f aca="false">Atleti!A6</f>
        <v>16</v>
      </c>
      <c r="C10" s="34" t="n">
        <f aca="false">Atleti!B6</f>
        <v>0</v>
      </c>
      <c r="D10" s="35" t="str">
        <f aca="false">Atleti!C6</f>
        <v>Alessia Ruele</v>
      </c>
      <c r="E10" s="36"/>
      <c r="F10" s="36"/>
      <c r="G10" s="37" t="n">
        <f aca="false">IF('Gioc 16'!$J$11=0,"-",'Gioc 16'!$J$11)</f>
        <v>7</v>
      </c>
      <c r="H10" s="27" t="n">
        <f aca="false">IF('Gioc 16'!J17=0,"-",'Gioc 16'!J17)</f>
        <v>7</v>
      </c>
      <c r="I10" s="36"/>
      <c r="J10" s="37" t="n">
        <f aca="false">IF('Gioc 16'!$G$13=0,"-",'Gioc 16'!$G$13)</f>
        <v>6</v>
      </c>
      <c r="K10" s="34" t="str">
        <f aca="false">IF('Gioc 16'!$F$13=0,"-",'Gioc 16'!$F$13)</f>
        <v>-</v>
      </c>
      <c r="L10" s="43" t="n">
        <f aca="false">IF('Gioc 16'!$B$13=0,"-",'Gioc 16'!$B$13)</f>
        <v>1</v>
      </c>
      <c r="M10" s="36"/>
      <c r="N10" s="44" t="str">
        <f aca="false">IF('Gioc 16'!$G$6=0,"-",'Gioc 16'!$G$6)</f>
        <v>-</v>
      </c>
      <c r="O10" s="34" t="str">
        <f aca="false">IF('Gioc 16'!$F$6=0,"-",'Gioc 16'!$F$6)</f>
        <v>-</v>
      </c>
      <c r="P10" s="34" t="str">
        <f aca="false">IF('Gioc 16'!$B$9=0,"-",'Gioc 16'!$B$9)</f>
        <v>-</v>
      </c>
      <c r="Q10" s="40" t="str">
        <f aca="false">IF('Gioc 16'!$B$6&gt;0,('Gioc 16'!$B$6/'Gioc 16'!$H$6),"-")</f>
        <v>-</v>
      </c>
      <c r="R10" s="36"/>
      <c r="S10" s="26" t="n">
        <f aca="false">IF('Gioc 16'!$H$20=0,"-",'Gioc 16'!$H$20)</f>
        <v>13</v>
      </c>
      <c r="T10" s="34" t="str">
        <f aca="false">IF('Gioc 16'!$G$20=0,"-",'Gioc 16'!$G$20)</f>
        <v>-</v>
      </c>
      <c r="U10" s="34" t="str">
        <f aca="false">IF('Gioc 16'!$F$20=0,"-",'Gioc 16'!$F$20)</f>
        <v>-</v>
      </c>
      <c r="V10" s="41" t="n">
        <f aca="false">IF('Gioc 16'!$B$20=0,"-",'Gioc 16'!$B$20)</f>
        <v>6</v>
      </c>
      <c r="W10" s="31" t="n">
        <f aca="false">IF('Gioc 16'!$B$20&gt;0,'Gioc 16'!$B$20/'Gioc 16'!$H$20,"-")</f>
        <v>0.4615384615</v>
      </c>
      <c r="X10" s="36"/>
      <c r="Y10" s="45" t="str">
        <f aca="false">IF('Gioc 16'!$I$6=0,"-",'Gioc 16'!$I$6)</f>
        <v>-</v>
      </c>
      <c r="Z10" s="7"/>
    </row>
    <row r="11" customFormat="false" ht="15" hidden="false" customHeight="false" outlineLevel="0" collapsed="false">
      <c r="A11" s="7"/>
      <c r="B11" s="33" t="n">
        <f aca="false">Atleti!A7</f>
        <v>12</v>
      </c>
      <c r="C11" s="34" t="n">
        <f aca="false">Atleti!B7</f>
        <v>0</v>
      </c>
      <c r="D11" s="35" t="str">
        <f aca="false">Atleti!C7</f>
        <v>Anna Casagrande</v>
      </c>
      <c r="E11" s="36"/>
      <c r="F11" s="36"/>
      <c r="G11" s="44" t="str">
        <f aca="false">IF('Gioc 12'!$J$11=0,"-",'Gioc 12'!$J$11)</f>
        <v>-</v>
      </c>
      <c r="H11" s="46" t="str">
        <f aca="false">IF('Gioc 12'!J17=0,"-",'Gioc 12'!J17)</f>
        <v>-</v>
      </c>
      <c r="I11" s="36"/>
      <c r="J11" s="44" t="str">
        <f aca="false">IF('Gioc 12'!$G$13=0,"-",'Gioc 12'!$G$13)</f>
        <v>-</v>
      </c>
      <c r="K11" s="34" t="str">
        <f aca="false">IF('Gioc 12'!$F$13=0,"-",'Gioc 12'!$F$13)</f>
        <v>-</v>
      </c>
      <c r="L11" s="38" t="str">
        <f aca="false">IF('Gioc 12'!$B$13=0,"-",'Gioc 12'!$B$13)</f>
        <v>-</v>
      </c>
      <c r="M11" s="36"/>
      <c r="N11" s="44" t="str">
        <f aca="false">IF('Gioc 12'!$GH6=0,"-",'Gioc 12'!$H$6)</f>
        <v>-</v>
      </c>
      <c r="O11" s="34" t="str">
        <f aca="false">IF('Gioc 12'!$F$6=0,"-",'Gioc 12'!$F$6)</f>
        <v>-</v>
      </c>
      <c r="P11" s="34" t="str">
        <f aca="false">IF('Gioc 12'!$B$9=0,"-",'Gioc 12'!$B$9)</f>
        <v>-</v>
      </c>
      <c r="Q11" s="40" t="str">
        <f aca="false">IF('Gioc 12'!$B$6&gt;0,('Gioc 12'!$B$6/'Gioc 12'!$H$6),"-")</f>
        <v>-</v>
      </c>
      <c r="R11" s="36"/>
      <c r="S11" s="29" t="str">
        <f aca="false">IF('Gioc 12'!$H$20=0,"-",'Gioc 12'!$H$20)</f>
        <v>-</v>
      </c>
      <c r="T11" s="34" t="str">
        <f aca="false">IF('Gioc 12'!$G$20=0,"-",'Gioc 12'!$G$20)</f>
        <v>-</v>
      </c>
      <c r="U11" s="34" t="str">
        <f aca="false">IF('Gioc 12'!$F$20=0,"-",'Gioc 12'!$F$20)</f>
        <v>-</v>
      </c>
      <c r="V11" s="34" t="str">
        <f aca="false">IF('Gioc 12'!$B$20=0,"-",'Gioc 12'!$B$20)</f>
        <v>-</v>
      </c>
      <c r="W11" s="31" t="str">
        <f aca="false">IF('Gioc 12'!$B$20&gt;0,'Gioc 12'!$B$20/'Gioc 12'!$H$20,"-")</f>
        <v>-</v>
      </c>
      <c r="X11" s="36"/>
      <c r="Y11" s="45" t="str">
        <f aca="false">IF('Gioc 12'!$I$6=0,"-",'Gioc 12'!$I$6)</f>
        <v>-</v>
      </c>
      <c r="Z11" s="7"/>
    </row>
    <row r="12" customFormat="false" ht="15" hidden="false" customHeight="false" outlineLevel="0" collapsed="false">
      <c r="A12" s="7"/>
      <c r="B12" s="33" t="n">
        <f aca="false">Atleti!A8</f>
        <v>15</v>
      </c>
      <c r="C12" s="34" t="n">
        <f aca="false">Atleti!B8</f>
        <v>0</v>
      </c>
      <c r="D12" s="35" t="str">
        <f aca="false">Atleti!C8</f>
        <v>Francesca Peretti</v>
      </c>
      <c r="E12" s="36"/>
      <c r="F12" s="36"/>
      <c r="G12" s="37" t="n">
        <f aca="false">IF('Gioc 15'!$J$11=0,"-",'Gioc 15'!$J$11)</f>
        <v>14</v>
      </c>
      <c r="H12" s="27" t="n">
        <f aca="false">IF('Gioc 15'!J17=0,"-",'Gioc 15'!J17)</f>
        <v>8</v>
      </c>
      <c r="I12" s="36"/>
      <c r="J12" s="37" t="n">
        <f aca="false">IF('Gioc 15'!$G$13=0,"-",'Gioc 15'!$G$13)</f>
        <v>14</v>
      </c>
      <c r="K12" s="41" t="n">
        <f aca="false">IF('Gioc 15'!$F$13=0,"-",'Gioc 15'!$F$13)</f>
        <v>2</v>
      </c>
      <c r="L12" s="43" t="n">
        <f aca="false">IF('Gioc 15'!$B$13=0,"-",'Gioc 15'!$B$13)</f>
        <v>1</v>
      </c>
      <c r="M12" s="36"/>
      <c r="N12" s="37" t="n">
        <f aca="false">IF('Gioc 15'!$G$6=0,"-",'Gioc 15'!$G$6)</f>
        <v>3</v>
      </c>
      <c r="O12" s="34" t="str">
        <f aca="false">IF('Gioc 15'!$F$6=0,"-",'Gioc 15'!$F$6)</f>
        <v>-</v>
      </c>
      <c r="P12" s="39" t="n">
        <f aca="false">IF('Gioc 15'!$B$9=0,"-",'Gioc 15'!$B$9)</f>
        <v>1</v>
      </c>
      <c r="Q12" s="40" t="n">
        <f aca="false">IF('Gioc 15'!$B$6&gt;0,('Gioc 15'!$B$6/'Gioc 15'!$G$6),"-")</f>
        <v>0.3333333333</v>
      </c>
      <c r="R12" s="36"/>
      <c r="S12" s="26" t="n">
        <f aca="false">IF('Gioc 15'!$H$20=0,"-",'Gioc 15'!$H$20)</f>
        <v>31</v>
      </c>
      <c r="T12" s="41" t="n">
        <f aca="false">IF('Gioc 15'!$G$20=0,"-",'Gioc 15'!$G$20)</f>
        <v>4</v>
      </c>
      <c r="U12" s="34" t="str">
        <f aca="false">IF('Gioc 15'!$F$20=0,"-",'Gioc 15'!$F$20)</f>
        <v>-</v>
      </c>
      <c r="V12" s="41" t="n">
        <f aca="false">IF('Gioc 15'!$B$20=0,"-",'Gioc 15'!$B$20)</f>
        <v>12</v>
      </c>
      <c r="W12" s="31" t="n">
        <f aca="false">IF('Gioc 15'!$B$20&gt;0,'Gioc 15'!$B$20/'Gioc 15'!$H$20,"-")</f>
        <v>0.3870967742</v>
      </c>
      <c r="X12" s="36"/>
      <c r="Y12" s="42" t="n">
        <f aca="false">IF('Gioc 15'!$I$6=0,"-",'Gioc 15'!$I$6)</f>
        <v>1</v>
      </c>
      <c r="Z12" s="7"/>
    </row>
    <row r="13" customFormat="false" ht="15" hidden="false" customHeight="false" outlineLevel="0" collapsed="false">
      <c r="A13" s="7"/>
      <c r="B13" s="33" t="n">
        <f aca="false">Atleti!A9</f>
        <v>8</v>
      </c>
      <c r="C13" s="34"/>
      <c r="D13" s="35" t="str">
        <f aca="false">Atleti!C9</f>
        <v>Elisa Della Valentina</v>
      </c>
      <c r="E13" s="36"/>
      <c r="F13" s="36"/>
      <c r="G13" s="44" t="str">
        <f aca="false">IF('Gioc 8'!$J$11=0,"-",'Gioc 8'!$J$11)</f>
        <v>-</v>
      </c>
      <c r="H13" s="27" t="n">
        <f aca="false">IF('Gioc 8'!J17=0,"-",'Gioc 8'!J17)</f>
        <v>-1</v>
      </c>
      <c r="I13" s="36"/>
      <c r="J13" s="44" t="str">
        <f aca="false">IF('Gioc 8'!$G$13=0,"-",'Gioc 8'!$G$13)</f>
        <v>-</v>
      </c>
      <c r="K13" s="34" t="str">
        <f aca="false">IF('Gioc 8'!$F$13=0,"-",'Gioc 8'!$F$13)</f>
        <v>-</v>
      </c>
      <c r="L13" s="38" t="str">
        <f aca="false">IF('Gioc 8'!$B$13=0,"-",'Gioc 8'!$B$13)</f>
        <v>-</v>
      </c>
      <c r="M13" s="36"/>
      <c r="N13" s="37" t="n">
        <f aca="false">IF('Gioc 8'!$G$6=0,"-",'Gioc 8'!$G$6)</f>
        <v>12</v>
      </c>
      <c r="O13" s="41" t="n">
        <f aca="false">IF('Gioc 8'!$F$6=0,"-",'Gioc 8'!$F$6)</f>
        <v>1</v>
      </c>
      <c r="P13" s="39" t="n">
        <f aca="false">IF('Gioc 8'!$B$9=0,"-",'Gioc 8'!$B$9)</f>
        <v>0.75</v>
      </c>
      <c r="Q13" s="40" t="n">
        <f aca="false">IF('Gioc 8'!$B$6&gt;0,('Gioc 8'!$B$6/'Gioc 8'!$G$6),"-")</f>
        <v>0.25</v>
      </c>
      <c r="R13" s="36"/>
      <c r="S13" s="29" t="str">
        <f aca="false">IF('Gioc 8'!$H$20=0,"-",'Gioc 8'!$H$20)</f>
        <v>-</v>
      </c>
      <c r="T13" s="34" t="str">
        <f aca="false">IF('Gioc 8'!$G$20=0,"-",'Gioc 8'!$G$20)</f>
        <v>-</v>
      </c>
      <c r="U13" s="34" t="str">
        <f aca="false">IF('Gioc 8'!$F$20=0,"-",'Gioc 8'!$F$20)</f>
        <v>-</v>
      </c>
      <c r="V13" s="34" t="str">
        <f aca="false">IF('Gioc 8'!$B$20=0,"-",'Gioc 8'!$B$20)</f>
        <v>-</v>
      </c>
      <c r="W13" s="31" t="str">
        <f aca="false">IF('Gioc 8'!$B$20&gt;0,'Gioc 8'!$B$20/'Gioc 8'!$H$20,"-")</f>
        <v>-</v>
      </c>
      <c r="X13" s="36"/>
      <c r="Y13" s="45" t="str">
        <f aca="false">IF('Gioc 8'!$I$6=0,"-",'Gioc 8'!$I$6)</f>
        <v>-</v>
      </c>
      <c r="Z13" s="7"/>
    </row>
    <row r="14" customFormat="false" ht="15" hidden="false" customHeight="false" outlineLevel="0" collapsed="false">
      <c r="A14" s="7"/>
      <c r="B14" s="33" t="n">
        <f aca="false">Atleti!A10</f>
        <v>9</v>
      </c>
      <c r="C14" s="34" t="n">
        <f aca="false">Atleti!B10</f>
        <v>0</v>
      </c>
      <c r="D14" s="35" t="str">
        <f aca="false">Atleti!C10</f>
        <v>Martina Consolati</v>
      </c>
      <c r="E14" s="36"/>
      <c r="F14" s="36"/>
      <c r="G14" s="37" t="n">
        <f aca="false">IF('Gioc 9'!$J$11=0,"-",'Gioc 9'!$J$11)</f>
        <v>6</v>
      </c>
      <c r="H14" s="27" t="n">
        <f aca="false">IF('Gioc 9'!J17=0,"-",'Gioc 9'!J17)</f>
        <v>1</v>
      </c>
      <c r="I14" s="36"/>
      <c r="J14" s="37" t="n">
        <f aca="false">IF('Gioc 9'!$G$13=0,"-",'Gioc 9'!$G$13)</f>
        <v>9</v>
      </c>
      <c r="K14" s="41" t="n">
        <f aca="false">IF('Gioc 9'!$F$13=0,"-",'Gioc 9'!$F$13)</f>
        <v>1</v>
      </c>
      <c r="L14" s="38" t="str">
        <f aca="false">IF('Gioc 9'!$B$13=0,"-",'Gioc 9'!$B$13)</f>
        <v>-</v>
      </c>
      <c r="M14" s="36"/>
      <c r="N14" s="37" t="n">
        <f aca="false">IF('Gioc 9'!$G$6=0,"-",'Gioc 9'!$G$6)</f>
        <v>14</v>
      </c>
      <c r="O14" s="41" t="n">
        <f aca="false">IF('Gioc 9'!$F$6=0,"-",'Gioc 9'!$F$6)</f>
        <v>3</v>
      </c>
      <c r="P14" s="39" t="n">
        <f aca="false">IF('Gioc 9'!$B$9=0,"-",'Gioc 9'!$B$9)</f>
        <v>0.5</v>
      </c>
      <c r="Q14" s="40" t="n">
        <f aca="false">IF('Gioc 9'!$B$6&gt;0,('Gioc 9'!$B$6/'Gioc 9'!$G$6),"-")</f>
        <v>0.1428571429</v>
      </c>
      <c r="R14" s="36"/>
      <c r="S14" s="26" t="n">
        <f aca="false">IF('Gioc 9'!$H$20=0,"-",'Gioc 9'!$H$20)</f>
        <v>19</v>
      </c>
      <c r="T14" s="41" t="n">
        <f aca="false">IF('Gioc 9'!$G$20=0,"-",'Gioc 9'!$G$20)</f>
        <v>1</v>
      </c>
      <c r="U14" s="41" t="n">
        <f aca="false">IF('Gioc 9'!$F$20=0,"-",'Gioc 9'!$F$20)</f>
        <v>3</v>
      </c>
      <c r="V14" s="41" t="n">
        <f aca="false">IF('Gioc 9'!$B$20=0,"-",'Gioc 9'!$B$20)</f>
        <v>5</v>
      </c>
      <c r="W14" s="31" t="n">
        <f aca="false">IF('Gioc 9'!$B$20&gt;0,'Gioc 9'!$B$20/'Gioc 9'!$H$20,"-")</f>
        <v>0.2631578947</v>
      </c>
      <c r="X14" s="36"/>
      <c r="Y14" s="42" t="n">
        <f aca="false">IF('Gioc 9'!$I$6=0,"-",'Gioc 9'!$I$6)</f>
        <v>1</v>
      </c>
      <c r="Z14" s="7"/>
    </row>
    <row r="15" customFormat="false" ht="15" hidden="false" customHeight="false" outlineLevel="0" collapsed="false">
      <c r="A15" s="7"/>
      <c r="B15" s="33" t="n">
        <f aca="false">Atleti!A11</f>
        <v>5</v>
      </c>
      <c r="C15" s="34" t="n">
        <f aca="false">Atleti!B11</f>
        <v>0</v>
      </c>
      <c r="D15" s="35" t="str">
        <f aca="false">Atleti!C11</f>
        <v>Martina Rizzi</v>
      </c>
      <c r="E15" s="36"/>
      <c r="F15" s="36"/>
      <c r="G15" s="37" t="n">
        <f aca="false">IF('Gioc 5'!$J$11=0,"-",'Gioc 5'!$J$11)</f>
        <v>1</v>
      </c>
      <c r="H15" s="46" t="str">
        <f aca="false">IF('Gioc 5'!J17=0,"-",'Gioc 5'!J17)</f>
        <v>-</v>
      </c>
      <c r="I15" s="36"/>
      <c r="J15" s="37" t="n">
        <f aca="false">IF('Gioc 5'!$G$13=0,"-",'Gioc 5'!$G$13)</f>
        <v>6</v>
      </c>
      <c r="K15" s="34" t="str">
        <f aca="false">IF('Gioc 5'!$F$13=0,"-",'Gioc 5'!$F$13)</f>
        <v>-</v>
      </c>
      <c r="L15" s="43" t="n">
        <f aca="false">IF('Gioc 5'!$B$13=0,"-",'Gioc 5'!$B$13)</f>
        <v>1</v>
      </c>
      <c r="M15" s="36"/>
      <c r="N15" s="37" t="n">
        <f aca="false">IF('Gioc 5'!$G$6=0,"-",'Gioc 5'!$G$6)</f>
        <v>1</v>
      </c>
      <c r="O15" s="34" t="str">
        <f aca="false">IF('Gioc 5'!$F$6=0,"-",'Gioc 5'!$F$6)</f>
        <v>-</v>
      </c>
      <c r="P15" s="34" t="str">
        <f aca="false">IF('Gioc 5'!$B$9=0,"-",'Gioc 5'!$B$9)</f>
        <v>-</v>
      </c>
      <c r="Q15" s="40" t="str">
        <f aca="false">IF('Gioc 5'!$B$6&gt;0,('Gioc 5'!$B$6/'Gioc 5'!$G$6),"-")</f>
        <v>-</v>
      </c>
      <c r="R15" s="36"/>
      <c r="S15" s="26" t="n">
        <f aca="false">IF('Gioc 5'!$H$20=0,"-",'Gioc 5'!$H$20)</f>
        <v>3</v>
      </c>
      <c r="T15" s="41" t="n">
        <f aca="false">IF('Gioc 5'!$G$20=0,"-",'Gioc 5'!$G$20)</f>
        <v>1</v>
      </c>
      <c r="U15" s="34" t="str">
        <f aca="false">IF('Gioc 5'!$F$20=0,"-",'Gioc 5'!$F$20)</f>
        <v>-</v>
      </c>
      <c r="V15" s="34" t="str">
        <f aca="false">IF('Gioc 5'!$B$20=0,"-",'Gioc 5'!$B$20)</f>
        <v>-</v>
      </c>
      <c r="W15" s="31" t="str">
        <f aca="false">IF('Gioc 5'!$B$20&gt;0,'Gioc 5'!$B$20/'Gioc 5'!$H$20,"-")</f>
        <v>-</v>
      </c>
      <c r="X15" s="36"/>
      <c r="Y15" s="45" t="str">
        <f aca="false">IF('Gioc 5'!$I$6=0,"-",'Gioc 5'!$I$6)</f>
        <v>-</v>
      </c>
      <c r="Z15" s="7"/>
    </row>
    <row r="16" customFormat="false" ht="15" hidden="false" customHeight="false" outlineLevel="0" collapsed="false">
      <c r="A16" s="7"/>
      <c r="B16" s="33" t="n">
        <f aca="false">Atleti!A12</f>
        <v>3</v>
      </c>
      <c r="C16" s="34" t="n">
        <f aca="false">Atleti!B12</f>
        <v>0</v>
      </c>
      <c r="D16" s="35" t="str">
        <f aca="false">Atleti!C12</f>
        <v>Elisa Barozzi</v>
      </c>
      <c r="E16" s="36"/>
      <c r="F16" s="36"/>
      <c r="G16" s="44" t="str">
        <f aca="false">IF('Gioc 3'!$J$11=0,"-",'Gioc 3'!$J$11)</f>
        <v>-</v>
      </c>
      <c r="H16" s="27" t="n">
        <f aca="false">IF('Gioc 3'!J17=0,"-",'Gioc 3'!J17)</f>
        <v>-1</v>
      </c>
      <c r="I16" s="36"/>
      <c r="J16" s="37" t="n">
        <f aca="false">IF('Gioc 3'!$G$13=0,"-",'Gioc 3'!$G$13)</f>
        <v>1</v>
      </c>
      <c r="K16" s="41" t="n">
        <f aca="false">IF('Gioc 3'!$F$13=0,"-",'Gioc 3'!$F$13)</f>
        <v>1</v>
      </c>
      <c r="L16" s="38" t="str">
        <f aca="false">IF('Gioc 3'!$B$13=0,"-",'Gioc 3'!$B$13)</f>
        <v>-</v>
      </c>
      <c r="M16" s="36"/>
      <c r="N16" s="44" t="str">
        <f aca="false">IF('Gioc 3'!$G$6=0,"-",'Gioc 3'!$G$6)</f>
        <v>-</v>
      </c>
      <c r="O16" s="34" t="str">
        <f aca="false">IF('Gioc 3'!$F$6=0,"-",'Gioc 3'!$F$6)</f>
        <v>-</v>
      </c>
      <c r="P16" s="34" t="str">
        <f aca="false">IF('Gioc 3'!$B$9=0,"-",'Gioc 3'!$B$9)</f>
        <v>-</v>
      </c>
      <c r="Q16" s="40" t="str">
        <f aca="false">IF('Gioc 3'!$B$6&gt;0,('Gioc 3'!$B$6/'Gioc 3'!$G$6),"-")</f>
        <v>-</v>
      </c>
      <c r="R16" s="36"/>
      <c r="S16" s="29" t="str">
        <f aca="false">IF('Gioc 3'!$H$20=0,"-",'Gioc 3'!$H$20)</f>
        <v>-</v>
      </c>
      <c r="T16" s="34" t="str">
        <f aca="false">IF('Gioc 3'!$G$20=0,"-",'Gioc 3'!$G$20)</f>
        <v>-</v>
      </c>
      <c r="U16" s="34" t="str">
        <f aca="false">IF('Gioc 3'!$F$20=0,"-",'Gioc 3'!$F$20)</f>
        <v>-</v>
      </c>
      <c r="V16" s="34" t="str">
        <f aca="false">IF('Gioc 3'!$B$20=0,"-",'Gioc 3'!$B$20)</f>
        <v>-</v>
      </c>
      <c r="W16" s="31" t="str">
        <f aca="false">IF('Gioc 3'!$B$20&gt;0,'Gioc 3'!$B$20/'Gioc 3'!$H$20,"-")</f>
        <v>-</v>
      </c>
      <c r="X16" s="36"/>
      <c r="Y16" s="45" t="str">
        <f aca="false">IF('Gioc 3'!$I$6=0,"-",'Gioc 3'!$I$6)</f>
        <v>-</v>
      </c>
      <c r="Z16" s="7"/>
    </row>
    <row r="17" customFormat="false" ht="15" hidden="false" customHeight="false" outlineLevel="0" collapsed="false">
      <c r="A17" s="7"/>
      <c r="B17" s="33" t="n">
        <f aca="false">Atleti!A13</f>
        <v>18</v>
      </c>
      <c r="C17" s="34" t="n">
        <f aca="false">Atleti!B13</f>
        <v>0</v>
      </c>
      <c r="D17" s="35" t="str">
        <f aca="false">Atleti!C13</f>
        <v>Stefania Della Valentina</v>
      </c>
      <c r="E17" s="36"/>
      <c r="F17" s="36"/>
      <c r="G17" s="44" t="str">
        <f aca="false">IF('Gioc 18'!$J$11=0,"-",'Gioc 18'!$J$11)</f>
        <v>-</v>
      </c>
      <c r="H17" s="27" t="n">
        <f aca="false">IF('Gioc 18'!J17=0,"-",'Gioc 18'!J17)</f>
        <v>-2</v>
      </c>
      <c r="I17" s="36"/>
      <c r="J17" s="37" t="n">
        <f aca="false">IF('Gioc 18'!$G$13=0,"-",'Gioc 18'!$G$13)</f>
        <v>2</v>
      </c>
      <c r="K17" s="41" t="n">
        <f aca="false">IF('Gioc 18'!$F$13=0,"-",'Gioc 18'!$F$13)</f>
        <v>1</v>
      </c>
      <c r="L17" s="38" t="str">
        <f aca="false">IF('Gioc 18'!$B$13=0,"-",'Gioc 18'!$B$13)</f>
        <v>-</v>
      </c>
      <c r="M17" s="36"/>
      <c r="N17" s="44" t="str">
        <f aca="false">IF('Gioc 18'!$G$6=0,"-",'Gioc 18'!$G$6)</f>
        <v>-</v>
      </c>
      <c r="O17" s="34" t="str">
        <f aca="false">IF('Gioc 18'!$F$6=0,"-",'Gioc 18'!$F$6)</f>
        <v>-</v>
      </c>
      <c r="P17" s="34" t="str">
        <f aca="false">IF('Gioc 18'!$B$9=0,"-",'Gioc 18'!$B$9)</f>
        <v>-</v>
      </c>
      <c r="Q17" s="40" t="str">
        <f aca="false">IF('Gioc 18'!$B$6&gt;0,('Gioc 18'!$B$6/'Gioc 18'!$G$6),"-")</f>
        <v>-</v>
      </c>
      <c r="R17" s="36"/>
      <c r="S17" s="26" t="n">
        <f aca="false">IF('Gioc 18'!$H$20=0,"-",'Gioc 18'!$H$20)</f>
        <v>2</v>
      </c>
      <c r="T17" s="41" t="n">
        <f aca="false">IF('Gioc 18'!$G$20=0,"-",'Gioc 18'!$G$20)</f>
        <v>1</v>
      </c>
      <c r="U17" s="34" t="str">
        <f aca="false">IF('Gioc 18'!$F$20=0,"-",'Gioc 18'!$F$20)</f>
        <v>-</v>
      </c>
      <c r="V17" s="34" t="str">
        <f aca="false">IF('Gioc 18'!$B$20=0,"-",'Gioc 18'!$B$20)</f>
        <v>-</v>
      </c>
      <c r="W17" s="31" t="str">
        <f aca="false">IF('Gioc 18'!$B$20&gt;0,'Gioc 18'!$B$20/'Gioc 18'!$H$20,"-")</f>
        <v>-</v>
      </c>
      <c r="X17" s="36"/>
      <c r="Y17" s="45" t="str">
        <f aca="false">IF('Gioc 18'!$I$6=0,"-",'Gioc 18'!$I$6)</f>
        <v>-</v>
      </c>
      <c r="Z17" s="7"/>
    </row>
    <row r="18" customFormat="false" ht="15" hidden="false" customHeight="true" outlineLevel="0" collapsed="false">
      <c r="A18" s="47"/>
      <c r="B18" s="48" t="s">
        <v>13</v>
      </c>
      <c r="C18" s="48"/>
      <c r="D18" s="48"/>
      <c r="E18" s="49"/>
      <c r="F18" s="50"/>
      <c r="G18" s="51" t="n">
        <f aca="false">SUM(G7:G17)</f>
        <v>43</v>
      </c>
      <c r="H18" s="52" t="n">
        <f aca="false">IF(Squadra!J16=0,"-",Squadra!J16)</f>
        <v>18</v>
      </c>
      <c r="I18" s="53"/>
      <c r="J18" s="54" t="n">
        <f aca="false">SUM(J7:J17)</f>
        <v>75</v>
      </c>
      <c r="K18" s="55" t="n">
        <f aca="false">SUM(K7:K17)</f>
        <v>9</v>
      </c>
      <c r="L18" s="56" t="n">
        <f aca="false">SUM(L7:L17)</f>
        <v>7</v>
      </c>
      <c r="M18" s="53"/>
      <c r="N18" s="57" t="n">
        <f aca="false">SUM(N7:N17)</f>
        <v>32</v>
      </c>
      <c r="O18" s="53" t="n">
        <f aca="false">SUM(O7:O17)</f>
        <v>4</v>
      </c>
      <c r="P18" s="58" t="n">
        <f aca="false">Squadra!B8</f>
        <v>0.65625</v>
      </c>
      <c r="Q18" s="59" t="n">
        <f aca="false">IF(Squadra!B5&gt;0,Squadra!B5/Squadra!G5,"-")</f>
        <v>0.21875</v>
      </c>
      <c r="R18" s="53"/>
      <c r="S18" s="60" t="n">
        <f aca="false">SUM(S7:S17)</f>
        <v>103</v>
      </c>
      <c r="T18" s="53" t="n">
        <f aca="false">SUM(T7:T17)</f>
        <v>12</v>
      </c>
      <c r="U18" s="53" t="n">
        <f aca="false">IF(SUM(U7:U17)=0,"-",SUM(U7:U17))</f>
        <v>4</v>
      </c>
      <c r="V18" s="53" t="n">
        <f aca="false">SUM(V7:V17)</f>
        <v>33</v>
      </c>
      <c r="W18" s="59" t="n">
        <f aca="false">IF(Squadra!B19&gt;0,Squadra!B19/Squadra!H19,"-")</f>
        <v>0.3203883495</v>
      </c>
      <c r="X18" s="53"/>
      <c r="Y18" s="61" t="n">
        <f aca="false">SUM(Y7:Y17)</f>
        <v>3</v>
      </c>
      <c r="Z18" s="7"/>
    </row>
    <row r="19" customFormat="false" ht="15" hidden="false" customHeight="false" outlineLevel="0" collapsed="false">
      <c r="A19" s="7"/>
      <c r="B19" s="62"/>
      <c r="C19" s="6"/>
      <c r="D19" s="63" t="s">
        <v>14</v>
      </c>
      <c r="E19" s="64" t="s">
        <v>15</v>
      </c>
      <c r="F19" s="64" t="s">
        <v>16</v>
      </c>
      <c r="G19" s="64" t="s">
        <v>11</v>
      </c>
      <c r="H19" s="65" t="s">
        <v>17</v>
      </c>
      <c r="I19" s="6"/>
      <c r="J19" s="66"/>
      <c r="K19" s="67"/>
      <c r="L19" s="68"/>
      <c r="M19" s="6"/>
      <c r="N19" s="66"/>
      <c r="O19" s="67"/>
      <c r="P19" s="67"/>
      <c r="Q19" s="69"/>
      <c r="R19" s="6"/>
      <c r="S19" s="66"/>
      <c r="T19" s="67"/>
      <c r="U19" s="67"/>
      <c r="V19" s="67"/>
      <c r="W19" s="69"/>
      <c r="X19" s="6"/>
      <c r="Y19" s="70"/>
      <c r="Z19" s="7"/>
    </row>
    <row r="20" customFormat="false" ht="15" hidden="false" customHeight="false" outlineLevel="0" collapsed="false">
      <c r="A20" s="7"/>
      <c r="B20" s="62"/>
      <c r="C20" s="6"/>
      <c r="D20" s="71" t="str">
        <f aca="false">IF(I$2&gt;0,"Set 1","")</f>
        <v>Set 1</v>
      </c>
      <c r="E20" s="72" t="n">
        <f aca="false">IF(Squadra!B34&gt;0,Squadra!B34,0)</f>
        <v>4</v>
      </c>
      <c r="F20" s="73" t="n">
        <f aca="false">Squadra!B41</f>
        <v>13</v>
      </c>
      <c r="G20" s="73" t="n">
        <f aca="false">Squadra!I27</f>
        <v>0</v>
      </c>
      <c r="H20" s="74" t="n">
        <f aca="false">IF(I3&gt;I2,ABS(I3-(E20+F20+G20)),ABS(I2-(E20+F20+G20)))</f>
        <v>8</v>
      </c>
      <c r="I20" s="75"/>
      <c r="J20" s="76" t="n">
        <f aca="false">Squadra!G34</f>
        <v>25</v>
      </c>
      <c r="K20" s="77" t="n">
        <f aca="false">Squadra!F34</f>
        <v>3</v>
      </c>
      <c r="L20" s="78" t="n">
        <f aca="false">Squadra!B34</f>
        <v>4</v>
      </c>
      <c r="M20" s="79"/>
      <c r="N20" s="80" t="n">
        <f aca="false">Squadra!G27</f>
        <v>15</v>
      </c>
      <c r="O20" s="77" t="n">
        <f aca="false">Squadra!F27</f>
        <v>2</v>
      </c>
      <c r="P20" s="81" t="n">
        <f aca="false">Squadra!B30</f>
        <v>0.6666666667</v>
      </c>
      <c r="Q20" s="82" t="n">
        <f aca="false">IF(Squadra!B27&gt;0,Squadra!B27/Squadra!G27,"-")</f>
        <v>0.2</v>
      </c>
      <c r="R20" s="79"/>
      <c r="S20" s="80" t="n">
        <f aca="false">Squadra!H41</f>
        <v>42</v>
      </c>
      <c r="T20" s="77" t="n">
        <f aca="false">Squadra!G41</f>
        <v>4</v>
      </c>
      <c r="U20" s="77" t="n">
        <f aca="false">Squadra!I27</f>
        <v>0</v>
      </c>
      <c r="V20" s="77" t="n">
        <f aca="false">Squadra!B41</f>
        <v>13</v>
      </c>
      <c r="W20" s="82" t="n">
        <f aca="false">IF(Squadra!B41&gt;0,Squadra!B41/Squadra!H41,"-")</f>
        <v>0.3095238095</v>
      </c>
      <c r="X20" s="79"/>
      <c r="Y20" s="83" t="str">
        <f aca="false">IF(Squadra!I27&gt;0,Squadra!I27,"-")</f>
        <v>-</v>
      </c>
      <c r="Z20" s="84"/>
    </row>
    <row r="21" customFormat="false" ht="15" hidden="false" customHeight="false" outlineLevel="0" collapsed="false">
      <c r="A21" s="7"/>
      <c r="B21" s="62"/>
      <c r="C21" s="6"/>
      <c r="D21" s="85" t="str">
        <f aca="false">IF(J$2&gt;0,"Set 2","")</f>
        <v>Set 2</v>
      </c>
      <c r="E21" s="86" t="n">
        <f aca="false">IF(Squadra!B56&gt;0,Squadra!B56,0)</f>
        <v>0</v>
      </c>
      <c r="F21" s="87" t="n">
        <f aca="false">Squadra!B63</f>
        <v>13</v>
      </c>
      <c r="G21" s="87" t="n">
        <f aca="false">Squadra!I49</f>
        <v>1</v>
      </c>
      <c r="H21" s="88" t="n">
        <f aca="false">IF(J3&gt;J2,ABS(J3-(E21+F21+G21)),ABS(J2-(E21+F21+G21)))</f>
        <v>11</v>
      </c>
      <c r="I21" s="89"/>
      <c r="J21" s="90" t="n">
        <f aca="false">Squadra!G56</f>
        <v>25</v>
      </c>
      <c r="K21" s="91" t="n">
        <f aca="false">Squadra!F56</f>
        <v>4</v>
      </c>
      <c r="L21" s="92" t="n">
        <f aca="false">Squadra!B56</f>
        <v>0</v>
      </c>
      <c r="M21" s="93"/>
      <c r="N21" s="94" t="n">
        <f aca="false">Squadra!G49</f>
        <v>11</v>
      </c>
      <c r="O21" s="91" t="n">
        <f aca="false">Squadra!F49</f>
        <v>1</v>
      </c>
      <c r="P21" s="95" t="n">
        <f aca="false">Squadra!B52</f>
        <v>0.9090909091</v>
      </c>
      <c r="Q21" s="96" t="n">
        <f aca="false">IF(Squadra!B49&gt;0,(Squadra!B49/Squadra!G49),"-")</f>
        <v>0.2727272727</v>
      </c>
      <c r="R21" s="93"/>
      <c r="S21" s="94" t="n">
        <f aca="false">Squadra!H63</f>
        <v>33</v>
      </c>
      <c r="T21" s="91" t="n">
        <f aca="false">Squadra!G63</f>
        <v>5</v>
      </c>
      <c r="U21" s="91" t="n">
        <f aca="false">Squadra!I49</f>
        <v>1</v>
      </c>
      <c r="V21" s="91" t="n">
        <f aca="false">Squadra!B63</f>
        <v>13</v>
      </c>
      <c r="W21" s="96" t="n">
        <f aca="false">IF(Squadra!B63&gt;0,Squadra!B63/Squadra!H63,"-")</f>
        <v>0.3939393939</v>
      </c>
      <c r="X21" s="93"/>
      <c r="Y21" s="97" t="n">
        <f aca="false">IF(Squadra!I49&gt;0,Squadra!I49,"-")</f>
        <v>1</v>
      </c>
      <c r="Z21" s="84"/>
    </row>
    <row r="22" customFormat="false" ht="15" hidden="false" customHeight="false" outlineLevel="0" collapsed="false">
      <c r="A22" s="7"/>
      <c r="B22" s="62"/>
      <c r="C22" s="6"/>
      <c r="D22" s="85" t="str">
        <f aca="false">IF(K$2&gt;0,"Set 3","")</f>
        <v>Set 3</v>
      </c>
      <c r="E22" s="98" t="n">
        <f aca="false">IF(Squadra!B79&gt;0,Squadra!B79,0)</f>
        <v>3</v>
      </c>
      <c r="F22" s="99" t="n">
        <f aca="false">Squadra!B86</f>
        <v>7</v>
      </c>
      <c r="G22" s="99" t="n">
        <f aca="false">Squadra!I72</f>
        <v>2</v>
      </c>
      <c r="H22" s="100" t="n">
        <f aca="false">IF(K3&gt;K2,ABS(I3-(E22+F22+G22)),ABS(K2-(E22+F22+G22)))</f>
        <v>13</v>
      </c>
      <c r="I22" s="101"/>
      <c r="J22" s="102" t="n">
        <f aca="false">Squadra!G79</f>
        <v>25</v>
      </c>
      <c r="K22" s="103" t="n">
        <f aca="false">Squadra!F79</f>
        <v>2</v>
      </c>
      <c r="L22" s="104" t="n">
        <f aca="false">Squadra!B79</f>
        <v>3</v>
      </c>
      <c r="M22" s="105"/>
      <c r="N22" s="106" t="n">
        <f aca="false">Squadra!G72</f>
        <v>6</v>
      </c>
      <c r="O22" s="103" t="n">
        <f aca="false">Squadra!F72</f>
        <v>1</v>
      </c>
      <c r="P22" s="107" t="n">
        <f aca="false">Squadra!B75</f>
        <v>0.1666666667</v>
      </c>
      <c r="Q22" s="108" t="n">
        <f aca="false">IF(Squadra!B72&gt;0,Squadra!B72/Squadra!G72,"-")</f>
        <v>0.1666666667</v>
      </c>
      <c r="R22" s="105"/>
      <c r="S22" s="106" t="n">
        <f aca="false">Squadra!H86</f>
        <v>28</v>
      </c>
      <c r="T22" s="103" t="n">
        <f aca="false">Squadra!G86</f>
        <v>3</v>
      </c>
      <c r="U22" s="103" t="n">
        <f aca="false">Squadra!I72</f>
        <v>2</v>
      </c>
      <c r="V22" s="103" t="n">
        <f aca="false">Squadra!B86</f>
        <v>7</v>
      </c>
      <c r="W22" s="108" t="n">
        <f aca="false">IF(Squadra!B86&gt;0,Squadra!B86/Squadra!H86,"-")</f>
        <v>0.25</v>
      </c>
      <c r="X22" s="105"/>
      <c r="Y22" s="109" t="n">
        <f aca="false">IF(Squadra!I72&gt;0,Squadra!I72,"-")</f>
        <v>2</v>
      </c>
      <c r="Z22" s="84"/>
    </row>
    <row r="23" customFormat="false" ht="15" hidden="false" customHeight="false" outlineLevel="0" collapsed="false">
      <c r="A23" s="7"/>
      <c r="B23" s="62"/>
      <c r="C23" s="6"/>
      <c r="D23" s="110" t="str">
        <f aca="false">IF(L$2&gt;0,"Set 4","")</f>
        <v/>
      </c>
      <c r="E23" s="111" t="str">
        <f aca="false">IF(D23&lt;&gt;"",IF(Squadra!B102&gt;0,Squadra!B102,0),"")</f>
        <v/>
      </c>
      <c r="F23" s="112" t="str">
        <f aca="false">IF(D23&lt;&gt;"",IF(Squadra!B109&gt;0,Squadra!B109,0),"")</f>
        <v/>
      </c>
      <c r="G23" s="112" t="str">
        <f aca="false">IF(D23&lt;&gt;"",IF(Squadra!I95&gt;0,Squadra!I95,0),"")</f>
        <v/>
      </c>
      <c r="H23" s="113" t="str">
        <f aca="false">IF(D23&lt;&gt;"",IF(L3&gt;L2,ABS(L3-(E23+F23+G23)),ABS(L2-(E23+F23+G23))),"")</f>
        <v/>
      </c>
      <c r="I23" s="114"/>
      <c r="J23" s="115" t="str">
        <f aca="false">IF(D23&lt;&gt;"",IF(Squadra!G102=0,"0",Squadra!G102),"")</f>
        <v/>
      </c>
      <c r="K23" s="112" t="str">
        <f aca="false">IF(D23&lt;&gt;"",IF(Squadra!F102=0,"0",Squadra!F102),"")</f>
        <v/>
      </c>
      <c r="L23" s="113" t="str">
        <f aca="false">IF(D23&lt;&gt;"",IF(Squadra!F102=0,"0",Squadra!F102),"")</f>
        <v/>
      </c>
      <c r="M23" s="116"/>
      <c r="N23" s="115" t="str">
        <f aca="false">IF(D23&lt;&gt;"",IF(Squadra!G95&gt;0,Squadra!G95,"0"),"")</f>
        <v/>
      </c>
      <c r="O23" s="117" t="str">
        <f aca="false">IF(D23&lt;&gt;"",IF(Squadra!F95&gt;0,Squadra!F95,"0"),"")</f>
        <v/>
      </c>
      <c r="P23" s="117" t="str">
        <f aca="false">IF(D23&lt;&gt;"",IF(Squadra!B95&gt;0,Squadra!B98,"0"),"")</f>
        <v/>
      </c>
      <c r="Q23" s="118" t="str">
        <f aca="false">IF(D23&lt;&gt;"",IF(Squadra!B95&gt;0,Squadra!B95/Squadra!G95,"0"),"")</f>
        <v/>
      </c>
      <c r="R23" s="116"/>
      <c r="S23" s="115" t="str">
        <f aca="false">IF(D23&lt;&gt;"",IF(Squadra!H109&gt;0,Squadra!H109,"-"),"")</f>
        <v/>
      </c>
      <c r="T23" s="117" t="str">
        <f aca="false">IF(D23&lt;&gt;"",IF(Squadra!G109&gt;0,Squadra!G109,"-"),"")</f>
        <v/>
      </c>
      <c r="U23" s="117" t="str">
        <f aca="false">IF(D23&lt;&gt;"",IF(Squadra!I95&gt;0,Squadra!I95,"0"),"")</f>
        <v/>
      </c>
      <c r="V23" s="117" t="str">
        <f aca="false">IF(D23&lt;&gt;"",IF(Squadra!B109&gt;0,Squadra!B109,"0"),"")</f>
        <v/>
      </c>
      <c r="W23" s="118" t="str">
        <f aca="false">IF(D23&lt;&gt;"",IF(Squadra!B109&gt;0,Squadra!B109/Squadra!H109,"0"),"")</f>
        <v/>
      </c>
      <c r="X23" s="116"/>
      <c r="Y23" s="119" t="str">
        <f aca="false">IF(D23&lt;&gt;"",IF(Squadra!I95&gt;0,Squadra!I95,"0"),"")</f>
        <v/>
      </c>
      <c r="Z23" s="7"/>
    </row>
    <row r="24" customFormat="false" ht="15" hidden="false" customHeight="false" outlineLevel="0" collapsed="false">
      <c r="A24" s="7"/>
      <c r="B24" s="120"/>
      <c r="C24" s="121"/>
      <c r="D24" s="122" t="str">
        <f aca="false">IF(M2="","","Set 5")</f>
        <v/>
      </c>
      <c r="E24" s="123" t="str">
        <f aca="false">IF(D24&lt;&gt;"",IF(Squadra!B125&gt;0,Squadra!B125,0),"")</f>
        <v/>
      </c>
      <c r="F24" s="124" t="str">
        <f aca="false">IF($D$24&lt;&gt;"",IF(Squadra!B132&gt;0,Squadra!B132,0),"")</f>
        <v/>
      </c>
      <c r="G24" s="125" t="str">
        <f aca="false">IF(D24&lt;&gt;"",IF(Squadra!I118&gt;0,Squadra!I118,"0"),"")</f>
        <v/>
      </c>
      <c r="H24" s="126" t="str">
        <f aca="false">IF(D24&lt;&gt;"",IF(M3&gt;M2,ABS(M3-(E24+F24+G24)),ABS(M2-(E24+F24+G24))),"")</f>
        <v/>
      </c>
      <c r="I24" s="127"/>
      <c r="J24" s="128" t="str">
        <f aca="false">IF(D24&lt;&gt;"",IF(Squadra!G125=0,"0",Squadra!G125),"")</f>
        <v/>
      </c>
      <c r="K24" s="124" t="str">
        <f aca="false">IF(D24&lt;&gt;"",IF(Squadra!G125=0,"0",Squadra!F125),"")</f>
        <v/>
      </c>
      <c r="L24" s="126" t="str">
        <f aca="false">IF(D24&lt;&gt;"",IF(Squadra!G125=0,"0",Squadra!B125),"")</f>
        <v/>
      </c>
      <c r="M24" s="129"/>
      <c r="N24" s="128" t="str">
        <f aca="false">IF(D24&lt;&gt;"",IF(Squadra!G118&gt;0,Squadra!G118,"0"),"")</f>
        <v/>
      </c>
      <c r="O24" s="130" t="str">
        <f aca="false">IF(D24&lt;&gt;"",IF(Squadra!H118&gt;0,Squadra!H96,"0"),"")</f>
        <v/>
      </c>
      <c r="P24" s="130" t="str">
        <f aca="false">IF(D24&lt;&gt;"",IF(Squadra!B119&gt;0,Squadra!B119,"0"),"")</f>
        <v/>
      </c>
      <c r="Q24" s="131" t="str">
        <f aca="false">IF(D24&lt;&gt;"",IF(Squadra!B118&gt;0,Squadra!B118/Squadra!G118,"0"),"")</f>
        <v/>
      </c>
      <c r="R24" s="129"/>
      <c r="S24" s="128" t="str">
        <f aca="false">IF(D24&lt;&gt;"",IF(Squadra!H132&gt;0,Squadra!H132,"0"),"")</f>
        <v/>
      </c>
      <c r="T24" s="130" t="str">
        <f aca="false">IF(D24&lt;&gt;"",IF(Squadra!G132&gt;0,Squadra!G132,"0"),"")</f>
        <v/>
      </c>
      <c r="U24" s="130" t="str">
        <f aca="false">IF(D24&lt;&gt;"",IF(Squadra!I118&gt;0,Squadra!I118,"0"),"")</f>
        <v/>
      </c>
      <c r="V24" s="130" t="n">
        <f aca="false">IF(D24&lt;&gt;"",IF(Squadra!B132&gt;0,Squadra!B132,"0"),)</f>
        <v>0</v>
      </c>
      <c r="W24" s="131" t="str">
        <f aca="false">IF(D24&lt;&gt;"",IF(Squadra!B132&gt;0,Squadra!B132/Squadra!H132,"0"),"")</f>
        <v/>
      </c>
      <c r="X24" s="129"/>
      <c r="Y24" s="132" t="str">
        <f aca="false">IF(D24&lt;&gt;"",IF(Squadra!I118&gt;0,Squadra!I118,"0"),"")</f>
        <v/>
      </c>
      <c r="Z24" s="7"/>
    </row>
    <row r="25" customFormat="false" ht="15" hidden="false" customHeight="false" outlineLevel="0" collapsed="false">
      <c r="A25" s="7"/>
      <c r="B25" s="133"/>
      <c r="C25" s="7"/>
      <c r="D25" s="133"/>
      <c r="E25" s="134"/>
      <c r="F25" s="134"/>
      <c r="G25" s="134"/>
      <c r="H25" s="135"/>
      <c r="I25" s="135"/>
      <c r="J25" s="135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5" hidden="false" customHeight="false" outlineLevel="0" collapsed="false">
      <c r="A26" s="7"/>
      <c r="B26" s="136" t="s">
        <v>18</v>
      </c>
      <c r="C26" s="7"/>
      <c r="D26" s="136" t="s">
        <v>19</v>
      </c>
      <c r="E26" s="134"/>
      <c r="F26" s="134"/>
      <c r="G26" s="134" t="s">
        <v>20</v>
      </c>
      <c r="H26" s="135"/>
      <c r="I26" s="135"/>
      <c r="J26" s="137" t="n">
        <f aca="false">Squadra!K11-O18</f>
        <v>21</v>
      </c>
      <c r="K26" s="138" t="s">
        <v>21</v>
      </c>
      <c r="L26" s="4"/>
      <c r="M26" s="139" t="n">
        <f aca="false">Squadra!J7</f>
        <v>0</v>
      </c>
      <c r="N26" s="138" t="s">
        <v>22</v>
      </c>
      <c r="O26" s="4"/>
      <c r="P26" s="4"/>
      <c r="Q26" s="140" t="n">
        <f aca="false">Squadra!J5</f>
        <v>0</v>
      </c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5" hidden="false" customHeight="false" outlineLevel="0" collapsed="false">
      <c r="A27" s="7"/>
      <c r="B27" s="136" t="s">
        <v>23</v>
      </c>
      <c r="C27" s="7"/>
      <c r="D27" s="141" t="s">
        <v>24</v>
      </c>
      <c r="E27" s="134"/>
      <c r="F27" s="134"/>
      <c r="G27" s="134" t="s">
        <v>25</v>
      </c>
      <c r="H27" s="135"/>
      <c r="I27" s="135"/>
      <c r="J27" s="135" t="n">
        <f aca="false">H20+H21+H22+H23+H24</f>
        <v>32</v>
      </c>
      <c r="K27" s="7"/>
      <c r="L27" s="7"/>
      <c r="M27" s="7"/>
      <c r="N27" s="138" t="s">
        <v>26</v>
      </c>
      <c r="O27" s="7"/>
      <c r="P27" s="4"/>
      <c r="Q27" s="142" t="n">
        <v>0</v>
      </c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5" hidden="false" customHeight="false" outlineLevel="0" collapsed="false">
      <c r="A28" s="7"/>
      <c r="B28" s="136" t="s">
        <v>27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1048576" customFormat="false" ht="15" hidden="false" customHeight="true" outlineLevel="0" collapsed="false"/>
  </sheetData>
  <mergeCells count="7">
    <mergeCell ref="B5:D6"/>
    <mergeCell ref="E5:F5"/>
    <mergeCell ref="G5:H5"/>
    <mergeCell ref="J5:L5"/>
    <mergeCell ref="N5:Q5"/>
    <mergeCell ref="S5:W5"/>
    <mergeCell ref="B18:D18"/>
  </mergeCells>
  <printOptions headings="false" gridLines="fals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11" min="2" style="0" width="8.57"/>
    <col collapsed="false" customWidth="true" hidden="false" outlineLevel="0" max="12" min="12" style="0" width="8"/>
    <col collapsed="false" customWidth="true" hidden="false" outlineLevel="0" max="21" min="13" style="0" width="10.86"/>
    <col collapsed="false" customWidth="true" hidden="false" outlineLevel="0" max="26" min="22" style="0" width="10"/>
    <col collapsed="false" customWidth="true" hidden="false" outlineLevel="0" max="1025" min="27" style="0" width="17.29"/>
  </cols>
  <sheetData>
    <row r="1" customFormat="false" ht="12.75" hidden="false" customHeight="true" outlineLevel="0" collapsed="false">
      <c r="A1" s="166" t="s">
        <v>65</v>
      </c>
      <c r="B1" s="167"/>
      <c r="C1" s="151"/>
      <c r="D1" s="151"/>
      <c r="E1" s="151"/>
      <c r="F1" s="151"/>
      <c r="G1" s="151"/>
      <c r="H1" s="151"/>
      <c r="I1" s="167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customFormat="false" ht="12.75" hidden="false" customHeight="true" outlineLevel="0" collapsed="false">
      <c r="A2" s="166" t="s">
        <v>74</v>
      </c>
      <c r="B2" s="167"/>
      <c r="C2" s="151"/>
      <c r="D2" s="151"/>
      <c r="E2" s="151"/>
      <c r="F2" s="151"/>
      <c r="G2" s="151"/>
      <c r="H2" s="151"/>
      <c r="I2" s="167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customFormat="false" ht="12.75" hidden="false" customHeight="true" outlineLevel="0" collapsed="false">
      <c r="A3" s="151"/>
      <c r="B3" s="168" t="s">
        <v>2</v>
      </c>
      <c r="C3" s="150"/>
      <c r="D3" s="150"/>
      <c r="E3" s="150"/>
      <c r="F3" s="150"/>
      <c r="G3" s="150"/>
      <c r="H3" s="151"/>
      <c r="I3" s="168" t="s">
        <v>4</v>
      </c>
      <c r="J3" s="150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customFormat="false" ht="12.75" hidden="false" customHeight="true" outlineLevel="0" collapsed="false">
      <c r="A4" s="152"/>
      <c r="B4" s="169" t="s">
        <v>54</v>
      </c>
      <c r="C4" s="169" t="s">
        <v>51</v>
      </c>
      <c r="D4" s="169" t="s">
        <v>57</v>
      </c>
      <c r="E4" s="169" t="s">
        <v>55</v>
      </c>
      <c r="F4" s="169" t="s">
        <v>56</v>
      </c>
      <c r="G4" s="169" t="s">
        <v>5</v>
      </c>
      <c r="H4" s="170"/>
      <c r="I4" s="169" t="s">
        <v>60</v>
      </c>
      <c r="J4" s="169" t="s">
        <v>75</v>
      </c>
      <c r="K4" s="156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customFormat="false" ht="12.75" hidden="false" customHeight="true" outlineLevel="0" collapsed="false">
      <c r="A5" s="152"/>
      <c r="B5" s="171" t="n">
        <f aca="false">COUNTIF(Dati!C2:AY80,B4)</f>
        <v>7</v>
      </c>
      <c r="C5" s="171" t="n">
        <f aca="false">COUNTIF(Dati!C2:AY80,C4)</f>
        <v>14</v>
      </c>
      <c r="D5" s="171" t="n">
        <f aca="false">COUNTIF(Dati!C2:AY80,D4)</f>
        <v>5</v>
      </c>
      <c r="E5" s="171" t="n">
        <f aca="false">COUNTIF(Dati!C2:AY80,E4)</f>
        <v>2</v>
      </c>
      <c r="F5" s="171" t="n">
        <f aca="false">COUNTIF(Dati!C2:AY80,F4)</f>
        <v>4</v>
      </c>
      <c r="G5" s="171" t="n">
        <f aca="false">SUM(B5:F5)</f>
        <v>32</v>
      </c>
      <c r="H5" s="170"/>
      <c r="I5" s="171" t="n">
        <f aca="false">COUNTIF(Dati!C2:AY80,I4)</f>
        <v>3</v>
      </c>
      <c r="J5" s="171" t="n">
        <f aca="false">COUNTIF(Dati!C2:AY80,J4)</f>
        <v>0</v>
      </c>
      <c r="K5" s="156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customFormat="false" ht="12.75" hidden="false" customHeight="true" outlineLevel="0" collapsed="false">
      <c r="A6" s="152"/>
      <c r="B6" s="172" t="n">
        <f aca="false">B5/G5</f>
        <v>0.21875</v>
      </c>
      <c r="C6" s="172" t="n">
        <f aca="false">C5/G5</f>
        <v>0.4375</v>
      </c>
      <c r="D6" s="172" t="n">
        <f aca="false">D5/G5</f>
        <v>0.15625</v>
      </c>
      <c r="E6" s="172" t="n">
        <f aca="false">E5/G5</f>
        <v>0.0625</v>
      </c>
      <c r="F6" s="172" t="n">
        <f aca="false">F5/G5</f>
        <v>0.125</v>
      </c>
      <c r="G6" s="173" t="n">
        <f aca="false">SUM(B6:F6)</f>
        <v>1</v>
      </c>
      <c r="H6" s="156"/>
      <c r="I6" s="160"/>
      <c r="J6" s="160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customFormat="false" ht="12.75" hidden="false" customHeight="true" outlineLevel="0" collapsed="false">
      <c r="A7" s="174" t="s">
        <v>76</v>
      </c>
      <c r="B7" s="175" t="n">
        <f aca="false">(B5-F5)/G5</f>
        <v>0.09375</v>
      </c>
      <c r="C7" s="160"/>
      <c r="D7" s="176"/>
      <c r="E7" s="176"/>
      <c r="F7" s="176"/>
      <c r="G7" s="160"/>
      <c r="H7" s="151"/>
      <c r="I7" s="149" t="s">
        <v>77</v>
      </c>
      <c r="J7" s="177" t="n">
        <f aca="false">COUNTIF(Dati!C2:AY80,I7)</f>
        <v>0</v>
      </c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customFormat="false" ht="12.75" hidden="false" customHeight="true" outlineLevel="0" collapsed="false">
      <c r="A8" s="174" t="s">
        <v>78</v>
      </c>
      <c r="B8" s="178" t="n">
        <f aca="false">(B5+C5)/G5</f>
        <v>0.65625</v>
      </c>
      <c r="C8" s="179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customFormat="false" ht="12.75" hidden="false" customHeight="true" outlineLevel="0" collapsed="false">
      <c r="A9" s="151"/>
      <c r="B9" s="180"/>
      <c r="C9" s="179"/>
      <c r="D9" s="151"/>
      <c r="E9" s="151"/>
      <c r="F9" s="151"/>
      <c r="G9" s="151"/>
      <c r="H9" s="151"/>
      <c r="I9" s="167" t="s">
        <v>79</v>
      </c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customFormat="false" ht="12.75" hidden="false" customHeight="true" outlineLevel="0" collapsed="false">
      <c r="A10" s="151"/>
      <c r="B10" s="168" t="s">
        <v>1</v>
      </c>
      <c r="C10" s="150"/>
      <c r="D10" s="150"/>
      <c r="E10" s="150"/>
      <c r="F10" s="150"/>
      <c r="G10" s="150"/>
      <c r="H10" s="151"/>
      <c r="I10" s="181" t="s">
        <v>0</v>
      </c>
      <c r="J10" s="182" t="n">
        <f aca="false">B12+B19+I5</f>
        <v>43</v>
      </c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customFormat="false" ht="12.75" hidden="false" customHeight="true" outlineLevel="0" collapsed="false">
      <c r="A11" s="152"/>
      <c r="B11" s="169" t="s">
        <v>49</v>
      </c>
      <c r="C11" s="169" t="s">
        <v>47</v>
      </c>
      <c r="D11" s="169" t="s">
        <v>80</v>
      </c>
      <c r="E11" s="169" t="s">
        <v>81</v>
      </c>
      <c r="F11" s="169" t="s">
        <v>48</v>
      </c>
      <c r="G11" s="169" t="s">
        <v>5</v>
      </c>
      <c r="H11" s="156"/>
      <c r="I11" s="181" t="s">
        <v>82</v>
      </c>
      <c r="J11" s="182" t="n">
        <f aca="false">G19+F12+J5+J7</f>
        <v>21</v>
      </c>
      <c r="K11" s="182" t="n">
        <f aca="false">J11+J12</f>
        <v>25</v>
      </c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customFormat="false" ht="12.75" hidden="false" customHeight="true" outlineLevel="0" collapsed="false">
      <c r="A12" s="152"/>
      <c r="B12" s="171" t="n">
        <f aca="false">COUNTIF(Dati!C2:AY80,B11)</f>
        <v>7</v>
      </c>
      <c r="C12" s="171" t="n">
        <f aca="false">COUNTIF(Dati!C2:AY80,C11)</f>
        <v>59</v>
      </c>
      <c r="D12" s="171" t="n">
        <f aca="false">COUNTIF(Dati!C2:AY80,D11)</f>
        <v>0</v>
      </c>
      <c r="E12" s="171" t="n">
        <f aca="false">COUNTIF(Dati!C2:AY80,E11)</f>
        <v>0</v>
      </c>
      <c r="F12" s="171" t="n">
        <f aca="false">COUNTIF(Dati!C2:AY80,F11)</f>
        <v>9</v>
      </c>
      <c r="G12" s="171" t="n">
        <f aca="false">SUM(B12:F12)</f>
        <v>75</v>
      </c>
      <c r="H12" s="156"/>
      <c r="I12" s="181" t="s">
        <v>83</v>
      </c>
      <c r="J12" s="182" t="n">
        <f aca="false">F5</f>
        <v>4</v>
      </c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customFormat="false" ht="12.75" hidden="false" customHeight="true" outlineLevel="0" collapsed="false">
      <c r="A13" s="152"/>
      <c r="B13" s="172" t="n">
        <f aca="false">B12/G12</f>
        <v>0.09333333333</v>
      </c>
      <c r="C13" s="172" t="n">
        <f aca="false">C12/G12</f>
        <v>0.7866666667</v>
      </c>
      <c r="D13" s="172" t="n">
        <f aca="false">D12/G12</f>
        <v>0</v>
      </c>
      <c r="E13" s="172" t="n">
        <f aca="false">E12/G12</f>
        <v>0</v>
      </c>
      <c r="F13" s="172" t="n">
        <f aca="false">F12/G12</f>
        <v>0.12</v>
      </c>
      <c r="G13" s="172" t="n">
        <f aca="false">SUM(B13:F13)</f>
        <v>1.00000000003</v>
      </c>
      <c r="H13" s="156"/>
      <c r="I13" s="181" t="s">
        <v>84</v>
      </c>
      <c r="J13" s="182" t="n">
        <f aca="false">F19</f>
        <v>4</v>
      </c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customFormat="false" ht="12.75" hidden="false" customHeight="true" outlineLevel="0" collapsed="false">
      <c r="A14" s="174" t="s">
        <v>76</v>
      </c>
      <c r="B14" s="175" t="n">
        <f aca="false">(B12-F12)/G12</f>
        <v>-0.02666666667</v>
      </c>
      <c r="C14" s="160"/>
      <c r="D14" s="160"/>
      <c r="E14" s="160"/>
      <c r="F14" s="160"/>
      <c r="G14" s="160"/>
      <c r="H14" s="151"/>
      <c r="I14" s="181" t="s">
        <v>85</v>
      </c>
      <c r="J14" s="183" t="n">
        <f aca="false">B7</f>
        <v>0.09375</v>
      </c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customFormat="false" ht="12.75" hidden="false" customHeight="true" outlineLevel="0" collapsed="false">
      <c r="A15" s="174" t="s">
        <v>86</v>
      </c>
      <c r="B15" s="178" t="n">
        <f aca="false">(B12+C12)/G12</f>
        <v>0.88</v>
      </c>
      <c r="C15" s="151"/>
      <c r="D15" s="151"/>
      <c r="E15" s="151"/>
      <c r="F15" s="151"/>
      <c r="G15" s="151"/>
      <c r="H15" s="151"/>
      <c r="I15" s="181" t="s">
        <v>87</v>
      </c>
      <c r="J15" s="183" t="n">
        <f aca="false">B21</f>
        <v>0.2038834951</v>
      </c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customFormat="false" ht="12.75" hidden="false" customHeight="true" outlineLevel="0" collapsed="false">
      <c r="A16" s="151"/>
      <c r="B16" s="180"/>
      <c r="C16" s="151"/>
      <c r="D16" s="151"/>
      <c r="E16" s="151"/>
      <c r="F16" s="151"/>
      <c r="G16" s="151"/>
      <c r="H16" s="151"/>
      <c r="I16" s="151" t="s">
        <v>6</v>
      </c>
      <c r="J16" s="184" t="n">
        <f aca="false">J10-J11-J12</f>
        <v>18</v>
      </c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customFormat="false" ht="12.75" hidden="false" customHeight="true" outlineLevel="0" collapsed="false">
      <c r="A17" s="151"/>
      <c r="B17" s="168" t="s">
        <v>3</v>
      </c>
      <c r="C17" s="150"/>
      <c r="D17" s="150"/>
      <c r="E17" s="150"/>
      <c r="F17" s="150"/>
      <c r="G17" s="150"/>
      <c r="H17" s="150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customFormat="false" ht="12.75" hidden="false" customHeight="true" outlineLevel="0" collapsed="false">
      <c r="A18" s="152"/>
      <c r="B18" s="169" t="s">
        <v>50</v>
      </c>
      <c r="C18" s="169" t="s">
        <v>46</v>
      </c>
      <c r="D18" s="169" t="s">
        <v>88</v>
      </c>
      <c r="E18" s="169" t="s">
        <v>53</v>
      </c>
      <c r="F18" s="169" t="s">
        <v>59</v>
      </c>
      <c r="G18" s="169" t="s">
        <v>52</v>
      </c>
      <c r="H18" s="169" t="s">
        <v>5</v>
      </c>
      <c r="I18" s="156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customFormat="false" ht="12.75" hidden="false" customHeight="true" outlineLevel="0" collapsed="false">
      <c r="A19" s="152"/>
      <c r="B19" s="171" t="n">
        <f aca="false">COUNTIF(Dati!C2:AY80,B18)</f>
        <v>33</v>
      </c>
      <c r="C19" s="171" t="n">
        <f aca="false">COUNTIF(Dati!C2:AY80,C18)</f>
        <v>48</v>
      </c>
      <c r="D19" s="171" t="n">
        <f aca="false">COUNTIF(Dati!C2:AY80,D18)</f>
        <v>0</v>
      </c>
      <c r="E19" s="171" t="n">
        <f aca="false">COUNTIF(Dati!C2:AY80,E18)</f>
        <v>6</v>
      </c>
      <c r="F19" s="171" t="n">
        <f aca="false">COUNTIF(Dati!C2:AY80,F18)</f>
        <v>4</v>
      </c>
      <c r="G19" s="171" t="n">
        <f aca="false">COUNTIF(Dati!C2:AY80,G18)</f>
        <v>12</v>
      </c>
      <c r="H19" s="171" t="n">
        <f aca="false">SUM(B19:G19)</f>
        <v>103</v>
      </c>
      <c r="I19" s="156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customFormat="false" ht="12.75" hidden="false" customHeight="true" outlineLevel="0" collapsed="false">
      <c r="A20" s="152"/>
      <c r="B20" s="172" t="n">
        <f aca="false">B19/H19</f>
        <v>0.3203883495</v>
      </c>
      <c r="C20" s="172" t="n">
        <f aca="false">C19/H19</f>
        <v>0.4660194175</v>
      </c>
      <c r="D20" s="172" t="n">
        <f aca="false">D19/H19</f>
        <v>0</v>
      </c>
      <c r="E20" s="172" t="n">
        <f aca="false">E19/H19</f>
        <v>0.05825242718</v>
      </c>
      <c r="F20" s="172" t="n">
        <f aca="false">F19/H19</f>
        <v>0.03883495146</v>
      </c>
      <c r="G20" s="172" t="n">
        <f aca="false">G19/H19</f>
        <v>0.1165048544</v>
      </c>
      <c r="H20" s="172" t="n">
        <f aca="false">SUM(B20:G20)</f>
        <v>1.00000000004</v>
      </c>
      <c r="I20" s="156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customFormat="false" ht="12.75" hidden="false" customHeight="true" outlineLevel="0" collapsed="false">
      <c r="A21" s="174" t="s">
        <v>76</v>
      </c>
      <c r="B21" s="185" t="n">
        <f aca="false">(B19-G19)/H19</f>
        <v>0.2038834951</v>
      </c>
      <c r="C21" s="160"/>
      <c r="D21" s="160"/>
      <c r="E21" s="160"/>
      <c r="F21" s="160"/>
      <c r="G21" s="160"/>
      <c r="H21" s="160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customFormat="false" ht="12.75" hidden="false" customHeight="true" outlineLevel="0" collapsed="false">
      <c r="A22" s="174" t="s">
        <v>78</v>
      </c>
      <c r="B22" s="186" t="n">
        <f aca="false">(B19+C19+D19+E19)/H19</f>
        <v>0.8446601942</v>
      </c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customFormat="false" ht="12.75" hidden="false" customHeight="true" outlineLevel="0" collapsed="false">
      <c r="A23" s="151"/>
      <c r="B23" s="151"/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customFormat="false" ht="12.75" hidden="false" customHeight="true" outlineLevel="0" collapsed="false">
      <c r="A24" s="149" t="s">
        <v>89</v>
      </c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customFormat="false" ht="12.75" hidden="false" customHeight="true" outlineLevel="0" collapsed="false">
      <c r="A25" s="151"/>
      <c r="B25" s="168" t="s">
        <v>2</v>
      </c>
      <c r="C25" s="150"/>
      <c r="D25" s="150"/>
      <c r="E25" s="150"/>
      <c r="F25" s="150"/>
      <c r="G25" s="150"/>
      <c r="H25" s="151"/>
      <c r="I25" s="168" t="s">
        <v>4</v>
      </c>
      <c r="J25" s="150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customFormat="false" ht="12.75" hidden="false" customHeight="true" outlineLevel="0" collapsed="false">
      <c r="A26" s="152"/>
      <c r="B26" s="169" t="s">
        <v>54</v>
      </c>
      <c r="C26" s="169" t="s">
        <v>51</v>
      </c>
      <c r="D26" s="169" t="s">
        <v>57</v>
      </c>
      <c r="E26" s="169" t="s">
        <v>55</v>
      </c>
      <c r="F26" s="169" t="s">
        <v>56</v>
      </c>
      <c r="G26" s="169" t="s">
        <v>5</v>
      </c>
      <c r="H26" s="170"/>
      <c r="I26" s="169" t="s">
        <v>60</v>
      </c>
      <c r="J26" s="169" t="s">
        <v>75</v>
      </c>
      <c r="K26" s="156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customFormat="false" ht="12.75" hidden="false" customHeight="true" outlineLevel="0" collapsed="false">
      <c r="A27" s="152"/>
      <c r="B27" s="171" t="n">
        <f aca="false">COUNTIF(Dati!C2:AY14,B26)</f>
        <v>3</v>
      </c>
      <c r="C27" s="171" t="n">
        <f aca="false">COUNTIF(Dati!C2:AY14,C26)</f>
        <v>7</v>
      </c>
      <c r="D27" s="171" t="n">
        <f aca="false">COUNTIF(Dati!C2:AY14,D26)</f>
        <v>2</v>
      </c>
      <c r="E27" s="171" t="n">
        <f aca="false">COUNTIF(Dati!C2:AY14,E26)</f>
        <v>1</v>
      </c>
      <c r="F27" s="171" t="n">
        <f aca="false">COUNTIF(Dati!C2:AY14,F26)</f>
        <v>2</v>
      </c>
      <c r="G27" s="171" t="n">
        <f aca="false">SUM(B27:F27)</f>
        <v>15</v>
      </c>
      <c r="H27" s="170"/>
      <c r="I27" s="171" t="n">
        <f aca="false">COUNTIF(Dati!C2:AY14,I26)</f>
        <v>0</v>
      </c>
      <c r="J27" s="171" t="n">
        <f aca="false">COUNTIF(Dati!C2:AY14,J26)</f>
        <v>0</v>
      </c>
      <c r="K27" s="156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customFormat="false" ht="12.75" hidden="false" customHeight="true" outlineLevel="0" collapsed="false">
      <c r="A28" s="152"/>
      <c r="B28" s="172" t="n">
        <f aca="false">B27/G27</f>
        <v>0.2</v>
      </c>
      <c r="C28" s="172" t="n">
        <f aca="false">C27/G27</f>
        <v>0.4666666667</v>
      </c>
      <c r="D28" s="172" t="n">
        <f aca="false">D27/G27</f>
        <v>0.1333333333</v>
      </c>
      <c r="E28" s="172" t="n">
        <f aca="false">E27/G27</f>
        <v>0.06666666667</v>
      </c>
      <c r="F28" s="172" t="n">
        <f aca="false">F27/G27</f>
        <v>0.1333333333</v>
      </c>
      <c r="G28" s="173" t="n">
        <f aca="false">SUM(B28:F28)</f>
        <v>0.99999999997</v>
      </c>
      <c r="H28" s="156"/>
      <c r="I28" s="160"/>
      <c r="J28" s="160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customFormat="false" ht="12.75" hidden="false" customHeight="true" outlineLevel="0" collapsed="false">
      <c r="A29" s="174" t="s">
        <v>76</v>
      </c>
      <c r="B29" s="175" t="n">
        <f aca="false">(B27-F27)/G27</f>
        <v>0.06666666667</v>
      </c>
      <c r="C29" s="160"/>
      <c r="D29" s="176"/>
      <c r="E29" s="176"/>
      <c r="F29" s="176"/>
      <c r="G29" s="160"/>
      <c r="H29" s="151"/>
      <c r="I29" s="149" t="s">
        <v>77</v>
      </c>
      <c r="J29" s="187" t="n">
        <f aca="false">COUNTIF(Dati!C2:AY14,I29)</f>
        <v>0</v>
      </c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customFormat="false" ht="12.75" hidden="false" customHeight="true" outlineLevel="0" collapsed="false">
      <c r="A30" s="174" t="s">
        <v>78</v>
      </c>
      <c r="B30" s="178" t="n">
        <f aca="false">(B27+C27)/G27</f>
        <v>0.6666666667</v>
      </c>
      <c r="C30" s="179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customFormat="false" ht="12.75" hidden="false" customHeight="true" outlineLevel="0" collapsed="false">
      <c r="A31" s="151"/>
      <c r="B31" s="180"/>
      <c r="C31" s="179"/>
      <c r="D31" s="151"/>
      <c r="E31" s="151"/>
      <c r="F31" s="151"/>
      <c r="G31" s="151"/>
      <c r="H31" s="151"/>
      <c r="I31" s="167" t="s">
        <v>79</v>
      </c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customFormat="false" ht="12.75" hidden="false" customHeight="true" outlineLevel="0" collapsed="false">
      <c r="A32" s="151"/>
      <c r="B32" s="168" t="s">
        <v>1</v>
      </c>
      <c r="C32" s="150"/>
      <c r="D32" s="150"/>
      <c r="E32" s="150"/>
      <c r="F32" s="150"/>
      <c r="G32" s="150"/>
      <c r="H32" s="151"/>
      <c r="I32" s="181" t="s">
        <v>0</v>
      </c>
      <c r="J32" s="182" t="n">
        <f aca="false">B34+B41+I27</f>
        <v>17</v>
      </c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customFormat="false" ht="12.75" hidden="false" customHeight="true" outlineLevel="0" collapsed="false">
      <c r="A33" s="152"/>
      <c r="B33" s="169" t="s">
        <v>49</v>
      </c>
      <c r="C33" s="169" t="s">
        <v>47</v>
      </c>
      <c r="D33" s="169" t="s">
        <v>80</v>
      </c>
      <c r="E33" s="169" t="s">
        <v>81</v>
      </c>
      <c r="F33" s="169" t="s">
        <v>48</v>
      </c>
      <c r="G33" s="169" t="s">
        <v>5</v>
      </c>
      <c r="H33" s="156"/>
      <c r="I33" s="181" t="s">
        <v>82</v>
      </c>
      <c r="J33" s="182" t="n">
        <f aca="false">G41+F34+J29+J27</f>
        <v>7</v>
      </c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customFormat="false" ht="12.75" hidden="false" customHeight="true" outlineLevel="0" collapsed="false">
      <c r="A34" s="152"/>
      <c r="B34" s="171" t="n">
        <f aca="false">COUNTIF(Dati!C2:AY14,B33)</f>
        <v>4</v>
      </c>
      <c r="C34" s="171" t="n">
        <f aca="false">COUNTIF(Dati!C2:AY14,C33)</f>
        <v>18</v>
      </c>
      <c r="D34" s="171" t="n">
        <f aca="false">COUNTIF(Dati!C2:AY14,D33)</f>
        <v>0</v>
      </c>
      <c r="E34" s="171" t="n">
        <f aca="false">COUNTIF(Dati!C2:AY14,E33)</f>
        <v>0</v>
      </c>
      <c r="F34" s="171" t="n">
        <f aca="false">COUNTIF(Dati!C2:AY14,F33)</f>
        <v>3</v>
      </c>
      <c r="G34" s="171" t="n">
        <f aca="false">SUM(B34:F34)</f>
        <v>25</v>
      </c>
      <c r="H34" s="156"/>
      <c r="I34" s="181" t="s">
        <v>83</v>
      </c>
      <c r="J34" s="182" t="n">
        <f aca="false">F27</f>
        <v>2</v>
      </c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customFormat="false" ht="12.75" hidden="false" customHeight="true" outlineLevel="0" collapsed="false">
      <c r="A35" s="152"/>
      <c r="B35" s="172" t="n">
        <f aca="false">B34/G34</f>
        <v>0.16</v>
      </c>
      <c r="C35" s="172" t="n">
        <f aca="false">C34/G34</f>
        <v>0.72</v>
      </c>
      <c r="D35" s="172" t="n">
        <f aca="false">D34/G34</f>
        <v>0</v>
      </c>
      <c r="E35" s="172" t="n">
        <f aca="false">E34/G34</f>
        <v>0</v>
      </c>
      <c r="F35" s="172" t="n">
        <f aca="false">F34/G34</f>
        <v>0.12</v>
      </c>
      <c r="G35" s="172" t="n">
        <f aca="false">SUM(B35:F35)</f>
        <v>1</v>
      </c>
      <c r="H35" s="156"/>
      <c r="I35" s="181" t="s">
        <v>84</v>
      </c>
      <c r="J35" s="182" t="n">
        <f aca="false">F41</f>
        <v>0</v>
      </c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customFormat="false" ht="12.75" hidden="false" customHeight="true" outlineLevel="0" collapsed="false">
      <c r="A36" s="174" t="s">
        <v>76</v>
      </c>
      <c r="B36" s="175" t="n">
        <f aca="false">(B34-F34)/G34</f>
        <v>0.04</v>
      </c>
      <c r="C36" s="160"/>
      <c r="D36" s="160"/>
      <c r="E36" s="160"/>
      <c r="F36" s="160"/>
      <c r="G36" s="160"/>
      <c r="H36" s="151"/>
      <c r="I36" s="181" t="s">
        <v>85</v>
      </c>
      <c r="J36" s="183" t="n">
        <f aca="false">B29</f>
        <v>0.06666666667</v>
      </c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customFormat="false" ht="12.75" hidden="false" customHeight="true" outlineLevel="0" collapsed="false">
      <c r="A37" s="174" t="s">
        <v>78</v>
      </c>
      <c r="B37" s="178" t="n">
        <f aca="false">(B34+C34)/G34</f>
        <v>0.88</v>
      </c>
      <c r="C37" s="151"/>
      <c r="D37" s="151"/>
      <c r="E37" s="151"/>
      <c r="F37" s="151"/>
      <c r="G37" s="151"/>
      <c r="H37" s="151"/>
      <c r="I37" s="181" t="s">
        <v>87</v>
      </c>
      <c r="J37" s="183" t="n">
        <f aca="false">B43</f>
        <v>0.2142857143</v>
      </c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customFormat="false" ht="12.75" hidden="false" customHeight="true" outlineLevel="0" collapsed="false">
      <c r="A38" s="151"/>
      <c r="B38" s="180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customFormat="false" ht="12.75" hidden="false" customHeight="true" outlineLevel="0" collapsed="false">
      <c r="A39" s="151"/>
      <c r="B39" s="168" t="s">
        <v>3</v>
      </c>
      <c r="C39" s="150"/>
      <c r="D39" s="150"/>
      <c r="E39" s="150"/>
      <c r="F39" s="150"/>
      <c r="G39" s="150"/>
      <c r="H39" s="150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customFormat="false" ht="12.75" hidden="false" customHeight="true" outlineLevel="0" collapsed="false">
      <c r="A40" s="152"/>
      <c r="B40" s="169" t="s">
        <v>50</v>
      </c>
      <c r="C40" s="169" t="s">
        <v>46</v>
      </c>
      <c r="D40" s="169" t="s">
        <v>88</v>
      </c>
      <c r="E40" s="169" t="s">
        <v>53</v>
      </c>
      <c r="F40" s="169" t="s">
        <v>59</v>
      </c>
      <c r="G40" s="169" t="s">
        <v>52</v>
      </c>
      <c r="H40" s="169" t="s">
        <v>5</v>
      </c>
      <c r="I40" s="156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customFormat="false" ht="12.75" hidden="false" customHeight="true" outlineLevel="0" collapsed="false">
      <c r="A41" s="152"/>
      <c r="B41" s="171" t="n">
        <f aca="false">COUNTIF(Dati!C2:AY14,B40)</f>
        <v>13</v>
      </c>
      <c r="C41" s="171" t="n">
        <f aca="false">COUNTIF(Dati!C2:AY14,C40)</f>
        <v>23</v>
      </c>
      <c r="D41" s="171" t="n">
        <f aca="false">COUNTIF(Dati!C2:AY14,D40)</f>
        <v>0</v>
      </c>
      <c r="E41" s="171" t="n">
        <f aca="false">COUNTIF(Dati!C2:AY14,E40)</f>
        <v>2</v>
      </c>
      <c r="F41" s="171" t="n">
        <f aca="false">COUNTIF(Dati!C2:AY14,F40)</f>
        <v>0</v>
      </c>
      <c r="G41" s="171" t="n">
        <f aca="false">COUNTIF(Dati!C2:AY14,G40)</f>
        <v>4</v>
      </c>
      <c r="H41" s="171" t="n">
        <f aca="false">SUM(B41:G41)</f>
        <v>42</v>
      </c>
      <c r="I41" s="156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customFormat="false" ht="12.75" hidden="false" customHeight="true" outlineLevel="0" collapsed="false">
      <c r="A42" s="152"/>
      <c r="B42" s="172" t="n">
        <f aca="false">B41/H41</f>
        <v>0.3095238095</v>
      </c>
      <c r="C42" s="172" t="n">
        <f aca="false">C41/H41</f>
        <v>0.5476190476</v>
      </c>
      <c r="D42" s="172" t="n">
        <f aca="false">D41/H41</f>
        <v>0</v>
      </c>
      <c r="E42" s="172" t="n">
        <f aca="false">E41/H41</f>
        <v>0.04761904762</v>
      </c>
      <c r="F42" s="172" t="n">
        <f aca="false">F41/H41</f>
        <v>0</v>
      </c>
      <c r="G42" s="172" t="n">
        <f aca="false">G41/H41</f>
        <v>0.09523809524</v>
      </c>
      <c r="H42" s="172" t="n">
        <f aca="false">SUM(B42:G42)</f>
        <v>0.99999999996</v>
      </c>
      <c r="I42" s="156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customFormat="false" ht="12.75" hidden="false" customHeight="true" outlineLevel="0" collapsed="false">
      <c r="A43" s="174" t="s">
        <v>76</v>
      </c>
      <c r="B43" s="185" t="n">
        <f aca="false">(B41-G41)/H41</f>
        <v>0.2142857143</v>
      </c>
      <c r="C43" s="160"/>
      <c r="D43" s="160"/>
      <c r="E43" s="160"/>
      <c r="F43" s="160"/>
      <c r="G43" s="160"/>
      <c r="H43" s="160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customFormat="false" ht="12.75" hidden="false" customHeight="true" outlineLevel="0" collapsed="false">
      <c r="A44" s="174" t="s">
        <v>78</v>
      </c>
      <c r="B44" s="186" t="n">
        <f aca="false">(B41+C41+D41+E41)/H41</f>
        <v>0.9047619048</v>
      </c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customFormat="false" ht="12.75" hidden="false" customHeight="true" outlineLevel="0" collapsed="false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customFormat="false" ht="12.75" hidden="false" customHeight="true" outlineLevel="0" collapsed="false">
      <c r="A46" s="149" t="s">
        <v>90</v>
      </c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customFormat="false" ht="12.75" hidden="false" customHeight="true" outlineLevel="0" collapsed="false">
      <c r="A47" s="151"/>
      <c r="B47" s="168" t="s">
        <v>2</v>
      </c>
      <c r="C47" s="150"/>
      <c r="D47" s="150"/>
      <c r="E47" s="150"/>
      <c r="F47" s="150"/>
      <c r="G47" s="150"/>
      <c r="H47" s="151"/>
      <c r="I47" s="168" t="s">
        <v>4</v>
      </c>
      <c r="J47" s="150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customFormat="false" ht="12.75" hidden="false" customHeight="true" outlineLevel="0" collapsed="false">
      <c r="A48" s="152"/>
      <c r="B48" s="169" t="s">
        <v>54</v>
      </c>
      <c r="C48" s="169" t="s">
        <v>51</v>
      </c>
      <c r="D48" s="169" t="s">
        <v>57</v>
      </c>
      <c r="E48" s="169" t="s">
        <v>55</v>
      </c>
      <c r="F48" s="169" t="s">
        <v>56</v>
      </c>
      <c r="G48" s="169" t="s">
        <v>5</v>
      </c>
      <c r="H48" s="170"/>
      <c r="I48" s="169" t="s">
        <v>60</v>
      </c>
      <c r="J48" s="169" t="s">
        <v>75</v>
      </c>
      <c r="K48" s="156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customFormat="false" ht="12.75" hidden="false" customHeight="true" outlineLevel="0" collapsed="false">
      <c r="A49" s="152"/>
      <c r="B49" s="171" t="n">
        <f aca="false">COUNTIF(Dati!$C$17:$AY$28,$B$48)</f>
        <v>3</v>
      </c>
      <c r="C49" s="171" t="n">
        <f aca="false">COUNTIF(Dati!$C$17:$AY$28,$C$48)</f>
        <v>7</v>
      </c>
      <c r="D49" s="171" t="n">
        <f aca="false">COUNTIF(Dati!$C$17:$AY$28,$D$48)</f>
        <v>0</v>
      </c>
      <c r="E49" s="171" t="n">
        <f aca="false">COUNTIF(Dati!$C$17:$AY$28,$E$48)</f>
        <v>0</v>
      </c>
      <c r="F49" s="171" t="n">
        <f aca="false">COUNTIF(Dati!$C$17:$AY$28,$F$48)</f>
        <v>1</v>
      </c>
      <c r="G49" s="171" t="n">
        <f aca="false">SUM(B49:F49)</f>
        <v>11</v>
      </c>
      <c r="H49" s="170"/>
      <c r="I49" s="171" t="n">
        <f aca="false">COUNTIF(Dati!$C$17:$AY28,$I$48)</f>
        <v>1</v>
      </c>
      <c r="J49" s="171" t="n">
        <f aca="false">COUNTIF(Dati!$C$17:$AY$28,$J$48)</f>
        <v>0</v>
      </c>
      <c r="K49" s="156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customFormat="false" ht="12.75" hidden="false" customHeight="true" outlineLevel="0" collapsed="false">
      <c r="A50" s="152"/>
      <c r="B50" s="172" t="n">
        <f aca="false">B49/G49</f>
        <v>0.2727272727</v>
      </c>
      <c r="C50" s="172" t="n">
        <f aca="false">C49/G49</f>
        <v>0.6363636364</v>
      </c>
      <c r="D50" s="172" t="n">
        <f aca="false">D49/G49</f>
        <v>0</v>
      </c>
      <c r="E50" s="172" t="n">
        <f aca="false">E49/G49</f>
        <v>0</v>
      </c>
      <c r="F50" s="172" t="n">
        <f aca="false">F49/G49</f>
        <v>0.09090909091</v>
      </c>
      <c r="G50" s="173" t="n">
        <f aca="false">SUM(B50:F50)</f>
        <v>1.00000000001</v>
      </c>
      <c r="H50" s="156"/>
      <c r="I50" s="160"/>
      <c r="J50" s="160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customFormat="false" ht="12.75" hidden="false" customHeight="true" outlineLevel="0" collapsed="false">
      <c r="A51" s="174" t="s">
        <v>76</v>
      </c>
      <c r="B51" s="175" t="n">
        <f aca="false">(B49-F49)/G49</f>
        <v>0.1818181818</v>
      </c>
      <c r="C51" s="160"/>
      <c r="D51" s="176"/>
      <c r="E51" s="176"/>
      <c r="F51" s="176"/>
      <c r="G51" s="160"/>
      <c r="H51" s="151"/>
      <c r="I51" s="149" t="s">
        <v>77</v>
      </c>
      <c r="J51" s="187" t="n">
        <f aca="false">COUNTIF(Dati!$C$17:$AY$28,$I$51)</f>
        <v>0</v>
      </c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customFormat="false" ht="12.75" hidden="false" customHeight="true" outlineLevel="0" collapsed="false">
      <c r="A52" s="174" t="s">
        <v>78</v>
      </c>
      <c r="B52" s="178" t="n">
        <f aca="false">(B49+C49)/G49</f>
        <v>0.9090909091</v>
      </c>
      <c r="C52" s="179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customFormat="false" ht="12.75" hidden="false" customHeight="true" outlineLevel="0" collapsed="false">
      <c r="A53" s="151"/>
      <c r="B53" s="180"/>
      <c r="C53" s="179"/>
      <c r="D53" s="151"/>
      <c r="E53" s="151"/>
      <c r="F53" s="151"/>
      <c r="G53" s="151"/>
      <c r="H53" s="151"/>
      <c r="I53" s="167" t="s">
        <v>79</v>
      </c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customFormat="false" ht="12.75" hidden="false" customHeight="true" outlineLevel="0" collapsed="false">
      <c r="A54" s="151"/>
      <c r="B54" s="168" t="s">
        <v>1</v>
      </c>
      <c r="C54" s="150"/>
      <c r="D54" s="150"/>
      <c r="E54" s="150"/>
      <c r="F54" s="150"/>
      <c r="G54" s="150"/>
      <c r="H54" s="151"/>
      <c r="I54" s="181" t="s">
        <v>0</v>
      </c>
      <c r="J54" s="182" t="n">
        <f aca="false">B56+B63+I49</f>
        <v>14</v>
      </c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customFormat="false" ht="12.75" hidden="false" customHeight="true" outlineLevel="0" collapsed="false">
      <c r="A55" s="152"/>
      <c r="B55" s="169" t="s">
        <v>49</v>
      </c>
      <c r="C55" s="169" t="s">
        <v>47</v>
      </c>
      <c r="D55" s="169" t="s">
        <v>80</v>
      </c>
      <c r="E55" s="169" t="s">
        <v>81</v>
      </c>
      <c r="F55" s="169" t="s">
        <v>48</v>
      </c>
      <c r="G55" s="169" t="s">
        <v>5</v>
      </c>
      <c r="H55" s="156"/>
      <c r="I55" s="181" t="s">
        <v>82</v>
      </c>
      <c r="J55" s="182" t="n">
        <f aca="false">G63+F56+J49+J51</f>
        <v>9</v>
      </c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customFormat="false" ht="12.75" hidden="false" customHeight="true" outlineLevel="0" collapsed="false">
      <c r="A56" s="152"/>
      <c r="B56" s="171" t="n">
        <f aca="false">COUNTIF(Dati!$C$17:$AY$28,$B$55)</f>
        <v>0</v>
      </c>
      <c r="C56" s="171" t="n">
        <f aca="false">COUNTIF(Dati!$C$17:$AY$28,$C$55)</f>
        <v>21</v>
      </c>
      <c r="D56" s="171" t="n">
        <f aca="false">COUNTIF(Dati!$C$17:$AY$28,$D$55)</f>
        <v>0</v>
      </c>
      <c r="E56" s="171" t="n">
        <f aca="false">COUNTIF(Dati!C17:AY28,E55)</f>
        <v>0</v>
      </c>
      <c r="F56" s="171" t="n">
        <f aca="false">COUNTIF(Dati!C17:AY28,F55)</f>
        <v>4</v>
      </c>
      <c r="G56" s="171" t="n">
        <f aca="false">SUM(B56:F56)</f>
        <v>25</v>
      </c>
      <c r="H56" s="156"/>
      <c r="I56" s="181" t="s">
        <v>83</v>
      </c>
      <c r="J56" s="182" t="n">
        <f aca="false">F49</f>
        <v>1</v>
      </c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customFormat="false" ht="12.75" hidden="false" customHeight="true" outlineLevel="0" collapsed="false">
      <c r="A57" s="152"/>
      <c r="B57" s="172" t="n">
        <f aca="false">B56/G56</f>
        <v>0</v>
      </c>
      <c r="C57" s="172" t="n">
        <f aca="false">C56/G56</f>
        <v>0.84</v>
      </c>
      <c r="D57" s="172" t="n">
        <f aca="false">D56/G56</f>
        <v>0</v>
      </c>
      <c r="E57" s="172" t="n">
        <f aca="false">E56/G56</f>
        <v>0</v>
      </c>
      <c r="F57" s="172" t="n">
        <f aca="false">F56/G56</f>
        <v>0.16</v>
      </c>
      <c r="G57" s="172" t="n">
        <f aca="false">SUM(B57:F57)</f>
        <v>1</v>
      </c>
      <c r="H57" s="156"/>
      <c r="I57" s="181" t="s">
        <v>84</v>
      </c>
      <c r="J57" s="182" t="n">
        <f aca="false">F63</f>
        <v>2</v>
      </c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customFormat="false" ht="12.75" hidden="false" customHeight="true" outlineLevel="0" collapsed="false">
      <c r="A58" s="174" t="s">
        <v>76</v>
      </c>
      <c r="B58" s="175" t="n">
        <f aca="false">(B56-F56)/G56</f>
        <v>-0.16</v>
      </c>
      <c r="C58" s="160"/>
      <c r="D58" s="160"/>
      <c r="E58" s="160"/>
      <c r="F58" s="160"/>
      <c r="G58" s="160"/>
      <c r="H58" s="151"/>
      <c r="I58" s="181" t="s">
        <v>85</v>
      </c>
      <c r="J58" s="183" t="n">
        <f aca="false">B51</f>
        <v>0.1818181818</v>
      </c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customFormat="false" ht="12.75" hidden="false" customHeight="true" outlineLevel="0" collapsed="false">
      <c r="A59" s="174" t="s">
        <v>78</v>
      </c>
      <c r="B59" s="178" t="n">
        <f aca="false">(B56+C56)/G56</f>
        <v>0.84</v>
      </c>
      <c r="C59" s="151"/>
      <c r="D59" s="151"/>
      <c r="E59" s="151"/>
      <c r="F59" s="151"/>
      <c r="G59" s="151"/>
      <c r="H59" s="151"/>
      <c r="I59" s="181" t="s">
        <v>87</v>
      </c>
      <c r="J59" s="183" t="n">
        <f aca="false">B65</f>
        <v>0.2424242424</v>
      </c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customFormat="false" ht="12.75" hidden="false" customHeight="true" outlineLevel="0" collapsed="false">
      <c r="A60" s="151"/>
      <c r="B60" s="180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customFormat="false" ht="12.75" hidden="false" customHeight="true" outlineLevel="0" collapsed="false">
      <c r="A61" s="151"/>
      <c r="B61" s="168" t="s">
        <v>3</v>
      </c>
      <c r="C61" s="150"/>
      <c r="D61" s="150"/>
      <c r="E61" s="150"/>
      <c r="F61" s="150"/>
      <c r="G61" s="150"/>
      <c r="H61" s="150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customFormat="false" ht="12.75" hidden="false" customHeight="true" outlineLevel="0" collapsed="false">
      <c r="A62" s="152"/>
      <c r="B62" s="169" t="s">
        <v>50</v>
      </c>
      <c r="C62" s="169" t="s">
        <v>46</v>
      </c>
      <c r="D62" s="169" t="s">
        <v>88</v>
      </c>
      <c r="E62" s="169" t="s">
        <v>53</v>
      </c>
      <c r="F62" s="169" t="s">
        <v>59</v>
      </c>
      <c r="G62" s="169" t="s">
        <v>52</v>
      </c>
      <c r="H62" s="169" t="s">
        <v>5</v>
      </c>
      <c r="I62" s="156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customFormat="false" ht="12.75" hidden="false" customHeight="true" outlineLevel="0" collapsed="false">
      <c r="A63" s="152"/>
      <c r="B63" s="171" t="n">
        <f aca="false">COUNTIF(Dati!$C$17:$AY$28,$B$62)</f>
        <v>13</v>
      </c>
      <c r="C63" s="171" t="n">
        <f aca="false">COUNTIF(Dati!$C$17:$AY$28,$C$62)</f>
        <v>13</v>
      </c>
      <c r="D63" s="171" t="n">
        <f aca="false">COUNTIF(Dati!$C$17:$AY$28,$D$62)</f>
        <v>0</v>
      </c>
      <c r="E63" s="171" t="n">
        <f aca="false">COUNTIF(Dati!$C$17:$AY$28,$E$62)</f>
        <v>0</v>
      </c>
      <c r="F63" s="171" t="n">
        <f aca="false">COUNTIF(Dati!$C$17:$AY$28,$F$62)</f>
        <v>2</v>
      </c>
      <c r="G63" s="171" t="n">
        <f aca="false">COUNTIF(Dati!C17:AY28,G62)</f>
        <v>5</v>
      </c>
      <c r="H63" s="171" t="n">
        <f aca="false">SUM(B63:G63)</f>
        <v>33</v>
      </c>
      <c r="I63" s="156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customFormat="false" ht="12.75" hidden="false" customHeight="true" outlineLevel="0" collapsed="false">
      <c r="A64" s="152"/>
      <c r="B64" s="172" t="n">
        <f aca="false">B63/H63</f>
        <v>0.3939393939</v>
      </c>
      <c r="C64" s="172" t="n">
        <f aca="false">C63/H63</f>
        <v>0.3939393939</v>
      </c>
      <c r="D64" s="172" t="n">
        <f aca="false">D63/H63</f>
        <v>0</v>
      </c>
      <c r="E64" s="172" t="n">
        <f aca="false">E63/H63</f>
        <v>0</v>
      </c>
      <c r="F64" s="172" t="n">
        <f aca="false">F63/H63</f>
        <v>0.06060606061</v>
      </c>
      <c r="G64" s="172" t="n">
        <f aca="false">G63/H63</f>
        <v>0.1515151515</v>
      </c>
      <c r="H64" s="172" t="n">
        <f aca="false">SUM(B64:G64)</f>
        <v>0.99999999991</v>
      </c>
      <c r="I64" s="156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customFormat="false" ht="12.75" hidden="false" customHeight="true" outlineLevel="0" collapsed="false">
      <c r="A65" s="174" t="s">
        <v>76</v>
      </c>
      <c r="B65" s="185" t="n">
        <f aca="false">(B63-G63)/H63</f>
        <v>0.2424242424</v>
      </c>
      <c r="C65" s="160"/>
      <c r="D65" s="160"/>
      <c r="E65" s="160"/>
      <c r="F65" s="160"/>
      <c r="G65" s="160"/>
      <c r="H65" s="160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customFormat="false" ht="12.75" hidden="false" customHeight="true" outlineLevel="0" collapsed="false">
      <c r="A66" s="174" t="s">
        <v>78</v>
      </c>
      <c r="B66" s="186" t="n">
        <f aca="false">(B63+C63+D63+E63)/H63</f>
        <v>0.7878787879</v>
      </c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customFormat="false" ht="12.75" hidden="false" customHeight="true" outlineLevel="0" collapsed="false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customFormat="false" ht="12.75" hidden="false" customHeight="true" outlineLevel="0" collapsed="false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customFormat="false" ht="12.75" hidden="false" customHeight="true" outlineLevel="0" collapsed="false">
      <c r="A69" s="149" t="s">
        <v>91</v>
      </c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customFormat="false" ht="12.75" hidden="false" customHeight="true" outlineLevel="0" collapsed="false">
      <c r="A70" s="151"/>
      <c r="B70" s="168" t="s">
        <v>2</v>
      </c>
      <c r="C70" s="150"/>
      <c r="D70" s="150"/>
      <c r="E70" s="150"/>
      <c r="F70" s="150"/>
      <c r="G70" s="150"/>
      <c r="H70" s="151"/>
      <c r="I70" s="168" t="s">
        <v>4</v>
      </c>
      <c r="J70" s="150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customFormat="false" ht="12.75" hidden="false" customHeight="true" outlineLevel="0" collapsed="false">
      <c r="A71" s="152"/>
      <c r="B71" s="169" t="s">
        <v>54</v>
      </c>
      <c r="C71" s="169" t="s">
        <v>51</v>
      </c>
      <c r="D71" s="169" t="s">
        <v>57</v>
      </c>
      <c r="E71" s="169" t="s">
        <v>55</v>
      </c>
      <c r="F71" s="169" t="s">
        <v>56</v>
      </c>
      <c r="G71" s="169" t="s">
        <v>5</v>
      </c>
      <c r="H71" s="170"/>
      <c r="I71" s="169" t="s">
        <v>60</v>
      </c>
      <c r="J71" s="169" t="s">
        <v>75</v>
      </c>
      <c r="K71" s="156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customFormat="false" ht="12.75" hidden="false" customHeight="true" outlineLevel="0" collapsed="false">
      <c r="A72" s="152"/>
      <c r="B72" s="171" t="n">
        <f aca="false">COUNTIF(Dati!C31:AY42,B71)</f>
        <v>1</v>
      </c>
      <c r="C72" s="171" t="n">
        <f aca="false">COUNTIF(Dati!C31:AY42,C71)</f>
        <v>0</v>
      </c>
      <c r="D72" s="171" t="n">
        <f aca="false">COUNTIF(Dati!C31:AY42,D71)</f>
        <v>3</v>
      </c>
      <c r="E72" s="171" t="n">
        <f aca="false">COUNTIF(Dati!C31:AY42,E71)</f>
        <v>1</v>
      </c>
      <c r="F72" s="171" t="n">
        <f aca="false">COUNTIF(Dati!C31:AY42,F71)</f>
        <v>1</v>
      </c>
      <c r="G72" s="171" t="n">
        <f aca="false">SUM(B72:F72)</f>
        <v>6</v>
      </c>
      <c r="H72" s="170"/>
      <c r="I72" s="171" t="n">
        <f aca="false">COUNTIF(Dati!C31:AY42,I71)</f>
        <v>2</v>
      </c>
      <c r="J72" s="171" t="n">
        <f aca="false">COUNTIF(Dati!C31:AY42,J71)</f>
        <v>0</v>
      </c>
      <c r="K72" s="156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customFormat="false" ht="12.75" hidden="false" customHeight="true" outlineLevel="0" collapsed="false">
      <c r="A73" s="152"/>
      <c r="B73" s="172" t="n">
        <f aca="false">B72/G72</f>
        <v>0.1666666667</v>
      </c>
      <c r="C73" s="172" t="n">
        <f aca="false">C72/G72</f>
        <v>0</v>
      </c>
      <c r="D73" s="172" t="n">
        <f aca="false">D72/G72</f>
        <v>0.5</v>
      </c>
      <c r="E73" s="172" t="n">
        <f aca="false">E72/G72</f>
        <v>0.1666666667</v>
      </c>
      <c r="F73" s="172" t="n">
        <f aca="false">F72/G72</f>
        <v>0.1666666667</v>
      </c>
      <c r="G73" s="173" t="n">
        <f aca="false">SUM(B73:F73)</f>
        <v>1.0000000001</v>
      </c>
      <c r="H73" s="156"/>
      <c r="I73" s="160"/>
      <c r="J73" s="160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customFormat="false" ht="12.75" hidden="false" customHeight="true" outlineLevel="0" collapsed="false">
      <c r="A74" s="174" t="s">
        <v>76</v>
      </c>
      <c r="B74" s="175" t="n">
        <f aca="false">(B72-F72)/G72</f>
        <v>0</v>
      </c>
      <c r="C74" s="160"/>
      <c r="D74" s="176"/>
      <c r="E74" s="176"/>
      <c r="F74" s="176"/>
      <c r="G74" s="160"/>
      <c r="H74" s="151"/>
      <c r="I74" s="149" t="s">
        <v>77</v>
      </c>
      <c r="J74" s="187" t="n">
        <f aca="false">COUNTIF(Dati!C31:AY42,I74)</f>
        <v>0</v>
      </c>
      <c r="K74" s="149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customFormat="false" ht="12.75" hidden="false" customHeight="true" outlineLevel="0" collapsed="false">
      <c r="A75" s="174" t="s">
        <v>78</v>
      </c>
      <c r="B75" s="178" t="n">
        <f aca="false">(B72+C72)/G72</f>
        <v>0.1666666667</v>
      </c>
      <c r="C75" s="179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customFormat="false" ht="12.75" hidden="false" customHeight="true" outlineLevel="0" collapsed="false">
      <c r="A76" s="151"/>
      <c r="B76" s="180"/>
      <c r="C76" s="179"/>
      <c r="D76" s="151"/>
      <c r="E76" s="151"/>
      <c r="F76" s="151"/>
      <c r="G76" s="151"/>
      <c r="H76" s="151"/>
      <c r="I76" s="167" t="s">
        <v>79</v>
      </c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customFormat="false" ht="12.75" hidden="false" customHeight="true" outlineLevel="0" collapsed="false">
      <c r="A77" s="151"/>
      <c r="B77" s="168" t="s">
        <v>1</v>
      </c>
      <c r="C77" s="150"/>
      <c r="D77" s="150"/>
      <c r="E77" s="150"/>
      <c r="F77" s="150"/>
      <c r="G77" s="150"/>
      <c r="H77" s="151"/>
      <c r="I77" s="181" t="s">
        <v>0</v>
      </c>
      <c r="J77" s="182" t="n">
        <f aca="false">B79+B86+I72</f>
        <v>12</v>
      </c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customFormat="false" ht="12.75" hidden="false" customHeight="true" outlineLevel="0" collapsed="false">
      <c r="A78" s="152"/>
      <c r="B78" s="169" t="s">
        <v>49</v>
      </c>
      <c r="C78" s="169" t="s">
        <v>47</v>
      </c>
      <c r="D78" s="169" t="s">
        <v>80</v>
      </c>
      <c r="E78" s="169" t="s">
        <v>81</v>
      </c>
      <c r="F78" s="169" t="s">
        <v>48</v>
      </c>
      <c r="G78" s="169" t="s">
        <v>5</v>
      </c>
      <c r="H78" s="156"/>
      <c r="I78" s="181" t="s">
        <v>82</v>
      </c>
      <c r="J78" s="182" t="n">
        <f aca="false">F79+G86+J72+J74</f>
        <v>5</v>
      </c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customFormat="false" ht="12.75" hidden="false" customHeight="true" outlineLevel="0" collapsed="false">
      <c r="A79" s="152"/>
      <c r="B79" s="171" t="n">
        <f aca="false">COUNTIF(Dati!C31:AY42,B78)</f>
        <v>3</v>
      </c>
      <c r="C79" s="171" t="n">
        <f aca="false">COUNTIF(Dati!C31:AY42,C78)</f>
        <v>20</v>
      </c>
      <c r="D79" s="171" t="n">
        <f aca="false">COUNTIF(Dati!C31:AY42,D78)</f>
        <v>0</v>
      </c>
      <c r="E79" s="171" t="n">
        <f aca="false">COUNTIF(Dati!C31:AY42,E78)</f>
        <v>0</v>
      </c>
      <c r="F79" s="171" t="n">
        <f aca="false">COUNTIF(Dati!C31:AY42,F78)</f>
        <v>2</v>
      </c>
      <c r="G79" s="171" t="n">
        <f aca="false">SUM(B79:F79)</f>
        <v>25</v>
      </c>
      <c r="H79" s="156"/>
      <c r="I79" s="181" t="s">
        <v>83</v>
      </c>
      <c r="J79" s="182" t="n">
        <f aca="false">F72</f>
        <v>1</v>
      </c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customFormat="false" ht="12.75" hidden="false" customHeight="true" outlineLevel="0" collapsed="false">
      <c r="A80" s="152"/>
      <c r="B80" s="172" t="n">
        <f aca="false">B79/G79</f>
        <v>0.12</v>
      </c>
      <c r="C80" s="172" t="n">
        <f aca="false">C79/G79</f>
        <v>0.8</v>
      </c>
      <c r="D80" s="172" t="n">
        <f aca="false">D79/G79</f>
        <v>0</v>
      </c>
      <c r="E80" s="172" t="n">
        <f aca="false">E79/G79</f>
        <v>0</v>
      </c>
      <c r="F80" s="172" t="n">
        <f aca="false">F79/G79</f>
        <v>0.08</v>
      </c>
      <c r="G80" s="172" t="n">
        <f aca="false">SUM(B80:F80)</f>
        <v>1</v>
      </c>
      <c r="H80" s="156"/>
      <c r="I80" s="181" t="s">
        <v>84</v>
      </c>
      <c r="J80" s="182" t="n">
        <f aca="false">F86</f>
        <v>2</v>
      </c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customFormat="false" ht="12.75" hidden="false" customHeight="true" outlineLevel="0" collapsed="false">
      <c r="A81" s="174" t="s">
        <v>76</v>
      </c>
      <c r="B81" s="175" t="n">
        <f aca="false">(B79-F79)/G79</f>
        <v>0.04</v>
      </c>
      <c r="C81" s="160"/>
      <c r="D81" s="160"/>
      <c r="E81" s="160"/>
      <c r="F81" s="160"/>
      <c r="G81" s="160"/>
      <c r="H81" s="151"/>
      <c r="I81" s="181" t="s">
        <v>85</v>
      </c>
      <c r="J81" s="183" t="n">
        <f aca="false">B74</f>
        <v>0</v>
      </c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customFormat="false" ht="12.75" hidden="false" customHeight="true" outlineLevel="0" collapsed="false">
      <c r="A82" s="174" t="s">
        <v>78</v>
      </c>
      <c r="B82" s="178" t="n">
        <f aca="false">(B79+C79)/G79</f>
        <v>0.92</v>
      </c>
      <c r="C82" s="151"/>
      <c r="D82" s="151"/>
      <c r="E82" s="151"/>
      <c r="F82" s="151"/>
      <c r="G82" s="151"/>
      <c r="H82" s="151"/>
      <c r="I82" s="181" t="s">
        <v>87</v>
      </c>
      <c r="J82" s="183" t="n">
        <f aca="false">B88</f>
        <v>0.1428571429</v>
      </c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customFormat="false" ht="12.75" hidden="false" customHeight="true" outlineLevel="0" collapsed="false">
      <c r="A83" s="151"/>
      <c r="B83" s="180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customFormat="false" ht="12.75" hidden="false" customHeight="true" outlineLevel="0" collapsed="false">
      <c r="A84" s="151"/>
      <c r="B84" s="168" t="s">
        <v>3</v>
      </c>
      <c r="C84" s="150"/>
      <c r="D84" s="150"/>
      <c r="E84" s="150"/>
      <c r="F84" s="150"/>
      <c r="G84" s="150"/>
      <c r="H84" s="150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customFormat="false" ht="12.75" hidden="false" customHeight="true" outlineLevel="0" collapsed="false">
      <c r="A85" s="152"/>
      <c r="B85" s="169" t="s">
        <v>50</v>
      </c>
      <c r="C85" s="169" t="s">
        <v>46</v>
      </c>
      <c r="D85" s="169" t="s">
        <v>88</v>
      </c>
      <c r="E85" s="169" t="s">
        <v>53</v>
      </c>
      <c r="F85" s="169" t="s">
        <v>59</v>
      </c>
      <c r="G85" s="169" t="s">
        <v>52</v>
      </c>
      <c r="H85" s="169" t="s">
        <v>5</v>
      </c>
      <c r="I85" s="156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customFormat="false" ht="12.75" hidden="false" customHeight="true" outlineLevel="0" collapsed="false">
      <c r="A86" s="152"/>
      <c r="B86" s="171" t="n">
        <f aca="false">COUNTIF(Dati!C31:AN42,B85)</f>
        <v>7</v>
      </c>
      <c r="C86" s="171" t="n">
        <f aca="false">COUNTIF(Dati!C31:AY42,C85)</f>
        <v>12</v>
      </c>
      <c r="D86" s="171" t="n">
        <f aca="false">COUNTIF(Dati!C31:AY42,D85)</f>
        <v>0</v>
      </c>
      <c r="E86" s="171" t="n">
        <f aca="false">COUNTIF(Dati!C31:AY42,E85)</f>
        <v>4</v>
      </c>
      <c r="F86" s="171" t="n">
        <f aca="false">COUNTIF(Dati!C31:AY42,F85)</f>
        <v>2</v>
      </c>
      <c r="G86" s="171" t="n">
        <f aca="false">COUNTIF(Dati!C31:AY42,G85)</f>
        <v>3</v>
      </c>
      <c r="H86" s="171" t="n">
        <f aca="false">SUM(B86:G86)</f>
        <v>28</v>
      </c>
      <c r="I86" s="156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customFormat="false" ht="12.75" hidden="false" customHeight="true" outlineLevel="0" collapsed="false">
      <c r="A87" s="152"/>
      <c r="B87" s="172" t="n">
        <f aca="false">B86/H86</f>
        <v>0.25</v>
      </c>
      <c r="C87" s="172" t="n">
        <f aca="false">C86/H86</f>
        <v>0.4285714286</v>
      </c>
      <c r="D87" s="172" t="n">
        <f aca="false">D86/H86</f>
        <v>0</v>
      </c>
      <c r="E87" s="172" t="n">
        <f aca="false">E86/H86</f>
        <v>0.1428571429</v>
      </c>
      <c r="F87" s="172" t="n">
        <f aca="false">F86/H86</f>
        <v>0.07142857143</v>
      </c>
      <c r="G87" s="172" t="n">
        <f aca="false">G86/H86</f>
        <v>0.1071428571</v>
      </c>
      <c r="H87" s="172" t="n">
        <f aca="false">SUM(B87:G87)</f>
        <v>1.00000000003</v>
      </c>
      <c r="I87" s="156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customFormat="false" ht="12.75" hidden="false" customHeight="true" outlineLevel="0" collapsed="false">
      <c r="A88" s="174" t="s">
        <v>76</v>
      </c>
      <c r="B88" s="185" t="n">
        <f aca="false">(B86-G86)/H86</f>
        <v>0.1428571429</v>
      </c>
      <c r="C88" s="160"/>
      <c r="D88" s="160"/>
      <c r="E88" s="160"/>
      <c r="F88" s="160"/>
      <c r="G88" s="160"/>
      <c r="H88" s="160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customFormat="false" ht="12.75" hidden="false" customHeight="true" outlineLevel="0" collapsed="false">
      <c r="A89" s="174" t="s">
        <v>78</v>
      </c>
      <c r="B89" s="186" t="n">
        <f aca="false">(B86+C86+D86+E86)/H86</f>
        <v>0.8214285714</v>
      </c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customFormat="false" ht="12.75" hidden="false" customHeight="true" outlineLevel="0" collapsed="false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customFormat="false" ht="12.75" hidden="false" customHeight="true" outlineLevel="0" collapsed="false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customFormat="false" ht="12.75" hidden="false" customHeight="true" outlineLevel="0" collapsed="false">
      <c r="A92" s="149" t="s">
        <v>92</v>
      </c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customFormat="false" ht="12.75" hidden="false" customHeight="true" outlineLevel="0" collapsed="false">
      <c r="A93" s="151"/>
      <c r="B93" s="168" t="s">
        <v>2</v>
      </c>
      <c r="C93" s="150"/>
      <c r="D93" s="150"/>
      <c r="E93" s="150"/>
      <c r="F93" s="150"/>
      <c r="G93" s="150"/>
      <c r="H93" s="151"/>
      <c r="I93" s="168" t="s">
        <v>4</v>
      </c>
      <c r="J93" s="150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customFormat="false" ht="12.75" hidden="false" customHeight="true" outlineLevel="0" collapsed="false">
      <c r="A94" s="152"/>
      <c r="B94" s="169" t="s">
        <v>54</v>
      </c>
      <c r="C94" s="169" t="s">
        <v>51</v>
      </c>
      <c r="D94" s="169" t="s">
        <v>57</v>
      </c>
      <c r="E94" s="169" t="s">
        <v>55</v>
      </c>
      <c r="F94" s="169" t="s">
        <v>56</v>
      </c>
      <c r="G94" s="169" t="s">
        <v>5</v>
      </c>
      <c r="H94" s="170"/>
      <c r="I94" s="169" t="s">
        <v>60</v>
      </c>
      <c r="J94" s="169" t="s">
        <v>75</v>
      </c>
      <c r="K94" s="156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customFormat="false" ht="12.75" hidden="false" customHeight="true" outlineLevel="0" collapsed="false">
      <c r="A95" s="152"/>
      <c r="B95" s="171" t="n">
        <f aca="false">COUNTIF(Dati!C45:AY56,B94)</f>
        <v>0</v>
      </c>
      <c r="C95" s="171" t="n">
        <f aca="false">COUNTIF(Dati!C45:AY56,C94)</f>
        <v>0</v>
      </c>
      <c r="D95" s="171" t="n">
        <f aca="false">COUNTIF(Dati!C45:AY56,D94)</f>
        <v>0</v>
      </c>
      <c r="E95" s="171" t="n">
        <f aca="false">COUNTIF(Dati!C45:AY56,E94)</f>
        <v>0</v>
      </c>
      <c r="F95" s="171" t="n">
        <f aca="false">COUNTIF(Dati!C45:AY56,F94)</f>
        <v>0</v>
      </c>
      <c r="G95" s="171" t="n">
        <f aca="false">SUM(B95:F95)</f>
        <v>0</v>
      </c>
      <c r="H95" s="170"/>
      <c r="I95" s="171" t="n">
        <f aca="false">COUNTIF(Dati!C45:AY56,I94)</f>
        <v>0</v>
      </c>
      <c r="J95" s="171" t="n">
        <f aca="false">COUNTIF(Dati!C45:AY56,J94)</f>
        <v>0</v>
      </c>
      <c r="K95" s="156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customFormat="false" ht="12.75" hidden="false" customHeight="true" outlineLevel="0" collapsed="false">
      <c r="A96" s="152"/>
      <c r="B96" s="172" t="e">
        <f aca="false">B95/G95</f>
        <v>#DIV/0!</v>
      </c>
      <c r="C96" s="172" t="e">
        <f aca="false">C95/G95</f>
        <v>#DIV/0!</v>
      </c>
      <c r="D96" s="172" t="e">
        <f aca="false">D95/G95</f>
        <v>#DIV/0!</v>
      </c>
      <c r="E96" s="172" t="e">
        <f aca="false">E95/G95</f>
        <v>#DIV/0!</v>
      </c>
      <c r="F96" s="172" t="e">
        <f aca="false">F95/G95</f>
        <v>#DIV/0!</v>
      </c>
      <c r="G96" s="173" t="e">
        <f aca="false">SUM(B96:F96)</f>
        <v>#DIV/0!</v>
      </c>
      <c r="H96" s="156"/>
      <c r="I96" s="160"/>
      <c r="J96" s="160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customFormat="false" ht="12.75" hidden="false" customHeight="true" outlineLevel="0" collapsed="false">
      <c r="A97" s="174" t="s">
        <v>76</v>
      </c>
      <c r="B97" s="175" t="e">
        <f aca="false">(B95-F95)/G95</f>
        <v>#DIV/0!</v>
      </c>
      <c r="C97" s="160"/>
      <c r="D97" s="176"/>
      <c r="E97" s="176"/>
      <c r="F97" s="176"/>
      <c r="G97" s="160"/>
      <c r="H97" s="151"/>
      <c r="I97" s="149" t="s">
        <v>77</v>
      </c>
      <c r="J97" s="187" t="n">
        <f aca="false">COUNTIF(Dati!C45:AY56,I97)</f>
        <v>0</v>
      </c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customFormat="false" ht="12.75" hidden="false" customHeight="true" outlineLevel="0" collapsed="false">
      <c r="A98" s="174" t="s">
        <v>78</v>
      </c>
      <c r="B98" s="178" t="e">
        <f aca="false">(B95+C95)/G95</f>
        <v>#DIV/0!</v>
      </c>
      <c r="C98" s="179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customFormat="false" ht="12.75" hidden="false" customHeight="true" outlineLevel="0" collapsed="false">
      <c r="A99" s="151"/>
      <c r="B99" s="180"/>
      <c r="C99" s="179"/>
      <c r="D99" s="151"/>
      <c r="E99" s="151"/>
      <c r="F99" s="151"/>
      <c r="G99" s="151"/>
      <c r="H99" s="151"/>
      <c r="I99" s="167" t="s">
        <v>79</v>
      </c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customFormat="false" ht="12.75" hidden="false" customHeight="true" outlineLevel="0" collapsed="false">
      <c r="A100" s="151"/>
      <c r="B100" s="168" t="s">
        <v>1</v>
      </c>
      <c r="C100" s="150"/>
      <c r="D100" s="150"/>
      <c r="E100" s="150"/>
      <c r="F100" s="150"/>
      <c r="G100" s="150"/>
      <c r="H100" s="151"/>
      <c r="I100" s="181" t="s">
        <v>0</v>
      </c>
      <c r="J100" s="182" t="n">
        <f aca="false">B102+B109+I95</f>
        <v>0</v>
      </c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customFormat="false" ht="12.75" hidden="false" customHeight="true" outlineLevel="0" collapsed="false">
      <c r="A101" s="152"/>
      <c r="B101" s="169" t="s">
        <v>49</v>
      </c>
      <c r="C101" s="169" t="s">
        <v>47</v>
      </c>
      <c r="D101" s="169" t="s">
        <v>80</v>
      </c>
      <c r="E101" s="169" t="s">
        <v>81</v>
      </c>
      <c r="F101" s="169" t="s">
        <v>48</v>
      </c>
      <c r="G101" s="169" t="s">
        <v>5</v>
      </c>
      <c r="H101" s="156"/>
      <c r="I101" s="181" t="s">
        <v>82</v>
      </c>
      <c r="J101" s="182" t="n">
        <f aca="false">G109+F102+J97+J95</f>
        <v>0</v>
      </c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customFormat="false" ht="12.75" hidden="false" customHeight="true" outlineLevel="0" collapsed="false">
      <c r="A102" s="152"/>
      <c r="B102" s="171" t="n">
        <f aca="false">COUNTIF(Dati!C45:AY56,B101)</f>
        <v>0</v>
      </c>
      <c r="C102" s="171" t="n">
        <f aca="false">COUNTIF(Dati!C45:AY56,C101)</f>
        <v>0</v>
      </c>
      <c r="D102" s="171" t="n">
        <f aca="false">COUNTIF(Dati!C45:AY56,D101)</f>
        <v>0</v>
      </c>
      <c r="E102" s="171" t="n">
        <f aca="false">COUNTIF(Dati!C45:AY56,E101)</f>
        <v>0</v>
      </c>
      <c r="F102" s="171" t="n">
        <f aca="false">COUNTIF(Dati!C45:AY56,F101)</f>
        <v>0</v>
      </c>
      <c r="G102" s="171" t="n">
        <f aca="false">SUM(B102:F102)</f>
        <v>0</v>
      </c>
      <c r="H102" s="156"/>
      <c r="I102" s="181" t="s">
        <v>83</v>
      </c>
      <c r="J102" s="182" t="n">
        <f aca="false">F95</f>
        <v>0</v>
      </c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customFormat="false" ht="12.75" hidden="false" customHeight="true" outlineLevel="0" collapsed="false">
      <c r="A103" s="152"/>
      <c r="B103" s="172" t="e">
        <f aca="false">B102/G102</f>
        <v>#DIV/0!</v>
      </c>
      <c r="C103" s="172" t="e">
        <f aca="false">C102/G102</f>
        <v>#DIV/0!</v>
      </c>
      <c r="D103" s="172" t="e">
        <f aca="false">D102/G102</f>
        <v>#DIV/0!</v>
      </c>
      <c r="E103" s="172" t="e">
        <f aca="false">E102/G102</f>
        <v>#DIV/0!</v>
      </c>
      <c r="F103" s="172" t="e">
        <f aca="false">F102/G102</f>
        <v>#DIV/0!</v>
      </c>
      <c r="G103" s="172" t="e">
        <f aca="false">SUM(B103:F103)</f>
        <v>#DIV/0!</v>
      </c>
      <c r="H103" s="156"/>
      <c r="I103" s="181" t="s">
        <v>84</v>
      </c>
      <c r="J103" s="182" t="n">
        <f aca="false">F109</f>
        <v>0</v>
      </c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customFormat="false" ht="12.75" hidden="false" customHeight="true" outlineLevel="0" collapsed="false">
      <c r="A104" s="174" t="s">
        <v>76</v>
      </c>
      <c r="B104" s="175" t="e">
        <f aca="false">(B102-F102)/G102</f>
        <v>#DIV/0!</v>
      </c>
      <c r="C104" s="160"/>
      <c r="D104" s="160"/>
      <c r="E104" s="160"/>
      <c r="F104" s="160"/>
      <c r="G104" s="160"/>
      <c r="H104" s="151"/>
      <c r="I104" s="181" t="s">
        <v>85</v>
      </c>
      <c r="J104" s="183" t="e">
        <f aca="false">B97</f>
        <v>#DIV/0!</v>
      </c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customFormat="false" ht="12.75" hidden="false" customHeight="true" outlineLevel="0" collapsed="false">
      <c r="A105" s="174" t="s">
        <v>78</v>
      </c>
      <c r="B105" s="178" t="e">
        <f aca="false">(B102+C102)/G102</f>
        <v>#DIV/0!</v>
      </c>
      <c r="C105" s="151"/>
      <c r="D105" s="151"/>
      <c r="E105" s="151"/>
      <c r="F105" s="151"/>
      <c r="G105" s="151"/>
      <c r="H105" s="151"/>
      <c r="I105" s="181" t="s">
        <v>87</v>
      </c>
      <c r="J105" s="183" t="e">
        <f aca="false">B111</f>
        <v>#DIV/0!</v>
      </c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customFormat="false" ht="12.75" hidden="false" customHeight="true" outlineLevel="0" collapsed="false">
      <c r="A106" s="151"/>
      <c r="B106" s="180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customFormat="false" ht="12.75" hidden="false" customHeight="true" outlineLevel="0" collapsed="false">
      <c r="A107" s="151"/>
      <c r="B107" s="168" t="s">
        <v>3</v>
      </c>
      <c r="C107" s="150"/>
      <c r="D107" s="150"/>
      <c r="E107" s="150"/>
      <c r="F107" s="150"/>
      <c r="G107" s="150"/>
      <c r="H107" s="150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customFormat="false" ht="12.75" hidden="false" customHeight="true" outlineLevel="0" collapsed="false">
      <c r="A108" s="152"/>
      <c r="B108" s="169" t="s">
        <v>50</v>
      </c>
      <c r="C108" s="169" t="s">
        <v>46</v>
      </c>
      <c r="D108" s="169" t="s">
        <v>88</v>
      </c>
      <c r="E108" s="169" t="s">
        <v>53</v>
      </c>
      <c r="F108" s="169" t="s">
        <v>59</v>
      </c>
      <c r="G108" s="169" t="s">
        <v>52</v>
      </c>
      <c r="H108" s="169" t="s">
        <v>5</v>
      </c>
      <c r="I108" s="156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customFormat="false" ht="12.75" hidden="false" customHeight="true" outlineLevel="0" collapsed="false">
      <c r="A109" s="152"/>
      <c r="B109" s="171" t="n">
        <f aca="false">COUNTIF(Dati!C45:AN56,B108)</f>
        <v>0</v>
      </c>
      <c r="C109" s="171" t="n">
        <f aca="false">COUNTIF(Dati!C45:AY56,C108)</f>
        <v>0</v>
      </c>
      <c r="D109" s="171" t="n">
        <f aca="false">COUNTIF(Dati!C45:AY56,D108)</f>
        <v>0</v>
      </c>
      <c r="E109" s="171" t="n">
        <f aca="false">COUNTIF(Dati!C45:AY56,E108)</f>
        <v>0</v>
      </c>
      <c r="F109" s="171" t="n">
        <f aca="false">COUNTIF(Dati!C45:AY56,F108)</f>
        <v>0</v>
      </c>
      <c r="G109" s="171" t="n">
        <f aca="false">COUNTIF(Dati!C45:AY56,G108)</f>
        <v>0</v>
      </c>
      <c r="H109" s="171" t="n">
        <f aca="false">SUM(B109:G109)</f>
        <v>0</v>
      </c>
      <c r="I109" s="156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customFormat="false" ht="12.75" hidden="false" customHeight="true" outlineLevel="0" collapsed="false">
      <c r="A110" s="152"/>
      <c r="B110" s="172" t="e">
        <f aca="false">B109/H109</f>
        <v>#DIV/0!</v>
      </c>
      <c r="C110" s="172" t="e">
        <f aca="false">C109/H109</f>
        <v>#DIV/0!</v>
      </c>
      <c r="D110" s="172" t="e">
        <f aca="false">D109/H109</f>
        <v>#DIV/0!</v>
      </c>
      <c r="E110" s="172" t="e">
        <f aca="false">E109/H109</f>
        <v>#DIV/0!</v>
      </c>
      <c r="F110" s="172" t="e">
        <f aca="false">F109/H109</f>
        <v>#DIV/0!</v>
      </c>
      <c r="G110" s="172" t="e">
        <f aca="false">G109/H109</f>
        <v>#DIV/0!</v>
      </c>
      <c r="H110" s="172" t="e">
        <f aca="false">SUM(B110:G110)</f>
        <v>#DIV/0!</v>
      </c>
      <c r="I110" s="156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customFormat="false" ht="12.75" hidden="false" customHeight="true" outlineLevel="0" collapsed="false">
      <c r="A111" s="174" t="s">
        <v>76</v>
      </c>
      <c r="B111" s="185" t="e">
        <f aca="false">(B109-G109)/H109</f>
        <v>#DIV/0!</v>
      </c>
      <c r="C111" s="160"/>
      <c r="D111" s="160"/>
      <c r="E111" s="160"/>
      <c r="F111" s="160"/>
      <c r="G111" s="160"/>
      <c r="H111" s="160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customFormat="false" ht="12.75" hidden="false" customHeight="true" outlineLevel="0" collapsed="false">
      <c r="A112" s="174" t="s">
        <v>78</v>
      </c>
      <c r="B112" s="186" t="e">
        <f aca="false">(B109+C109+D109+E109)/H109</f>
        <v>#DIV/0!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customFormat="false" ht="12.75" hidden="false" customHeight="true" outlineLevel="0" collapsed="false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customFormat="false" ht="12.75" hidden="false" customHeight="true" outlineLevel="0" collapsed="false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customFormat="false" ht="12.75" hidden="false" customHeight="true" outlineLevel="0" collapsed="false">
      <c r="A115" s="149" t="s">
        <v>93</v>
      </c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customFormat="false" ht="12.75" hidden="false" customHeight="true" outlineLevel="0" collapsed="false">
      <c r="A116" s="151"/>
      <c r="B116" s="168" t="s">
        <v>2</v>
      </c>
      <c r="C116" s="150"/>
      <c r="D116" s="150"/>
      <c r="E116" s="150"/>
      <c r="F116" s="150"/>
      <c r="G116" s="150"/>
      <c r="H116" s="151"/>
      <c r="I116" s="168" t="s">
        <v>4</v>
      </c>
      <c r="J116" s="150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customFormat="false" ht="12.75" hidden="false" customHeight="true" outlineLevel="0" collapsed="false">
      <c r="A117" s="152"/>
      <c r="B117" s="169" t="s">
        <v>54</v>
      </c>
      <c r="C117" s="169" t="s">
        <v>51</v>
      </c>
      <c r="D117" s="169" t="s">
        <v>57</v>
      </c>
      <c r="E117" s="169" t="s">
        <v>55</v>
      </c>
      <c r="F117" s="169" t="s">
        <v>56</v>
      </c>
      <c r="G117" s="169" t="s">
        <v>5</v>
      </c>
      <c r="H117" s="170"/>
      <c r="I117" s="169" t="s">
        <v>60</v>
      </c>
      <c r="J117" s="169" t="s">
        <v>75</v>
      </c>
      <c r="K117" s="156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customFormat="false" ht="12.75" hidden="false" customHeight="true" outlineLevel="0" collapsed="false">
      <c r="A118" s="152"/>
      <c r="B118" s="171" t="n">
        <f aca="false">COUNTIF(Dati!C59:AY70,B117)</f>
        <v>0</v>
      </c>
      <c r="C118" s="171" t="n">
        <f aca="false">COUNTIF(Dati!C59:AY70,C117)</f>
        <v>0</v>
      </c>
      <c r="D118" s="171" t="n">
        <f aca="false">COUNTIF(Dati!C59:AY70,D117)</f>
        <v>0</v>
      </c>
      <c r="E118" s="171" t="n">
        <f aca="false">COUNTIF(Dati!C59:AY70,E117)</f>
        <v>0</v>
      </c>
      <c r="F118" s="171" t="n">
        <f aca="false">COUNTIF(Dati!C59:AY70,F117)</f>
        <v>0</v>
      </c>
      <c r="G118" s="171" t="n">
        <f aca="false">SUM(B118:F118)</f>
        <v>0</v>
      </c>
      <c r="H118" s="170"/>
      <c r="I118" s="171" t="n">
        <f aca="false">COUNTIF(Dati!C59:AY70,I117)</f>
        <v>0</v>
      </c>
      <c r="J118" s="171" t="n">
        <f aca="false">COUNTIF(Dati!C59:AY70,J117)</f>
        <v>0</v>
      </c>
      <c r="K118" s="156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customFormat="false" ht="12.75" hidden="false" customHeight="true" outlineLevel="0" collapsed="false">
      <c r="A119" s="152"/>
      <c r="B119" s="172" t="e">
        <f aca="false">B118/G118</f>
        <v>#DIV/0!</v>
      </c>
      <c r="C119" s="172" t="e">
        <f aca="false">C118/G118</f>
        <v>#DIV/0!</v>
      </c>
      <c r="D119" s="172" t="e">
        <f aca="false">D118/G118</f>
        <v>#DIV/0!</v>
      </c>
      <c r="E119" s="172" t="e">
        <f aca="false">E118/G118</f>
        <v>#DIV/0!</v>
      </c>
      <c r="F119" s="172" t="e">
        <f aca="false">F118/G118</f>
        <v>#DIV/0!</v>
      </c>
      <c r="G119" s="173" t="e">
        <f aca="false">SUM(B119:F119)</f>
        <v>#DIV/0!</v>
      </c>
      <c r="H119" s="156"/>
      <c r="I119" s="160"/>
      <c r="J119" s="160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customFormat="false" ht="12.75" hidden="false" customHeight="true" outlineLevel="0" collapsed="false">
      <c r="A120" s="174" t="s">
        <v>76</v>
      </c>
      <c r="B120" s="175" t="e">
        <f aca="false">(B118-F118)/G118</f>
        <v>#DIV/0!</v>
      </c>
      <c r="C120" s="160"/>
      <c r="D120" s="176"/>
      <c r="E120" s="176"/>
      <c r="F120" s="176"/>
      <c r="G120" s="160"/>
      <c r="H120" s="151"/>
      <c r="I120" s="149" t="s">
        <v>77</v>
      </c>
      <c r="J120" s="187" t="n">
        <f aca="false">COUNTIF(Dati!C59:AY70,I120)</f>
        <v>0</v>
      </c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customFormat="false" ht="12.75" hidden="false" customHeight="true" outlineLevel="0" collapsed="false">
      <c r="A121" s="174" t="s">
        <v>78</v>
      </c>
      <c r="B121" s="178" t="e">
        <f aca="false">(B118+C118)/G118</f>
        <v>#DIV/0!</v>
      </c>
      <c r="C121" s="179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customFormat="false" ht="12.75" hidden="false" customHeight="true" outlineLevel="0" collapsed="false">
      <c r="A122" s="151"/>
      <c r="B122" s="180"/>
      <c r="C122" s="179"/>
      <c r="D122" s="151"/>
      <c r="E122" s="151"/>
      <c r="F122" s="151"/>
      <c r="G122" s="151"/>
      <c r="H122" s="151"/>
      <c r="I122" s="167" t="s">
        <v>79</v>
      </c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customFormat="false" ht="12.75" hidden="false" customHeight="true" outlineLevel="0" collapsed="false">
      <c r="A123" s="151"/>
      <c r="B123" s="168" t="s">
        <v>1</v>
      </c>
      <c r="C123" s="150"/>
      <c r="D123" s="150"/>
      <c r="E123" s="150"/>
      <c r="F123" s="150"/>
      <c r="G123" s="150"/>
      <c r="H123" s="151"/>
      <c r="I123" s="181" t="s">
        <v>0</v>
      </c>
      <c r="J123" s="182" t="n">
        <f aca="false">B125+B132+I118</f>
        <v>0</v>
      </c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customFormat="false" ht="12.75" hidden="false" customHeight="true" outlineLevel="0" collapsed="false">
      <c r="A124" s="152"/>
      <c r="B124" s="169" t="s">
        <v>49</v>
      </c>
      <c r="C124" s="169" t="s">
        <v>47</v>
      </c>
      <c r="D124" s="169" t="s">
        <v>80</v>
      </c>
      <c r="E124" s="169" t="s">
        <v>81</v>
      </c>
      <c r="F124" s="169" t="s">
        <v>48</v>
      </c>
      <c r="G124" s="169" t="s">
        <v>5</v>
      </c>
      <c r="H124" s="156"/>
      <c r="I124" s="181" t="s">
        <v>82</v>
      </c>
      <c r="J124" s="182" t="n">
        <f aca="false">G132+F125+J118+J120</f>
        <v>0</v>
      </c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customFormat="false" ht="12.75" hidden="false" customHeight="true" outlineLevel="0" collapsed="false">
      <c r="A125" s="152"/>
      <c r="B125" s="171" t="n">
        <f aca="false">COUNTIF(Dati!C59:AY70,B124)</f>
        <v>0</v>
      </c>
      <c r="C125" s="171" t="n">
        <f aca="false">COUNTIF(Dati!C59:AY70,C124)</f>
        <v>0</v>
      </c>
      <c r="D125" s="171" t="n">
        <f aca="false">COUNTIF(Dati!C59:AY70,D124)</f>
        <v>0</v>
      </c>
      <c r="E125" s="171" t="n">
        <f aca="false">COUNTIF(Dati!C59:AY70,E124)</f>
        <v>0</v>
      </c>
      <c r="F125" s="171" t="n">
        <f aca="false">COUNTIF(Dati!C59:AY70,F124)</f>
        <v>0</v>
      </c>
      <c r="G125" s="171" t="n">
        <f aca="false">SUM(B125:F125)</f>
        <v>0</v>
      </c>
      <c r="H125" s="156"/>
      <c r="I125" s="181" t="s">
        <v>83</v>
      </c>
      <c r="J125" s="182" t="n">
        <f aca="false">F118</f>
        <v>0</v>
      </c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customFormat="false" ht="12.75" hidden="false" customHeight="true" outlineLevel="0" collapsed="false">
      <c r="A126" s="152"/>
      <c r="B126" s="172" t="e">
        <f aca="false">B125/G125</f>
        <v>#DIV/0!</v>
      </c>
      <c r="C126" s="172" t="e">
        <f aca="false">C125/G125</f>
        <v>#DIV/0!</v>
      </c>
      <c r="D126" s="172" t="e">
        <f aca="false">D125/G125</f>
        <v>#DIV/0!</v>
      </c>
      <c r="E126" s="172" t="e">
        <f aca="false">E125/G125</f>
        <v>#DIV/0!</v>
      </c>
      <c r="F126" s="172" t="e">
        <f aca="false">F125/G125</f>
        <v>#DIV/0!</v>
      </c>
      <c r="G126" s="172" t="e">
        <f aca="false">SUM(B126:F126)</f>
        <v>#DIV/0!</v>
      </c>
      <c r="H126" s="156"/>
      <c r="I126" s="181" t="s">
        <v>84</v>
      </c>
      <c r="J126" s="182" t="n">
        <f aca="false">F132</f>
        <v>0</v>
      </c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customFormat="false" ht="12.75" hidden="false" customHeight="true" outlineLevel="0" collapsed="false">
      <c r="A127" s="174" t="s">
        <v>76</v>
      </c>
      <c r="B127" s="175" t="e">
        <f aca="false">(B125-F125)/G125</f>
        <v>#DIV/0!</v>
      </c>
      <c r="C127" s="160"/>
      <c r="D127" s="160"/>
      <c r="E127" s="160"/>
      <c r="F127" s="160"/>
      <c r="G127" s="160"/>
      <c r="H127" s="151"/>
      <c r="I127" s="181" t="s">
        <v>85</v>
      </c>
      <c r="J127" s="183" t="e">
        <f aca="false">B120</f>
        <v>#DIV/0!</v>
      </c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customFormat="false" ht="12.75" hidden="false" customHeight="true" outlineLevel="0" collapsed="false">
      <c r="A128" s="174" t="s">
        <v>78</v>
      </c>
      <c r="B128" s="178" t="e">
        <f aca="false">(B125+C125)/G125</f>
        <v>#DIV/0!</v>
      </c>
      <c r="C128" s="151"/>
      <c r="D128" s="151"/>
      <c r="E128" s="151"/>
      <c r="F128" s="151"/>
      <c r="G128" s="151"/>
      <c r="H128" s="151"/>
      <c r="I128" s="181" t="s">
        <v>87</v>
      </c>
      <c r="J128" s="183" t="e">
        <f aca="false">B134</f>
        <v>#DIV/0!</v>
      </c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customFormat="false" ht="12.75" hidden="false" customHeight="true" outlineLevel="0" collapsed="false">
      <c r="A129" s="151"/>
      <c r="B129" s="180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customFormat="false" ht="12.75" hidden="false" customHeight="true" outlineLevel="0" collapsed="false">
      <c r="A130" s="151"/>
      <c r="B130" s="168" t="s">
        <v>3</v>
      </c>
      <c r="C130" s="150"/>
      <c r="D130" s="150"/>
      <c r="E130" s="150"/>
      <c r="F130" s="150"/>
      <c r="G130" s="150"/>
      <c r="H130" s="150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customFormat="false" ht="12.75" hidden="false" customHeight="true" outlineLevel="0" collapsed="false">
      <c r="A131" s="152"/>
      <c r="B131" s="169" t="s">
        <v>50</v>
      </c>
      <c r="C131" s="169" t="s">
        <v>46</v>
      </c>
      <c r="D131" s="169" t="s">
        <v>88</v>
      </c>
      <c r="E131" s="169" t="s">
        <v>53</v>
      </c>
      <c r="F131" s="169" t="s">
        <v>59</v>
      </c>
      <c r="G131" s="169" t="s">
        <v>52</v>
      </c>
      <c r="H131" s="169" t="s">
        <v>5</v>
      </c>
      <c r="I131" s="156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customFormat="false" ht="12.75" hidden="false" customHeight="true" outlineLevel="0" collapsed="false">
      <c r="A132" s="152"/>
      <c r="B132" s="171" t="n">
        <f aca="false">COUNTIF(Dati!C59:AN70,B131)</f>
        <v>0</v>
      </c>
      <c r="C132" s="171" t="n">
        <f aca="false">COUNTIF(Dati!C59:AY70,C131)</f>
        <v>0</v>
      </c>
      <c r="D132" s="171" t="n">
        <f aca="false">COUNTIF(Dati!C59:AY70,D131)</f>
        <v>0</v>
      </c>
      <c r="E132" s="171" t="n">
        <f aca="false">COUNTIF(Dati!C59:AY70,E131)</f>
        <v>0</v>
      </c>
      <c r="F132" s="171" t="n">
        <f aca="false">COUNTIF(Dati!C59:AY70,F131)</f>
        <v>0</v>
      </c>
      <c r="G132" s="171" t="n">
        <f aca="false">COUNTIF(Dati!C59:AY70,G131)</f>
        <v>0</v>
      </c>
      <c r="H132" s="171" t="n">
        <f aca="false">SUM(B132:G132)</f>
        <v>0</v>
      </c>
      <c r="I132" s="156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customFormat="false" ht="12.75" hidden="false" customHeight="true" outlineLevel="0" collapsed="false">
      <c r="A133" s="152"/>
      <c r="B133" s="172" t="e">
        <f aca="false">B132/H132</f>
        <v>#DIV/0!</v>
      </c>
      <c r="C133" s="172" t="e">
        <f aca="false">C132/H132</f>
        <v>#DIV/0!</v>
      </c>
      <c r="D133" s="172" t="e">
        <f aca="false">D132/H132</f>
        <v>#DIV/0!</v>
      </c>
      <c r="E133" s="172" t="e">
        <f aca="false">E132/H132</f>
        <v>#DIV/0!</v>
      </c>
      <c r="F133" s="172" t="e">
        <f aca="false">F132/H132</f>
        <v>#DIV/0!</v>
      </c>
      <c r="G133" s="172" t="e">
        <f aca="false">G132/H132</f>
        <v>#DIV/0!</v>
      </c>
      <c r="H133" s="172" t="e">
        <f aca="false">SUM(B133:G133)</f>
        <v>#DIV/0!</v>
      </c>
      <c r="I133" s="156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customFormat="false" ht="12.75" hidden="false" customHeight="true" outlineLevel="0" collapsed="false">
      <c r="A134" s="174" t="s">
        <v>76</v>
      </c>
      <c r="B134" s="185" t="e">
        <f aca="false">(B132-G132)/H132</f>
        <v>#DIV/0!</v>
      </c>
      <c r="C134" s="160"/>
      <c r="D134" s="160"/>
      <c r="E134" s="160"/>
      <c r="F134" s="160"/>
      <c r="G134" s="160"/>
      <c r="H134" s="160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customFormat="false" ht="12.75" hidden="false" customHeight="true" outlineLevel="0" collapsed="false">
      <c r="A135" s="174" t="s">
        <v>78</v>
      </c>
      <c r="B135" s="186" t="e">
        <f aca="false">(B132+C132+D132+E132)/H132</f>
        <v>#DIV/0!</v>
      </c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customFormat="false" ht="12.75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7.42"/>
    <col collapsed="false" customWidth="true" hidden="false" outlineLevel="0" max="8" min="3" style="0" width="4.86"/>
    <col collapsed="false" customWidth="true" hidden="false" outlineLevel="0" max="9" min="9" style="0" width="7.57"/>
    <col collapsed="false" customWidth="true" hidden="false" outlineLevel="0" max="10" min="10" style="0" width="4.86"/>
    <col collapsed="false" customWidth="true" hidden="false" outlineLevel="0" max="11" min="11" style="0" width="6.29"/>
    <col collapsed="false" customWidth="true" hidden="false" outlineLevel="0" max="12" min="12" style="0" width="7.57"/>
    <col collapsed="false" customWidth="true" hidden="false" outlineLevel="0" max="13" min="13" style="0" width="8.57"/>
    <col collapsed="false" customWidth="true" hidden="false" outlineLevel="0" max="19" min="14" style="0" width="4.86"/>
    <col collapsed="false" customWidth="true" hidden="false" outlineLevel="0" max="20" min="20" style="0" width="9.58"/>
    <col collapsed="false" customWidth="true" hidden="false" outlineLevel="0" max="31" min="21" style="0" width="4.86"/>
    <col collapsed="false" customWidth="true" hidden="false" outlineLevel="0" max="32" min="32" style="0" width="8"/>
    <col collapsed="false" customWidth="true" hidden="false" outlineLevel="0" max="41" min="33" style="0" width="10.86"/>
    <col collapsed="false" customWidth="true" hidden="false" outlineLevel="0" max="1025" min="42" style="0" width="17.29"/>
  </cols>
  <sheetData>
    <row r="1" customFormat="false" ht="12.75" hidden="false" customHeight="true" outlineLevel="0" collapsed="false">
      <c r="A1" s="167" t="s">
        <v>94</v>
      </c>
      <c r="B1" s="188" t="n">
        <v>2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</row>
    <row r="2" customFormat="false" ht="12.75" hidden="false" customHeight="true" outlineLevel="0" collapsed="false">
      <c r="A2" s="166"/>
      <c r="B2" s="167"/>
      <c r="C2" s="151"/>
      <c r="D2" s="151"/>
      <c r="E2" s="151"/>
      <c r="F2" s="151"/>
      <c r="G2" s="151"/>
      <c r="H2" s="151"/>
      <c r="I2" s="167"/>
      <c r="J2" s="151"/>
      <c r="K2" s="151"/>
      <c r="L2" s="166" t="s">
        <v>95</v>
      </c>
      <c r="M2" s="167"/>
      <c r="N2" s="151"/>
      <c r="O2" s="151"/>
      <c r="P2" s="151"/>
      <c r="Q2" s="151"/>
      <c r="R2" s="151"/>
      <c r="S2" s="151"/>
      <c r="T2" s="167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</row>
    <row r="3" customFormat="false" ht="12.75" hidden="false" customHeight="true" outlineLevel="0" collapsed="false">
      <c r="A3" s="166" t="s">
        <v>74</v>
      </c>
      <c r="B3" s="167"/>
      <c r="C3" s="151"/>
      <c r="D3" s="151"/>
      <c r="E3" s="151"/>
      <c r="F3" s="151"/>
      <c r="G3" s="151"/>
      <c r="H3" s="151"/>
      <c r="I3" s="167"/>
      <c r="J3" s="151"/>
      <c r="K3" s="151"/>
      <c r="L3" s="151"/>
      <c r="M3" s="168" t="s">
        <v>2</v>
      </c>
      <c r="N3" s="150"/>
      <c r="O3" s="150"/>
      <c r="P3" s="150"/>
      <c r="Q3" s="150"/>
      <c r="R3" s="150"/>
      <c r="S3" s="151"/>
      <c r="T3" s="168" t="s">
        <v>4</v>
      </c>
      <c r="U3" s="150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</row>
    <row r="4" customFormat="false" ht="12.75" hidden="false" customHeight="true" outlineLevel="0" collapsed="false">
      <c r="A4" s="151"/>
      <c r="B4" s="168" t="s">
        <v>2</v>
      </c>
      <c r="C4" s="150"/>
      <c r="D4" s="150"/>
      <c r="E4" s="150"/>
      <c r="F4" s="150"/>
      <c r="G4" s="150"/>
      <c r="H4" s="151"/>
      <c r="I4" s="168" t="s">
        <v>4</v>
      </c>
      <c r="J4" s="150"/>
      <c r="K4" s="151"/>
      <c r="L4" s="152"/>
      <c r="M4" s="169" t="s">
        <v>54</v>
      </c>
      <c r="N4" s="169" t="s">
        <v>51</v>
      </c>
      <c r="O4" s="169" t="s">
        <v>96</v>
      </c>
      <c r="P4" s="169" t="s">
        <v>57</v>
      </c>
      <c r="Q4" s="169" t="s">
        <v>55</v>
      </c>
      <c r="R4" s="169" t="s">
        <v>56</v>
      </c>
      <c r="S4" s="169" t="s">
        <v>5</v>
      </c>
      <c r="T4" s="169" t="s">
        <v>60</v>
      </c>
      <c r="U4" s="169" t="s">
        <v>75</v>
      </c>
      <c r="V4" s="156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</row>
    <row r="5" customFormat="false" ht="12.75" hidden="false" customHeight="true" outlineLevel="0" collapsed="false">
      <c r="A5" s="152"/>
      <c r="B5" s="169" t="s">
        <v>54</v>
      </c>
      <c r="C5" s="169" t="s">
        <v>51</v>
      </c>
      <c r="D5" s="146" t="s">
        <v>96</v>
      </c>
      <c r="E5" s="169" t="s">
        <v>57</v>
      </c>
      <c r="F5" s="169" t="s">
        <v>55</v>
      </c>
      <c r="G5" s="169" t="s">
        <v>56</v>
      </c>
      <c r="H5" s="169" t="s">
        <v>5</v>
      </c>
      <c r="I5" s="169" t="s">
        <v>60</v>
      </c>
      <c r="J5" s="169" t="s">
        <v>75</v>
      </c>
      <c r="K5" s="156"/>
      <c r="L5" s="152"/>
      <c r="M5" s="171" t="n">
        <f aca="false">COUNTIF($B$72:$AO$72,M4)</f>
        <v>0</v>
      </c>
      <c r="N5" s="171" t="n">
        <f aca="false">COUNTIF($B$72:$AO$72,N4)</f>
        <v>0</v>
      </c>
      <c r="O5" s="171" t="n">
        <f aca="false">COUNTIF($B$72:$AO$72,O4)</f>
        <v>0</v>
      </c>
      <c r="P5" s="171" t="n">
        <f aca="false">COUNTIF($B$72:$AO$72,P4)</f>
        <v>0</v>
      </c>
      <c r="Q5" s="171" t="n">
        <f aca="false">COUNTIF($B$72:$AO$72,Q4)</f>
        <v>0</v>
      </c>
      <c r="R5" s="171" t="n">
        <f aca="false">COUNTIF($B$72:$AO$72,R4)</f>
        <v>0</v>
      </c>
      <c r="S5" s="171" t="n">
        <f aca="false">SUM(M5:R5)</f>
        <v>0</v>
      </c>
      <c r="T5" s="171" t="n">
        <f aca="false">COUNTIF($B$72:$AO$72,T4)</f>
        <v>0</v>
      </c>
      <c r="U5" s="171" t="n">
        <f aca="false">COUNTIF($B$72:$AO$72,U4)</f>
        <v>0</v>
      </c>
      <c r="V5" s="156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</row>
    <row r="6" customFormat="false" ht="12.75" hidden="false" customHeight="true" outlineLevel="0" collapsed="false">
      <c r="A6" s="152"/>
      <c r="B6" s="171" t="n">
        <f aca="false">COUNTIF($B$72:$AO$76,B5)</f>
        <v>0</v>
      </c>
      <c r="C6" s="171" t="n">
        <f aca="false">COUNTIF(B72:AO76,C5)</f>
        <v>0</v>
      </c>
      <c r="D6" s="171" t="n">
        <f aca="false">COUNTIF(C72:AP76,D5)</f>
        <v>0</v>
      </c>
      <c r="E6" s="171" t="n">
        <f aca="false">COUNTIF(D72:AQ76,E5)</f>
        <v>0</v>
      </c>
      <c r="F6" s="171" t="n">
        <f aca="false">COUNTIF(D72:AQ76,F5)</f>
        <v>0</v>
      </c>
      <c r="G6" s="171" t="n">
        <f aca="false">COUNTIF(F72:AS76,G5)</f>
        <v>0</v>
      </c>
      <c r="H6" s="171" t="n">
        <f aca="false">SUM(B6:G6)</f>
        <v>0</v>
      </c>
      <c r="I6" s="171" t="n">
        <f aca="false">COUNTIF($B$72:$AO$76,I5)</f>
        <v>0</v>
      </c>
      <c r="J6" s="171" t="n">
        <f aca="false">COUNTIF($B$72:$AO$76,J5)</f>
        <v>0</v>
      </c>
      <c r="K6" s="156"/>
      <c r="L6" s="152"/>
      <c r="M6" s="172" t="n">
        <f aca="false">IF(S5&gt;0,M5/S5,0)</f>
        <v>0</v>
      </c>
      <c r="N6" s="172" t="n">
        <f aca="false">IF(S5&gt;0,N5/S5,0)</f>
        <v>0</v>
      </c>
      <c r="O6" s="172" t="n">
        <f aca="false">IF(S5&gt;0,O5/S5,0)</f>
        <v>0</v>
      </c>
      <c r="P6" s="172" t="n">
        <f aca="false">IF(S5&gt;0,P5/S5,0)</f>
        <v>0</v>
      </c>
      <c r="Q6" s="172" t="n">
        <f aca="false">IF(S5&gt;0,Q5/S5,0)</f>
        <v>0</v>
      </c>
      <c r="R6" s="172" t="n">
        <f aca="false">IF(S5&gt;0,R5/S5,0)</f>
        <v>0</v>
      </c>
      <c r="S6" s="173" t="n">
        <f aca="false">SUM(M6:R6)</f>
        <v>0</v>
      </c>
      <c r="T6" s="160"/>
      <c r="U6" s="160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</row>
    <row r="7" customFormat="false" ht="12.75" hidden="false" customHeight="true" outlineLevel="0" collapsed="false">
      <c r="A7" s="152"/>
      <c r="B7" s="172" t="n">
        <f aca="false">IF(H6&gt;0,B6/H6,0)</f>
        <v>0</v>
      </c>
      <c r="C7" s="172" t="n">
        <f aca="false">IF(H6&gt;0,C6/H6,0)</f>
        <v>0</v>
      </c>
      <c r="D7" s="172" t="n">
        <f aca="false">IF(H6&gt;0,D6/H6,0)</f>
        <v>0</v>
      </c>
      <c r="E7" s="172" t="n">
        <f aca="false">IF(H6&gt;0,E6/H6,0)</f>
        <v>0</v>
      </c>
      <c r="F7" s="172" t="n">
        <f aca="false">IF(F6&gt;0,F6/H6,0)</f>
        <v>0</v>
      </c>
      <c r="G7" s="172" t="n">
        <f aca="false">IF(G6&gt;0,G6/H6,0)</f>
        <v>0</v>
      </c>
      <c r="H7" s="173" t="n">
        <f aca="false">SUM(B7:G7)</f>
        <v>0</v>
      </c>
      <c r="I7" s="160"/>
      <c r="J7" s="160"/>
      <c r="K7" s="151"/>
      <c r="L7" s="174" t="s">
        <v>76</v>
      </c>
      <c r="M7" s="175" t="n">
        <f aca="false">IF(S5&gt;0,(M5-R5)/S5,0)</f>
        <v>0</v>
      </c>
      <c r="N7" s="160"/>
      <c r="O7" s="176"/>
      <c r="P7" s="176"/>
      <c r="Q7" s="176"/>
      <c r="R7" s="160"/>
      <c r="S7" s="151"/>
      <c r="T7" s="189" t="s">
        <v>77</v>
      </c>
      <c r="U7" s="171" t="n">
        <f aca="false">COUNTIF($B$72:$AO$72,T7)</f>
        <v>0</v>
      </c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</row>
    <row r="8" customFormat="false" ht="12.75" hidden="false" customHeight="true" outlineLevel="0" collapsed="false">
      <c r="A8" s="174" t="s">
        <v>76</v>
      </c>
      <c r="B8" s="175" t="n">
        <f aca="false">IF(H6&gt;0,(B6-G6)/H6,0)</f>
        <v>0</v>
      </c>
      <c r="C8" s="160"/>
      <c r="D8" s="176"/>
      <c r="E8" s="176"/>
      <c r="F8" s="176"/>
      <c r="G8" s="160"/>
      <c r="H8" s="151"/>
      <c r="I8" s="190" t="s">
        <v>77</v>
      </c>
      <c r="J8" s="177" t="n">
        <f aca="false">COUNTIF($B$72:$AO$76,I8)</f>
        <v>0</v>
      </c>
      <c r="K8" s="151"/>
      <c r="L8" s="174" t="s">
        <v>78</v>
      </c>
      <c r="M8" s="178" t="n">
        <f aca="false">IF(S5&gt;0,(M5+N5)/S5,0)</f>
        <v>0</v>
      </c>
      <c r="N8" s="179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51"/>
      <c r="AO8" s="151"/>
    </row>
    <row r="9" customFormat="false" ht="12.75" hidden="false" customHeight="true" outlineLevel="0" collapsed="false">
      <c r="A9" s="174" t="s">
        <v>78</v>
      </c>
      <c r="B9" s="178" t="n">
        <f aca="false">IF(H6&gt;0,(B6+C6)/H6,0)</f>
        <v>0</v>
      </c>
      <c r="C9" s="179"/>
      <c r="D9" s="151"/>
      <c r="E9" s="151"/>
      <c r="F9" s="151"/>
      <c r="G9" s="151"/>
      <c r="H9" s="151"/>
      <c r="I9" s="151"/>
      <c r="J9" s="151"/>
      <c r="K9" s="151"/>
      <c r="L9" s="151"/>
      <c r="M9" s="180"/>
      <c r="N9" s="179"/>
      <c r="O9" s="151"/>
      <c r="P9" s="151"/>
      <c r="Q9" s="151"/>
      <c r="R9" s="151"/>
      <c r="S9" s="151"/>
      <c r="T9" s="167" t="s">
        <v>79</v>
      </c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</row>
    <row r="10" customFormat="false" ht="12.75" hidden="false" customHeight="true" outlineLevel="0" collapsed="false">
      <c r="A10" s="151"/>
      <c r="B10" s="180"/>
      <c r="C10" s="179"/>
      <c r="D10" s="151"/>
      <c r="E10" s="151"/>
      <c r="F10" s="151"/>
      <c r="G10" s="151"/>
      <c r="H10" s="151"/>
      <c r="I10" s="167" t="s">
        <v>79</v>
      </c>
      <c r="J10" s="151"/>
      <c r="K10" s="151"/>
      <c r="L10" s="151"/>
      <c r="M10" s="168" t="s">
        <v>1</v>
      </c>
      <c r="N10" s="150"/>
      <c r="O10" s="150"/>
      <c r="P10" s="150"/>
      <c r="Q10" s="150"/>
      <c r="R10" s="150"/>
      <c r="S10" s="151"/>
      <c r="T10" s="181" t="s">
        <v>0</v>
      </c>
      <c r="U10" s="182" t="n">
        <f aca="false">M12+M19+T5</f>
        <v>2</v>
      </c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</row>
    <row r="11" customFormat="false" ht="12.75" hidden="false" customHeight="true" outlineLevel="0" collapsed="false">
      <c r="A11" s="151"/>
      <c r="B11" s="168" t="s">
        <v>1</v>
      </c>
      <c r="C11" s="150"/>
      <c r="D11" s="150"/>
      <c r="E11" s="150"/>
      <c r="F11" s="150"/>
      <c r="G11" s="150"/>
      <c r="H11" s="151"/>
      <c r="I11" s="181" t="s">
        <v>0</v>
      </c>
      <c r="J11" s="182" t="n">
        <f aca="false">B13+B20+I6</f>
        <v>3</v>
      </c>
      <c r="K11" s="151"/>
      <c r="L11" s="152"/>
      <c r="M11" s="169" t="s">
        <v>49</v>
      </c>
      <c r="N11" s="169" t="s">
        <v>47</v>
      </c>
      <c r="O11" s="169" t="s">
        <v>80</v>
      </c>
      <c r="P11" s="169" t="s">
        <v>81</v>
      </c>
      <c r="Q11" s="169" t="s">
        <v>48</v>
      </c>
      <c r="R11" s="169" t="s">
        <v>5</v>
      </c>
      <c r="S11" s="156"/>
      <c r="T11" s="181" t="s">
        <v>82</v>
      </c>
      <c r="U11" s="182" t="n">
        <f aca="false">R19+Q12+U7+U5</f>
        <v>1</v>
      </c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</row>
    <row r="12" customFormat="false" ht="12.75" hidden="false" customHeight="true" outlineLevel="0" collapsed="false">
      <c r="A12" s="152"/>
      <c r="B12" s="169" t="s">
        <v>49</v>
      </c>
      <c r="C12" s="169" t="s">
        <v>47</v>
      </c>
      <c r="D12" s="169" t="s">
        <v>80</v>
      </c>
      <c r="E12" s="169" t="s">
        <v>81</v>
      </c>
      <c r="F12" s="169" t="s">
        <v>48</v>
      </c>
      <c r="G12" s="169" t="s">
        <v>5</v>
      </c>
      <c r="H12" s="156"/>
      <c r="I12" s="181" t="s">
        <v>82</v>
      </c>
      <c r="J12" s="182" t="n">
        <f aca="false">G20+F13+J6+J8</f>
        <v>1</v>
      </c>
      <c r="K12" s="151"/>
      <c r="L12" s="152"/>
      <c r="M12" s="191" t="n">
        <f aca="false">COUNTIF($B$72:$AO$72,M11)</f>
        <v>2</v>
      </c>
      <c r="N12" s="191" t="n">
        <f aca="false">COUNTIF($B$72:$AO$72,N11)</f>
        <v>6</v>
      </c>
      <c r="O12" s="191" t="n">
        <f aca="false">COUNTIF($B$72:$AO$72,O11)</f>
        <v>0</v>
      </c>
      <c r="P12" s="191" t="n">
        <f aca="false">COUNTIF($B$72:$AO$72,P11)</f>
        <v>0</v>
      </c>
      <c r="Q12" s="191" t="n">
        <f aca="false">COUNTIF($B$72:$AO$72,Q11)</f>
        <v>1</v>
      </c>
      <c r="R12" s="171" t="n">
        <f aca="false">SUM(M12:Q12)</f>
        <v>9</v>
      </c>
      <c r="S12" s="156"/>
      <c r="T12" s="181" t="s">
        <v>83</v>
      </c>
      <c r="U12" s="182" t="n">
        <f aca="false">R5</f>
        <v>0</v>
      </c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</row>
    <row r="13" customFormat="false" ht="12.75" hidden="false" customHeight="true" outlineLevel="0" collapsed="false">
      <c r="A13" s="152"/>
      <c r="B13" s="171" t="n">
        <f aca="false">COUNTIF($B$72:$AO$76,B12)</f>
        <v>3</v>
      </c>
      <c r="C13" s="171" t="n">
        <f aca="false">COUNTIF($B$72:$AO$76,C12)</f>
        <v>16</v>
      </c>
      <c r="D13" s="171" t="n">
        <f aca="false">COUNTIF($B$72:$AO$76,D12)</f>
        <v>0</v>
      </c>
      <c r="E13" s="171" t="n">
        <f aca="false">COUNTIF($B$72:$AO$76,E12)</f>
        <v>0</v>
      </c>
      <c r="F13" s="171" t="n">
        <f aca="false">COUNTIF($B$72:$AO$76,F12)</f>
        <v>1</v>
      </c>
      <c r="G13" s="171" t="n">
        <f aca="false">SUM(B13:F13)</f>
        <v>20</v>
      </c>
      <c r="H13" s="156"/>
      <c r="I13" s="181" t="s">
        <v>83</v>
      </c>
      <c r="J13" s="182" t="n">
        <f aca="false">G6</f>
        <v>0</v>
      </c>
      <c r="K13" s="151"/>
      <c r="L13" s="152"/>
      <c r="M13" s="172" t="n">
        <f aca="false">IF(R12&gt;0,M12/R12,0)</f>
        <v>0.2222222222</v>
      </c>
      <c r="N13" s="172" t="n">
        <f aca="false">IF(R2&gt;0,N12/R12,0)</f>
        <v>0</v>
      </c>
      <c r="O13" s="172" t="n">
        <f aca="false">IF(R12&gt;0,O12/R12,0)</f>
        <v>0</v>
      </c>
      <c r="P13" s="172" t="n">
        <f aca="false">IF(R2&gt;0,P12/R12,0)</f>
        <v>0</v>
      </c>
      <c r="Q13" s="172" t="n">
        <f aca="false">IF(R2&gt;0,Q12/R12,0)</f>
        <v>0</v>
      </c>
      <c r="R13" s="172" t="n">
        <f aca="false">SUM(M13:Q13)</f>
        <v>0.2222222222</v>
      </c>
      <c r="S13" s="156"/>
      <c r="T13" s="181" t="s">
        <v>84</v>
      </c>
      <c r="U13" s="182" t="n">
        <f aca="false">Q19</f>
        <v>0</v>
      </c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</row>
    <row r="14" customFormat="false" ht="12.75" hidden="false" customHeight="true" outlineLevel="0" collapsed="false">
      <c r="A14" s="152"/>
      <c r="B14" s="172" t="n">
        <f aca="false">IF(G13&gt;0,B13/G13,0)</f>
        <v>0.15</v>
      </c>
      <c r="C14" s="172" t="n">
        <f aca="false">IF(G13&gt;0,C13/G13,0)</f>
        <v>0.8</v>
      </c>
      <c r="D14" s="172" t="n">
        <f aca="false">IF(G13&gt;0,D13/G13,0)</f>
        <v>0</v>
      </c>
      <c r="E14" s="172" t="n">
        <f aca="false">IF(G13&gt;0,E13/G13,0)</f>
        <v>0</v>
      </c>
      <c r="F14" s="172" t="n">
        <f aca="false">IF(G13&gt;0,F13/G13,0)</f>
        <v>0.05</v>
      </c>
      <c r="G14" s="172" t="n">
        <f aca="false">SUM(B14:F14)</f>
        <v>1</v>
      </c>
      <c r="H14" s="156"/>
      <c r="I14" s="181" t="s">
        <v>84</v>
      </c>
      <c r="J14" s="182" t="n">
        <f aca="false">F20</f>
        <v>0</v>
      </c>
      <c r="K14" s="151"/>
      <c r="L14" s="174" t="s">
        <v>76</v>
      </c>
      <c r="M14" s="175" t="n">
        <f aca="false">IF(R12&gt;0,(M12-Q12)/R12,0)</f>
        <v>0.1111111111</v>
      </c>
      <c r="N14" s="160"/>
      <c r="O14" s="160"/>
      <c r="P14" s="160"/>
      <c r="Q14" s="160"/>
      <c r="R14" s="160"/>
      <c r="S14" s="151"/>
      <c r="T14" s="181" t="s">
        <v>85</v>
      </c>
      <c r="U14" s="183" t="n">
        <f aca="false">M7</f>
        <v>0</v>
      </c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</row>
    <row r="15" customFormat="false" ht="12.75" hidden="false" customHeight="true" outlineLevel="0" collapsed="false">
      <c r="A15" s="174" t="s">
        <v>76</v>
      </c>
      <c r="B15" s="175" t="n">
        <f aca="false">IF(G13&gt;0,(B13-F13)/G13,0)</f>
        <v>0.1</v>
      </c>
      <c r="C15" s="160"/>
      <c r="D15" s="160"/>
      <c r="E15" s="160"/>
      <c r="F15" s="160"/>
      <c r="G15" s="160"/>
      <c r="H15" s="151"/>
      <c r="I15" s="181" t="s">
        <v>85</v>
      </c>
      <c r="J15" s="183" t="n">
        <f aca="false">B8</f>
        <v>0</v>
      </c>
      <c r="K15" s="151"/>
      <c r="L15" s="174" t="s">
        <v>78</v>
      </c>
      <c r="M15" s="178" t="n">
        <f aca="false">IF(R12&gt;0,(M12+N12)/R12,0)</f>
        <v>0.8888888889</v>
      </c>
      <c r="N15" s="151"/>
      <c r="O15" s="151"/>
      <c r="P15" s="151"/>
      <c r="Q15" s="151"/>
      <c r="R15" s="151"/>
      <c r="S15" s="151"/>
      <c r="T15" s="181" t="s">
        <v>87</v>
      </c>
      <c r="U15" s="183" t="n">
        <f aca="false">M21</f>
        <v>0</v>
      </c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</row>
    <row r="16" customFormat="false" ht="12.75" hidden="false" customHeight="true" outlineLevel="0" collapsed="false">
      <c r="A16" s="174" t="s">
        <v>86</v>
      </c>
      <c r="B16" s="178" t="n">
        <f aca="false">IF(G13&gt;0,(B13+C13)/G13,0)</f>
        <v>0.95</v>
      </c>
      <c r="C16" s="151"/>
      <c r="D16" s="151"/>
      <c r="E16" s="151"/>
      <c r="F16" s="151"/>
      <c r="G16" s="151"/>
      <c r="H16" s="151"/>
      <c r="I16" s="181" t="s">
        <v>87</v>
      </c>
      <c r="J16" s="183" t="n">
        <f aca="false">B22</f>
        <v>0</v>
      </c>
      <c r="K16" s="151"/>
      <c r="L16" s="151"/>
      <c r="M16" s="180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</row>
    <row r="17" customFormat="false" ht="12.75" hidden="false" customHeight="true" outlineLevel="0" collapsed="false">
      <c r="A17" s="151"/>
      <c r="B17" s="180"/>
      <c r="C17" s="151"/>
      <c r="D17" s="151"/>
      <c r="E17" s="151"/>
      <c r="F17" s="151"/>
      <c r="G17" s="151"/>
      <c r="H17" s="151"/>
      <c r="I17" s="151" t="s">
        <v>6</v>
      </c>
      <c r="J17" s="184" t="n">
        <f aca="false">J11-J12-J13</f>
        <v>2</v>
      </c>
      <c r="K17" s="151"/>
      <c r="L17" s="151"/>
      <c r="M17" s="168" t="s">
        <v>3</v>
      </c>
      <c r="N17" s="150"/>
      <c r="O17" s="150"/>
      <c r="P17" s="150"/>
      <c r="Q17" s="150"/>
      <c r="R17" s="150"/>
      <c r="S17" s="150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</row>
    <row r="18" customFormat="false" ht="12.75" hidden="false" customHeight="true" outlineLevel="0" collapsed="false">
      <c r="A18" s="151"/>
      <c r="B18" s="168" t="s">
        <v>3</v>
      </c>
      <c r="C18" s="150"/>
      <c r="D18" s="150"/>
      <c r="E18" s="150"/>
      <c r="F18" s="150"/>
      <c r="G18" s="150"/>
      <c r="H18" s="150"/>
      <c r="I18" s="151"/>
      <c r="J18" s="151"/>
      <c r="K18" s="151"/>
      <c r="L18" s="152"/>
      <c r="M18" s="169" t="s">
        <v>50</v>
      </c>
      <c r="N18" s="169" t="s">
        <v>46</v>
      </c>
      <c r="O18" s="169" t="s">
        <v>88</v>
      </c>
      <c r="P18" s="169" t="s">
        <v>53</v>
      </c>
      <c r="Q18" s="169" t="s">
        <v>59</v>
      </c>
      <c r="R18" s="169" t="s">
        <v>52</v>
      </c>
      <c r="S18" s="169" t="s">
        <v>5</v>
      </c>
      <c r="T18" s="156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</row>
    <row r="19" customFormat="false" ht="12.75" hidden="false" customHeight="true" outlineLevel="0" collapsed="false">
      <c r="A19" s="152"/>
      <c r="B19" s="169" t="s">
        <v>50</v>
      </c>
      <c r="C19" s="169" t="s">
        <v>46</v>
      </c>
      <c r="D19" s="169" t="s">
        <v>88</v>
      </c>
      <c r="E19" s="169" t="s">
        <v>53</v>
      </c>
      <c r="F19" s="169" t="s">
        <v>59</v>
      </c>
      <c r="G19" s="169" t="s">
        <v>52</v>
      </c>
      <c r="H19" s="169" t="s">
        <v>5</v>
      </c>
      <c r="I19" s="156"/>
      <c r="J19" s="151"/>
      <c r="K19" s="151"/>
      <c r="L19" s="152"/>
      <c r="M19" s="191" t="n">
        <f aca="false">COUNTIF($B$72:$AO$72,M18)</f>
        <v>0</v>
      </c>
      <c r="N19" s="191" t="n">
        <f aca="false">COUNTIF($B$72:$AO$72,N18)</f>
        <v>1</v>
      </c>
      <c r="O19" s="191" t="n">
        <f aca="false">COUNTIF($B$72:$AO$72,O18)</f>
        <v>0</v>
      </c>
      <c r="P19" s="191" t="n">
        <f aca="false">COUNTIF($B$72:$AO$72,P18)</f>
        <v>0</v>
      </c>
      <c r="Q19" s="191" t="n">
        <f aca="false">COUNTIF($B$72:$AO$72,Q18)</f>
        <v>0</v>
      </c>
      <c r="R19" s="191" t="n">
        <f aca="false">COUNTIF($B$72:$AO$72,R18)</f>
        <v>0</v>
      </c>
      <c r="S19" s="171" t="n">
        <f aca="false">SUM(M19:R19)</f>
        <v>1</v>
      </c>
      <c r="T19" s="156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</row>
    <row r="20" customFormat="false" ht="12.75" hidden="false" customHeight="true" outlineLevel="0" collapsed="false">
      <c r="A20" s="152"/>
      <c r="B20" s="191" t="n">
        <f aca="false">COUNTIF($B$72:$AO$76,B19)</f>
        <v>0</v>
      </c>
      <c r="C20" s="191" t="n">
        <f aca="false">COUNTIF($B$72:$AO$76,C19)</f>
        <v>1</v>
      </c>
      <c r="D20" s="191" t="n">
        <f aca="false">COUNTIF($B$72:$AO$76,D19)</f>
        <v>0</v>
      </c>
      <c r="E20" s="191" t="n">
        <f aca="false">COUNTIF($B$72:$AO$76,E19)</f>
        <v>3</v>
      </c>
      <c r="F20" s="191" t="n">
        <f aca="false">COUNTIF($B$72:$AO$76,F19)</f>
        <v>0</v>
      </c>
      <c r="G20" s="191" t="n">
        <f aca="false">COUNTIF($B$72:$AO$76,G19)</f>
        <v>0</v>
      </c>
      <c r="H20" s="171" t="n">
        <f aca="false">SUM(B20:G20)</f>
        <v>4</v>
      </c>
      <c r="I20" s="156"/>
      <c r="J20" s="151"/>
      <c r="K20" s="151"/>
      <c r="L20" s="152"/>
      <c r="M20" s="172" t="n">
        <f aca="false">IF(S19&gt;0,M19/S19,0)</f>
        <v>0</v>
      </c>
      <c r="N20" s="172" t="n">
        <f aca="false">IF(S19&gt;0,N19/S19,0)</f>
        <v>1</v>
      </c>
      <c r="O20" s="172" t="n">
        <f aca="false">IF(S19&gt;0,O19/S19,0)</f>
        <v>0</v>
      </c>
      <c r="P20" s="172" t="n">
        <f aca="false">IF(S19&gt;0,P19/S19,0)</f>
        <v>0</v>
      </c>
      <c r="Q20" s="172" t="n">
        <f aca="false">IF(S19&gt;0,Q19/S19,0)</f>
        <v>0</v>
      </c>
      <c r="R20" s="172" t="n">
        <f aca="false">IF(S19&gt;0,R19/S19,0)</f>
        <v>0</v>
      </c>
      <c r="S20" s="172" t="n">
        <f aca="false">SUM(M20:R20)</f>
        <v>1</v>
      </c>
      <c r="T20" s="156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</row>
    <row r="21" customFormat="false" ht="12.75" hidden="false" customHeight="true" outlineLevel="0" collapsed="false">
      <c r="A21" s="152"/>
      <c r="B21" s="172" t="n">
        <f aca="false">IF(H20&gt;0,B20/H20,0)</f>
        <v>0</v>
      </c>
      <c r="C21" s="172" t="n">
        <f aca="false">IF(H20&gt;0,C20/H20,0)</f>
        <v>0.25</v>
      </c>
      <c r="D21" s="172" t="n">
        <f aca="false">IF(H20&gt;0,D20/H20,0)</f>
        <v>0</v>
      </c>
      <c r="E21" s="172" t="n">
        <f aca="false">IF(H20&gt;0,E20/H20,0)</f>
        <v>0.75</v>
      </c>
      <c r="F21" s="172" t="n">
        <f aca="false">IF(H20&gt;0,F20/H20,0)</f>
        <v>0</v>
      </c>
      <c r="G21" s="172" t="n">
        <f aca="false">IF(H20&gt;0,G20/H20,0)</f>
        <v>0</v>
      </c>
      <c r="H21" s="172" t="n">
        <f aca="false">SUM(B21:G21)</f>
        <v>1</v>
      </c>
      <c r="I21" s="156"/>
      <c r="J21" s="151"/>
      <c r="K21" s="151"/>
      <c r="L21" s="174" t="s">
        <v>76</v>
      </c>
      <c r="M21" s="185" t="n">
        <f aca="false">IF(S19&gt;0,(M19-R19)/S19,0)</f>
        <v>0</v>
      </c>
      <c r="N21" s="160"/>
      <c r="O21" s="160"/>
      <c r="P21" s="160"/>
      <c r="Q21" s="160"/>
      <c r="R21" s="160"/>
      <c r="S21" s="160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</row>
    <row r="22" customFormat="false" ht="12.75" hidden="false" customHeight="true" outlineLevel="0" collapsed="false">
      <c r="A22" s="174" t="s">
        <v>76</v>
      </c>
      <c r="B22" s="185" t="n">
        <f aca="false">IF(H20&gt;0,(B20-G20)/H20,0)</f>
        <v>0</v>
      </c>
      <c r="C22" s="160"/>
      <c r="D22" s="160"/>
      <c r="E22" s="160"/>
      <c r="F22" s="160"/>
      <c r="G22" s="160"/>
      <c r="H22" s="160"/>
      <c r="I22" s="151"/>
      <c r="J22" s="151"/>
      <c r="K22" s="151"/>
      <c r="L22" s="174" t="s">
        <v>78</v>
      </c>
      <c r="M22" s="186" t="n">
        <f aca="false">IF(S19&gt;0,(M19+N19+O19+P19)/S19,0)</f>
        <v>1</v>
      </c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</row>
    <row r="23" customFormat="false" ht="12.75" hidden="false" customHeight="true" outlineLevel="0" collapsed="false">
      <c r="A23" s="174" t="s">
        <v>78</v>
      </c>
      <c r="B23" s="186" t="n">
        <f aca="false">IF(H20&gt;0,(B20+C20+D20+E20)/H20,0)</f>
        <v>1</v>
      </c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</row>
    <row r="24" customFormat="false" ht="12.75" hidden="false" customHeight="true" outlineLevel="0" collapsed="false">
      <c r="A24" s="174"/>
      <c r="B24" s="186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</row>
    <row r="25" customFormat="false" ht="12.75" hidden="false" customHeight="true" outlineLevel="0" collapsed="false">
      <c r="A25" s="166" t="s">
        <v>97</v>
      </c>
      <c r="B25" s="168" t="s">
        <v>2</v>
      </c>
      <c r="C25" s="150"/>
      <c r="D25" s="150"/>
      <c r="E25" s="150"/>
      <c r="F25" s="150"/>
      <c r="G25" s="150"/>
      <c r="H25" s="151"/>
      <c r="I25" s="168" t="s">
        <v>4</v>
      </c>
      <c r="J25" s="150"/>
      <c r="K25" s="151"/>
      <c r="L25" s="166" t="s">
        <v>98</v>
      </c>
      <c r="M25" s="168" t="s">
        <v>2</v>
      </c>
      <c r="N25" s="150"/>
      <c r="O25" s="150"/>
      <c r="P25" s="150"/>
      <c r="Q25" s="150"/>
      <c r="R25" s="150"/>
      <c r="S25" s="151"/>
      <c r="T25" s="168" t="s">
        <v>4</v>
      </c>
      <c r="U25" s="150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</row>
    <row r="26" customFormat="false" ht="12.75" hidden="false" customHeight="true" outlineLevel="0" collapsed="false">
      <c r="A26" s="152"/>
      <c r="B26" s="169" t="s">
        <v>54</v>
      </c>
      <c r="C26" s="169" t="s">
        <v>51</v>
      </c>
      <c r="D26" s="146" t="s">
        <v>96</v>
      </c>
      <c r="E26" s="169" t="s">
        <v>57</v>
      </c>
      <c r="F26" s="169" t="s">
        <v>55</v>
      </c>
      <c r="G26" s="169" t="s">
        <v>56</v>
      </c>
      <c r="H26" s="169" t="s">
        <v>5</v>
      </c>
      <c r="I26" s="169" t="s">
        <v>60</v>
      </c>
      <c r="J26" s="169" t="s">
        <v>75</v>
      </c>
      <c r="K26" s="156"/>
      <c r="L26" s="152"/>
      <c r="M26" s="169" t="s">
        <v>54</v>
      </c>
      <c r="N26" s="169" t="s">
        <v>51</v>
      </c>
      <c r="O26" s="146" t="s">
        <v>96</v>
      </c>
      <c r="P26" s="169" t="s">
        <v>57</v>
      </c>
      <c r="Q26" s="169" t="s">
        <v>55</v>
      </c>
      <c r="R26" s="169" t="s">
        <v>56</v>
      </c>
      <c r="S26" s="169" t="s">
        <v>5</v>
      </c>
      <c r="T26" s="169" t="s">
        <v>60</v>
      </c>
      <c r="U26" s="169" t="s">
        <v>75</v>
      </c>
      <c r="V26" s="156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</row>
    <row r="27" customFormat="false" ht="12.75" hidden="false" customHeight="true" outlineLevel="0" collapsed="false">
      <c r="A27" s="152"/>
      <c r="B27" s="191" t="n">
        <f aca="false">COUNTIF($B$73:$AO$73,B26)</f>
        <v>0</v>
      </c>
      <c r="C27" s="191" t="n">
        <f aca="false">COUNTIF($B$73:$AO$73,C26)</f>
        <v>0</v>
      </c>
      <c r="D27" s="191" t="n">
        <f aca="false">COUNTIF($B$73:$AO$73,D26)</f>
        <v>0</v>
      </c>
      <c r="E27" s="191" t="n">
        <f aca="false">COUNTIF($B$73:$AO$73,E26)</f>
        <v>0</v>
      </c>
      <c r="F27" s="191" t="n">
        <f aca="false">COUNTIF($B$73:$AO$73,F26)</f>
        <v>0</v>
      </c>
      <c r="G27" s="191" t="n">
        <f aca="false">COUNTIF($B$73:$AO$73,G26)</f>
        <v>0</v>
      </c>
      <c r="H27" s="171" t="n">
        <f aca="false">SUM(B27:G27)</f>
        <v>0</v>
      </c>
      <c r="I27" s="191" t="n">
        <f aca="false">COUNTIF($B$73:$AO$73,I26)</f>
        <v>0</v>
      </c>
      <c r="J27" s="191" t="n">
        <f aca="false">COUNTIF($B$73:$AO$73,J26)</f>
        <v>0</v>
      </c>
      <c r="K27" s="156"/>
      <c r="L27" s="152"/>
      <c r="M27" s="191" t="n">
        <f aca="false">COUNTIF($B$74:$AO$74,M26)</f>
        <v>0</v>
      </c>
      <c r="N27" s="191" t="n">
        <f aca="false">COUNTIF($B$74:$AO$74,N26)</f>
        <v>0</v>
      </c>
      <c r="O27" s="191" t="n">
        <f aca="false">COUNTIF($B$74:$AO$74,O26)</f>
        <v>0</v>
      </c>
      <c r="P27" s="191" t="n">
        <f aca="false">COUNTIF($B$74:$AO$74,P26)</f>
        <v>0</v>
      </c>
      <c r="Q27" s="191" t="n">
        <f aca="false">COUNTIF($B$74:$AO$74,Q26)</f>
        <v>0</v>
      </c>
      <c r="R27" s="191" t="n">
        <f aca="false">COUNTIF($B$74:$AO$74,R26)</f>
        <v>0</v>
      </c>
      <c r="S27" s="171" t="n">
        <f aca="false">SUM(M27:R27)</f>
        <v>0</v>
      </c>
      <c r="T27" s="191" t="n">
        <f aca="false">COUNTIF($B$74:$AO$74,T26)</f>
        <v>0</v>
      </c>
      <c r="U27" s="191" t="n">
        <f aca="false">COUNTIF($B$74:$AO$74,U26)</f>
        <v>0</v>
      </c>
      <c r="V27" s="156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</row>
    <row r="28" customFormat="false" ht="12.75" hidden="false" customHeight="true" outlineLevel="0" collapsed="false">
      <c r="A28" s="152"/>
      <c r="B28" s="172" t="n">
        <f aca="false">IF(H27&gt;0,B27/H27,0)</f>
        <v>0</v>
      </c>
      <c r="C28" s="172" t="n">
        <f aca="false">IF(H27&gt;0,C27/H27,0)</f>
        <v>0</v>
      </c>
      <c r="D28" s="172" t="n">
        <f aca="false">IF(H27&gt;0,D27/H27,0)</f>
        <v>0</v>
      </c>
      <c r="E28" s="172" t="n">
        <f aca="false">IF(H27&gt;0,E27/H27,0)</f>
        <v>0</v>
      </c>
      <c r="F28" s="172" t="n">
        <f aca="false">IF(H27&gt;0,F27/H27,0)</f>
        <v>0</v>
      </c>
      <c r="G28" s="172" t="n">
        <f aca="false">IF(H27&gt;0,G27/H27,0)</f>
        <v>0</v>
      </c>
      <c r="H28" s="173" t="n">
        <f aca="false">SUM(B28:G28)</f>
        <v>0</v>
      </c>
      <c r="I28" s="160"/>
      <c r="J28" s="160"/>
      <c r="K28" s="151"/>
      <c r="L28" s="152"/>
      <c r="M28" s="172" t="n">
        <f aca="false">IF(S27&gt;0,M27/S27,0)</f>
        <v>0</v>
      </c>
      <c r="N28" s="172" t="n">
        <f aca="false">IF(S27&gt;0,N27/S27,0)</f>
        <v>0</v>
      </c>
      <c r="O28" s="172" t="n">
        <f aca="false">IF(T27&gt;0,O27/T27,0)</f>
        <v>0</v>
      </c>
      <c r="P28" s="172" t="n">
        <f aca="false">IF(S27&gt;0,P27/S27,0)</f>
        <v>0</v>
      </c>
      <c r="Q28" s="172" t="n">
        <f aca="false">IF(S27&gt;0,Q27/S27,0)</f>
        <v>0</v>
      </c>
      <c r="R28" s="172" t="n">
        <f aca="false">IF(S27&gt;0,R27/S27,0)</f>
        <v>0</v>
      </c>
      <c r="S28" s="173" t="n">
        <f aca="false">SUM(M28:R28)</f>
        <v>0</v>
      </c>
      <c r="T28" s="160"/>
      <c r="U28" s="160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</row>
    <row r="29" customFormat="false" ht="12.75" hidden="false" customHeight="true" outlineLevel="0" collapsed="false">
      <c r="A29" s="174" t="s">
        <v>76</v>
      </c>
      <c r="B29" s="175" t="n">
        <f aca="false">IF(H27&gt;0,(B27-G27)/H27,0)</f>
        <v>0</v>
      </c>
      <c r="C29" s="160"/>
      <c r="D29" s="176"/>
      <c r="E29" s="176"/>
      <c r="F29" s="176"/>
      <c r="G29" s="160"/>
      <c r="H29" s="151"/>
      <c r="I29" s="189" t="s">
        <v>77</v>
      </c>
      <c r="J29" s="191" t="n">
        <f aca="false">COUNTIF($B$73:$AO$73,I28)</f>
        <v>0</v>
      </c>
      <c r="K29" s="151"/>
      <c r="L29" s="174" t="s">
        <v>76</v>
      </c>
      <c r="M29" s="175" t="n">
        <f aca="false">IF(S27&gt;0,(M27-R27)/S27,0)</f>
        <v>0</v>
      </c>
      <c r="N29" s="160"/>
      <c r="O29" s="176"/>
      <c r="P29" s="176"/>
      <c r="Q29" s="176"/>
      <c r="R29" s="160"/>
      <c r="S29" s="151"/>
      <c r="T29" s="189" t="s">
        <v>77</v>
      </c>
      <c r="U29" s="191" t="n">
        <f aca="false">COUNTIF($B$74:$AO$74,T29)</f>
        <v>0</v>
      </c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</row>
    <row r="30" customFormat="false" ht="12.75" hidden="false" customHeight="true" outlineLevel="0" collapsed="false">
      <c r="A30" s="174" t="s">
        <v>78</v>
      </c>
      <c r="B30" s="178" t="n">
        <f aca="false">IF(H27&gt;0,(B27+C27)/H27,0)</f>
        <v>0</v>
      </c>
      <c r="C30" s="179"/>
      <c r="D30" s="151"/>
      <c r="E30" s="151"/>
      <c r="F30" s="151"/>
      <c r="G30" s="151"/>
      <c r="H30" s="151"/>
      <c r="I30" s="151"/>
      <c r="J30" s="151"/>
      <c r="K30" s="151"/>
      <c r="L30" s="174" t="s">
        <v>78</v>
      </c>
      <c r="M30" s="178" t="n">
        <f aca="false">IF(S27&gt;0,(M27+N27)/S27,0)</f>
        <v>0</v>
      </c>
      <c r="N30" s="179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</row>
    <row r="31" customFormat="false" ht="12.75" hidden="false" customHeight="true" outlineLevel="0" collapsed="false">
      <c r="B31" s="180"/>
      <c r="C31" s="179"/>
      <c r="D31" s="151"/>
      <c r="E31" s="151"/>
      <c r="F31" s="151"/>
      <c r="G31" s="151"/>
      <c r="H31" s="151"/>
      <c r="I31" s="167" t="s">
        <v>79</v>
      </c>
      <c r="J31" s="151"/>
      <c r="K31" s="151"/>
      <c r="L31" s="151"/>
      <c r="M31" s="180"/>
      <c r="N31" s="179"/>
      <c r="O31" s="151"/>
      <c r="P31" s="151"/>
      <c r="Q31" s="151"/>
      <c r="R31" s="151"/>
      <c r="S31" s="151"/>
      <c r="T31" s="167" t="s">
        <v>79</v>
      </c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</row>
    <row r="32" customFormat="false" ht="12.75" hidden="false" customHeight="true" outlineLevel="0" collapsed="false">
      <c r="A32" s="151"/>
      <c r="B32" s="168" t="s">
        <v>1</v>
      </c>
      <c r="C32" s="150"/>
      <c r="D32" s="150"/>
      <c r="E32" s="150"/>
      <c r="F32" s="150"/>
      <c r="G32" s="150"/>
      <c r="H32" s="151"/>
      <c r="I32" s="181" t="s">
        <v>0</v>
      </c>
      <c r="J32" s="182" t="n">
        <f aca="false">B34+B41+I27</f>
        <v>0</v>
      </c>
      <c r="K32" s="151"/>
      <c r="L32" s="151"/>
      <c r="M32" s="168" t="s">
        <v>1</v>
      </c>
      <c r="N32" s="150"/>
      <c r="O32" s="150"/>
      <c r="P32" s="150"/>
      <c r="Q32" s="150"/>
      <c r="R32" s="150"/>
      <c r="S32" s="151"/>
      <c r="T32" s="181" t="s">
        <v>0</v>
      </c>
      <c r="U32" s="182" t="n">
        <f aca="false">M34+M41+T27</f>
        <v>1</v>
      </c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</row>
    <row r="33" customFormat="false" ht="12.75" hidden="false" customHeight="true" outlineLevel="0" collapsed="false">
      <c r="A33" s="152"/>
      <c r="B33" s="169" t="s">
        <v>49</v>
      </c>
      <c r="C33" s="169" t="s">
        <v>47</v>
      </c>
      <c r="D33" s="169" t="s">
        <v>80</v>
      </c>
      <c r="E33" s="169" t="s">
        <v>81</v>
      </c>
      <c r="F33" s="169" t="s">
        <v>48</v>
      </c>
      <c r="G33" s="169" t="s">
        <v>5</v>
      </c>
      <c r="H33" s="156"/>
      <c r="I33" s="181" t="s">
        <v>82</v>
      </c>
      <c r="J33" s="182" t="n">
        <f aca="false">G41+F34+J29+J27</f>
        <v>0</v>
      </c>
      <c r="K33" s="151"/>
      <c r="L33" s="152"/>
      <c r="M33" s="169" t="s">
        <v>49</v>
      </c>
      <c r="N33" s="169" t="s">
        <v>47</v>
      </c>
      <c r="O33" s="169" t="s">
        <v>80</v>
      </c>
      <c r="P33" s="169" t="s">
        <v>81</v>
      </c>
      <c r="Q33" s="169" t="s">
        <v>48</v>
      </c>
      <c r="R33" s="169" t="s">
        <v>5</v>
      </c>
      <c r="S33" s="156"/>
      <c r="T33" s="181" t="s">
        <v>82</v>
      </c>
      <c r="U33" s="182" t="n">
        <f aca="false">R41+Q34+U29+U27</f>
        <v>0</v>
      </c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</row>
    <row r="34" customFormat="false" ht="12.75" hidden="false" customHeight="true" outlineLevel="0" collapsed="false">
      <c r="A34" s="152"/>
      <c r="B34" s="191" t="n">
        <f aca="false">COUNTIF($B$73:$AO$73,B33)</f>
        <v>0</v>
      </c>
      <c r="C34" s="191" t="n">
        <f aca="false">COUNTIF($B$73:$AO$73,C33)</f>
        <v>6</v>
      </c>
      <c r="D34" s="191" t="n">
        <f aca="false">COUNTIF($B$73:$AO$73,D33)</f>
        <v>0</v>
      </c>
      <c r="E34" s="191" t="n">
        <f aca="false">COUNTIF($B$73:$AO$73,E33)</f>
        <v>0</v>
      </c>
      <c r="F34" s="191" t="n">
        <f aca="false">COUNTIF($B$73:$AO$73,F33)</f>
        <v>0</v>
      </c>
      <c r="G34" s="171" t="n">
        <f aca="false">SUM(B34:F34)</f>
        <v>6</v>
      </c>
      <c r="H34" s="156"/>
      <c r="I34" s="181" t="s">
        <v>83</v>
      </c>
      <c r="J34" s="182" t="n">
        <f aca="false">G27</f>
        <v>0</v>
      </c>
      <c r="K34" s="151"/>
      <c r="L34" s="152"/>
      <c r="M34" s="191" t="n">
        <f aca="false">COUNTIF($B$74:$AO$74,M33)</f>
        <v>1</v>
      </c>
      <c r="N34" s="191" t="n">
        <f aca="false">COUNTIF($B$74:$AO$74,N33)</f>
        <v>4</v>
      </c>
      <c r="O34" s="191" t="n">
        <f aca="false">COUNTIF($B$74:$AO$74,O33)</f>
        <v>0</v>
      </c>
      <c r="P34" s="191" t="n">
        <f aca="false">COUNTIF($B$74:$AO$74,P33)</f>
        <v>0</v>
      </c>
      <c r="Q34" s="191" t="n">
        <f aca="false">COUNTIF($B$74:$AO$74,Q33)</f>
        <v>0</v>
      </c>
      <c r="R34" s="171" t="n">
        <f aca="false">SUM(M34:Q34)</f>
        <v>5</v>
      </c>
      <c r="S34" s="156"/>
      <c r="T34" s="181" t="s">
        <v>83</v>
      </c>
      <c r="U34" s="182" t="n">
        <f aca="false">R27</f>
        <v>0</v>
      </c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</row>
    <row r="35" customFormat="false" ht="12.75" hidden="false" customHeight="true" outlineLevel="0" collapsed="false">
      <c r="A35" s="174" t="s">
        <v>76</v>
      </c>
      <c r="B35" s="172" t="n">
        <f aca="false">IF($G$34&gt;0,B34/$G$34,0)</f>
        <v>0</v>
      </c>
      <c r="C35" s="172" t="n">
        <f aca="false">IF($G$34&gt;0,C34/$G$34,0)</f>
        <v>1</v>
      </c>
      <c r="D35" s="172" t="n">
        <f aca="false">IF($G$34&gt;0,D34/$G$34,0)</f>
        <v>0</v>
      </c>
      <c r="E35" s="172" t="n">
        <f aca="false">IF($G$34&gt;0,E34/$G$34,0)</f>
        <v>0</v>
      </c>
      <c r="F35" s="172" t="n">
        <f aca="false">IF($G$34&gt;0,F34/$G$34,0)</f>
        <v>0</v>
      </c>
      <c r="G35" s="172" t="n">
        <f aca="false">SUM(B35:F35)</f>
        <v>1</v>
      </c>
      <c r="H35" s="181"/>
      <c r="I35" s="182" t="n">
        <f aca="false">F41</f>
        <v>0</v>
      </c>
      <c r="J35" s="151"/>
      <c r="K35" s="152"/>
      <c r="L35" s="174" t="s">
        <v>76</v>
      </c>
      <c r="M35" s="172" t="n">
        <f aca="false">IF($G$69&gt;0,N34/$G$34,0)</f>
        <v>0</v>
      </c>
      <c r="N35" s="172" t="n">
        <f aca="false">IF($G$69&gt;0,O34/$G$34,0)</f>
        <v>0</v>
      </c>
      <c r="O35" s="172" t="n">
        <f aca="false">IF($G$69&gt;0,P34/$G$34,0)</f>
        <v>0</v>
      </c>
      <c r="P35" s="172" t="n">
        <f aca="false">IF($G$69&gt;0,Q34/$G$34,0)</f>
        <v>0</v>
      </c>
      <c r="Q35" s="172" t="n">
        <f aca="false">IF($G$69&gt;0,R34/$G$34,0)</f>
        <v>0</v>
      </c>
      <c r="R35" s="156"/>
      <c r="S35" s="181" t="s">
        <v>84</v>
      </c>
      <c r="T35" s="182" t="n">
        <f aca="false">Q41</f>
        <v>0</v>
      </c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</row>
    <row r="36" customFormat="false" ht="12.75" hidden="false" customHeight="true" outlineLevel="0" collapsed="false">
      <c r="A36" s="174" t="s">
        <v>78</v>
      </c>
      <c r="B36" s="175" t="n">
        <f aca="false">IF(G34&gt;0,(B34-F34)/G34,0)</f>
        <v>0</v>
      </c>
      <c r="C36" s="160"/>
      <c r="D36" s="160"/>
      <c r="E36" s="160"/>
      <c r="F36" s="160"/>
      <c r="G36" s="160"/>
      <c r="H36" s="151"/>
      <c r="I36" s="181" t="s">
        <v>85</v>
      </c>
      <c r="J36" s="183" t="n">
        <f aca="false">B29</f>
        <v>0</v>
      </c>
      <c r="K36" s="151"/>
      <c r="L36" s="174" t="s">
        <v>78</v>
      </c>
      <c r="M36" s="175" t="n">
        <f aca="false">IF(R34&gt;0,(M34-Q34)/R34,0)</f>
        <v>0.2</v>
      </c>
      <c r="N36" s="160"/>
      <c r="O36" s="160"/>
      <c r="P36" s="160"/>
      <c r="Q36" s="160"/>
      <c r="R36" s="160"/>
      <c r="S36" s="151"/>
      <c r="T36" s="181" t="s">
        <v>85</v>
      </c>
      <c r="U36" s="183" t="n">
        <f aca="false">M29</f>
        <v>0</v>
      </c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</row>
    <row r="37" customFormat="false" ht="12.75" hidden="false" customHeight="true" outlineLevel="0" collapsed="false">
      <c r="B37" s="178" t="n">
        <f aca="false">IF(G34&gt;0,(B34+C34)/G34,0)</f>
        <v>1</v>
      </c>
      <c r="C37" s="151"/>
      <c r="D37" s="151"/>
      <c r="E37" s="151"/>
      <c r="F37" s="151"/>
      <c r="G37" s="151"/>
      <c r="H37" s="151"/>
      <c r="I37" s="181" t="s">
        <v>87</v>
      </c>
      <c r="J37" s="183" t="n">
        <f aca="false">B43</f>
        <v>0</v>
      </c>
      <c r="K37" s="151"/>
      <c r="M37" s="178" t="n">
        <f aca="false">IF(R34&gt;0,(M34+N34)/R34,0)</f>
        <v>1</v>
      </c>
      <c r="N37" s="151"/>
      <c r="O37" s="151"/>
      <c r="P37" s="151"/>
      <c r="Q37" s="151"/>
      <c r="R37" s="151"/>
      <c r="S37" s="151"/>
      <c r="T37" s="181" t="s">
        <v>87</v>
      </c>
      <c r="U37" s="183" t="n">
        <f aca="false">M43</f>
        <v>0</v>
      </c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</row>
    <row r="38" customFormat="false" ht="12.75" hidden="false" customHeight="true" outlineLevel="0" collapsed="false">
      <c r="A38" s="151"/>
      <c r="B38" s="180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80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</row>
    <row r="39" customFormat="false" ht="12.75" hidden="false" customHeight="true" outlineLevel="0" collapsed="false">
      <c r="B39" s="168" t="s">
        <v>3</v>
      </c>
      <c r="C39" s="150"/>
      <c r="D39" s="150"/>
      <c r="E39" s="150"/>
      <c r="F39" s="150"/>
      <c r="G39" s="150"/>
      <c r="H39" s="150"/>
      <c r="I39" s="151"/>
      <c r="J39" s="151"/>
      <c r="K39" s="151"/>
      <c r="L39" s="151"/>
      <c r="M39" s="168" t="s">
        <v>3</v>
      </c>
      <c r="N39" s="150"/>
      <c r="O39" s="150"/>
      <c r="P39" s="150"/>
      <c r="Q39" s="150"/>
      <c r="R39" s="150"/>
      <c r="S39" s="150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</row>
    <row r="40" customFormat="false" ht="12.75" hidden="false" customHeight="true" outlineLevel="0" collapsed="false">
      <c r="A40" s="152"/>
      <c r="B40" s="169" t="s">
        <v>50</v>
      </c>
      <c r="C40" s="169" t="s">
        <v>46</v>
      </c>
      <c r="D40" s="169" t="s">
        <v>88</v>
      </c>
      <c r="E40" s="169" t="s">
        <v>53</v>
      </c>
      <c r="F40" s="169" t="s">
        <v>59</v>
      </c>
      <c r="G40" s="169" t="s">
        <v>52</v>
      </c>
      <c r="H40" s="169" t="s">
        <v>5</v>
      </c>
      <c r="I40" s="156"/>
      <c r="J40" s="151"/>
      <c r="K40" s="151"/>
      <c r="L40" s="152"/>
      <c r="M40" s="169" t="s">
        <v>50</v>
      </c>
      <c r="N40" s="169" t="s">
        <v>46</v>
      </c>
      <c r="O40" s="169" t="s">
        <v>88</v>
      </c>
      <c r="P40" s="169" t="s">
        <v>53</v>
      </c>
      <c r="Q40" s="169" t="s">
        <v>59</v>
      </c>
      <c r="R40" s="169" t="s">
        <v>52</v>
      </c>
      <c r="S40" s="169" t="s">
        <v>5</v>
      </c>
      <c r="T40" s="156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</row>
    <row r="41" customFormat="false" ht="12.75" hidden="false" customHeight="true" outlineLevel="0" collapsed="false">
      <c r="A41" s="152"/>
      <c r="B41" s="191" t="n">
        <f aca="false">COUNTIF($B$73:$AO$73,B40)</f>
        <v>0</v>
      </c>
      <c r="C41" s="191" t="n">
        <f aca="false">COUNTIF($B$73:$AO$73,C40)</f>
        <v>0</v>
      </c>
      <c r="D41" s="191" t="n">
        <f aca="false">COUNTIF($B$73:$AO$73,D40)</f>
        <v>0</v>
      </c>
      <c r="E41" s="191" t="n">
        <f aca="false">COUNTIF($B$73:$AO$73,E40)</f>
        <v>0</v>
      </c>
      <c r="F41" s="191" t="n">
        <f aca="false">COUNTIF($B$73:$AO$73,F40)</f>
        <v>0</v>
      </c>
      <c r="G41" s="191" t="n">
        <f aca="false">COUNTIF($B$73:$AO$73,G40)</f>
        <v>0</v>
      </c>
      <c r="H41" s="171" t="n">
        <f aca="false">SUM(B41:G41)</f>
        <v>0</v>
      </c>
      <c r="I41" s="156"/>
      <c r="J41" s="151"/>
      <c r="K41" s="151"/>
      <c r="L41" s="152"/>
      <c r="M41" s="191" t="n">
        <f aca="false">COUNTIF($B$74:$AO$74,M40)</f>
        <v>0</v>
      </c>
      <c r="N41" s="191" t="n">
        <f aca="false">COUNTIF($B$74:$AO$74,N40)</f>
        <v>0</v>
      </c>
      <c r="O41" s="191" t="n">
        <f aca="false">COUNTIF($B$74:$AO$74,O40)</f>
        <v>0</v>
      </c>
      <c r="P41" s="191" t="n">
        <f aca="false">COUNTIF($B$74:$AO$74,P40)</f>
        <v>3</v>
      </c>
      <c r="Q41" s="191" t="n">
        <f aca="false">COUNTIF($B$74:$AO$74,Q40)</f>
        <v>0</v>
      </c>
      <c r="R41" s="191" t="n">
        <f aca="false">COUNTIF($B$74:$AO$74,R40)</f>
        <v>0</v>
      </c>
      <c r="S41" s="171" t="n">
        <f aca="false">SUM(M41:R41)</f>
        <v>3</v>
      </c>
      <c r="T41" s="156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1"/>
    </row>
    <row r="42" customFormat="false" ht="12.75" hidden="false" customHeight="true" outlineLevel="0" collapsed="false">
      <c r="A42" s="152"/>
      <c r="B42" s="172" t="n">
        <f aca="false">IF(H41&gt;0,B41/H41,0)</f>
        <v>0</v>
      </c>
      <c r="C42" s="172" t="n">
        <f aca="false">IF(H41&gt;0,C41/H41,0)</f>
        <v>0</v>
      </c>
      <c r="D42" s="172" t="n">
        <f aca="false">IF(H41&gt;0,D41/H41,0)</f>
        <v>0</v>
      </c>
      <c r="E42" s="172" t="n">
        <f aca="false">IF(H41&gt;0,E41/H41,0)</f>
        <v>0</v>
      </c>
      <c r="F42" s="172" t="n">
        <f aca="false">IF(H41&gt;0,F41/H41,0)</f>
        <v>0</v>
      </c>
      <c r="G42" s="172" t="n">
        <f aca="false">IF(H41&gt;0,G41/H41,0)</f>
        <v>0</v>
      </c>
      <c r="H42" s="172" t="n">
        <f aca="false">SUM(B42:G42)</f>
        <v>0</v>
      </c>
      <c r="I42" s="156"/>
      <c r="J42" s="151"/>
      <c r="K42" s="151"/>
      <c r="L42" s="152"/>
      <c r="M42" s="172" t="n">
        <f aca="false">IF(S41&gt;0,M41/S41,0)</f>
        <v>0</v>
      </c>
      <c r="N42" s="172" t="n">
        <f aca="false">IF(S41&gt;0,N41/S41,0)</f>
        <v>0</v>
      </c>
      <c r="O42" s="172" t="n">
        <f aca="false">IF(S41&gt;0,O41/S41,0)</f>
        <v>0</v>
      </c>
      <c r="P42" s="172" t="n">
        <f aca="false">IF(S41&gt;0,P41/S41,0)</f>
        <v>1</v>
      </c>
      <c r="Q42" s="172" t="n">
        <f aca="false">IF(S41&gt;0,Q41/S41,0)</f>
        <v>0</v>
      </c>
      <c r="R42" s="172" t="n">
        <f aca="false">IF(S41&gt;0,R41/S41,0)</f>
        <v>0</v>
      </c>
      <c r="S42" s="172" t="n">
        <f aca="false">SUM(M42:R42)</f>
        <v>1</v>
      </c>
      <c r="T42" s="156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</row>
    <row r="43" customFormat="false" ht="12.75" hidden="false" customHeight="true" outlineLevel="0" collapsed="false">
      <c r="A43" s="174" t="s">
        <v>76</v>
      </c>
      <c r="B43" s="185" t="n">
        <f aca="false">IF(H41&gt;0,(B41-G41)/H41,0)</f>
        <v>0</v>
      </c>
      <c r="C43" s="160"/>
      <c r="D43" s="160"/>
      <c r="E43" s="160"/>
      <c r="F43" s="160"/>
      <c r="G43" s="160"/>
      <c r="H43" s="160"/>
      <c r="I43" s="151"/>
      <c r="J43" s="151"/>
      <c r="K43" s="151"/>
      <c r="L43" s="174" t="s">
        <v>76</v>
      </c>
      <c r="M43" s="185" t="n">
        <f aca="false">IF(S41&gt;0,(M41-R41)/S41,0)</f>
        <v>0</v>
      </c>
      <c r="N43" s="160"/>
      <c r="O43" s="160"/>
      <c r="P43" s="160"/>
      <c r="Q43" s="160"/>
      <c r="R43" s="160"/>
      <c r="S43" s="160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  <c r="AK43" s="151"/>
      <c r="AL43" s="151"/>
      <c r="AM43" s="151"/>
      <c r="AN43" s="151"/>
      <c r="AO43" s="151"/>
    </row>
    <row r="44" customFormat="false" ht="12.75" hidden="false" customHeight="true" outlineLevel="0" collapsed="false">
      <c r="A44" s="174" t="s">
        <v>78</v>
      </c>
      <c r="B44" s="186" t="n">
        <f aca="false">IF(H41&gt;0,(B41+C41+D41+E41)/H41,0)</f>
        <v>0</v>
      </c>
      <c r="C44" s="151"/>
      <c r="D44" s="151"/>
      <c r="E44" s="151"/>
      <c r="F44" s="151"/>
      <c r="G44" s="151"/>
      <c r="H44" s="151"/>
      <c r="I44" s="151"/>
      <c r="J44" s="151"/>
      <c r="K44" s="151"/>
      <c r="L44" s="174" t="s">
        <v>78</v>
      </c>
      <c r="M44" s="186" t="n">
        <f aca="false">IF(S41&gt;0,(M41+N41+O41+P41)/S41,0)</f>
        <v>1</v>
      </c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  <c r="AK44" s="151"/>
      <c r="AL44" s="151"/>
      <c r="AM44" s="151"/>
      <c r="AN44" s="151"/>
      <c r="AO44" s="151"/>
    </row>
    <row r="45" customFormat="false" ht="12.75" hidden="false" customHeight="true" outlineLevel="0" collapsed="false">
      <c r="A45" s="149"/>
      <c r="B45" s="149"/>
      <c r="C45" s="149"/>
      <c r="D45" s="149"/>
      <c r="E45" s="149"/>
      <c r="F45" s="149"/>
      <c r="G45" s="149"/>
      <c r="H45" s="149"/>
      <c r="I45" s="149"/>
      <c r="J45" s="149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</row>
    <row r="46" customFormat="false" ht="12.75" hidden="false" customHeight="true" outlineLevel="0" collapsed="false">
      <c r="A46" s="151"/>
      <c r="B46" s="167"/>
      <c r="C46" s="151"/>
      <c r="D46" s="151"/>
      <c r="E46" s="151"/>
      <c r="F46" s="151"/>
      <c r="G46" s="151"/>
      <c r="H46" s="151"/>
      <c r="I46" s="167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</row>
    <row r="47" customFormat="false" ht="12.75" hidden="false" customHeight="true" outlineLevel="0" collapsed="false">
      <c r="A47" s="166" t="s">
        <v>99</v>
      </c>
      <c r="B47" s="168" t="s">
        <v>2</v>
      </c>
      <c r="C47" s="150"/>
      <c r="D47" s="150"/>
      <c r="E47" s="150"/>
      <c r="F47" s="150"/>
      <c r="G47" s="150"/>
      <c r="H47" s="151"/>
      <c r="I47" s="168" t="s">
        <v>4</v>
      </c>
      <c r="J47" s="150"/>
      <c r="K47" s="151"/>
      <c r="L47" s="166" t="s">
        <v>100</v>
      </c>
      <c r="M47" s="168" t="s">
        <v>2</v>
      </c>
      <c r="N47" s="150"/>
      <c r="O47" s="150"/>
      <c r="P47" s="150"/>
      <c r="Q47" s="150"/>
      <c r="R47" s="150"/>
      <c r="S47" s="151"/>
      <c r="T47" s="168" t="s">
        <v>4</v>
      </c>
      <c r="U47" s="150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</row>
    <row r="48" customFormat="false" ht="12.75" hidden="false" customHeight="true" outlineLevel="0" collapsed="false">
      <c r="A48" s="152"/>
      <c r="B48" s="169" t="s">
        <v>54</v>
      </c>
      <c r="C48" s="169" t="s">
        <v>51</v>
      </c>
      <c r="D48" s="146" t="s">
        <v>96</v>
      </c>
      <c r="E48" s="169" t="s">
        <v>57</v>
      </c>
      <c r="F48" s="169" t="s">
        <v>55</v>
      </c>
      <c r="G48" s="169" t="s">
        <v>56</v>
      </c>
      <c r="H48" s="169" t="s">
        <v>5</v>
      </c>
      <c r="I48" s="169" t="s">
        <v>60</v>
      </c>
      <c r="J48" s="169" t="s">
        <v>75</v>
      </c>
      <c r="K48" s="192"/>
      <c r="L48" s="152"/>
      <c r="M48" s="169" t="s">
        <v>54</v>
      </c>
      <c r="N48" s="169" t="s">
        <v>51</v>
      </c>
      <c r="O48" s="169" t="s">
        <v>57</v>
      </c>
      <c r="P48" s="146" t="s">
        <v>96</v>
      </c>
      <c r="Q48" s="169" t="s">
        <v>55</v>
      </c>
      <c r="R48" s="169" t="s">
        <v>56</v>
      </c>
      <c r="S48" s="169" t="s">
        <v>5</v>
      </c>
      <c r="T48" s="169" t="s">
        <v>60</v>
      </c>
      <c r="U48" s="169" t="s">
        <v>75</v>
      </c>
      <c r="V48" s="156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</row>
    <row r="49" customFormat="false" ht="12.75" hidden="false" customHeight="true" outlineLevel="0" collapsed="false">
      <c r="A49" s="152"/>
      <c r="B49" s="191" t="n">
        <f aca="false">COUNTIF($B$75:$AO$75,B48)</f>
        <v>0</v>
      </c>
      <c r="C49" s="191" t="n">
        <f aca="false">COUNTIF($B$75:$AO$75,C48)</f>
        <v>0</v>
      </c>
      <c r="D49" s="191" t="n">
        <f aca="false">COUNTIF($B$75:$AO$75,D48)</f>
        <v>0</v>
      </c>
      <c r="E49" s="191" t="n">
        <f aca="false">COUNTIF($B$75:$AO$75,E48)</f>
        <v>0</v>
      </c>
      <c r="F49" s="191" t="n">
        <f aca="false">COUNTIF($B$75:$AO$75,F48)</f>
        <v>0</v>
      </c>
      <c r="G49" s="191" t="n">
        <f aca="false">COUNTIF($B$75:$AO$75,G48)</f>
        <v>0</v>
      </c>
      <c r="H49" s="171" t="n">
        <f aca="false">SUM(B49:G49)</f>
        <v>0</v>
      </c>
      <c r="I49" s="191" t="n">
        <f aca="false">COUNTIF($B$75:$AO$75,I48)</f>
        <v>0</v>
      </c>
      <c r="J49" s="191" t="n">
        <f aca="false">COUNTIF($B$75:$AO$75,J48)</f>
        <v>0</v>
      </c>
      <c r="K49" s="192"/>
      <c r="L49" s="152"/>
      <c r="M49" s="191" t="n">
        <f aca="false">COUNTIF($B$76:$AO$76,M48)</f>
        <v>0</v>
      </c>
      <c r="N49" s="191" t="n">
        <f aca="false">COUNTIF($B$76:$AO$76,N48)</f>
        <v>0</v>
      </c>
      <c r="O49" s="191" t="n">
        <f aca="false">COUNTIF($B$76:$AO$76,O48)</f>
        <v>0</v>
      </c>
      <c r="P49" s="191" t="n">
        <f aca="false">COUNTIF($B$76:$AO$76,P48)</f>
        <v>0</v>
      </c>
      <c r="Q49" s="191" t="n">
        <f aca="false">COUNTIF($B$76:$AO$76,Q48)</f>
        <v>0</v>
      </c>
      <c r="R49" s="191" t="n">
        <f aca="false">COUNTIF($B$76:$AO$76,R48)</f>
        <v>0</v>
      </c>
      <c r="S49" s="171" t="n">
        <f aca="false">SUM(M49:R49)</f>
        <v>0</v>
      </c>
      <c r="T49" s="191" t="n">
        <f aca="false">COUNTIF($B$76:$AO$76,T48)</f>
        <v>0</v>
      </c>
      <c r="U49" s="191" t="n">
        <f aca="false">COUNTIF($B$76:$AO$76,U48)</f>
        <v>0</v>
      </c>
      <c r="V49" s="156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</row>
    <row r="50" customFormat="false" ht="12.75" hidden="false" customHeight="true" outlineLevel="0" collapsed="false">
      <c r="A50" s="152"/>
      <c r="B50" s="172" t="n">
        <f aca="false">IF(H49&gt;0,B49/H49,0)</f>
        <v>0</v>
      </c>
      <c r="C50" s="172" t="n">
        <f aca="false">IF(H49&gt;0,C49/H49,0)</f>
        <v>0</v>
      </c>
      <c r="D50" s="172" t="n">
        <f aca="false">IF(H49&gt;0,D49/H49,0)</f>
        <v>0</v>
      </c>
      <c r="E50" s="172" t="n">
        <f aca="false">IF(H49&gt;0,E49/H49,0)</f>
        <v>0</v>
      </c>
      <c r="F50" s="172" t="n">
        <f aca="false">IF(H49&gt;0,F49/H49,0)</f>
        <v>0</v>
      </c>
      <c r="G50" s="172" t="n">
        <f aca="false">IF(H49&gt;0,G49/H49,0)</f>
        <v>0</v>
      </c>
      <c r="H50" s="173" t="n">
        <f aca="false">SUM(B50:G50)</f>
        <v>0</v>
      </c>
      <c r="I50" s="160"/>
      <c r="J50" s="160"/>
      <c r="K50" s="149"/>
      <c r="L50" s="152"/>
      <c r="M50" s="172" t="n">
        <f aca="false">IF(S49&gt;0,M49/S49,0)</f>
        <v>0</v>
      </c>
      <c r="N50" s="172" t="n">
        <f aca="false">IF(S49&gt;0,N49/S49,0)</f>
        <v>0</v>
      </c>
      <c r="O50" s="172" t="n">
        <f aca="false">IF(S49&gt;0,O49/S49,0)</f>
        <v>0</v>
      </c>
      <c r="P50" s="172" t="n">
        <f aca="false">IF(S49&gt;0,P49/S49,0)</f>
        <v>0</v>
      </c>
      <c r="Q50" s="172" t="n">
        <f aca="false">IF(S49&gt;0,Q49/S49,0)</f>
        <v>0</v>
      </c>
      <c r="R50" s="172" t="n">
        <f aca="false">IF(S49&gt;0,R49/S49,0)</f>
        <v>0</v>
      </c>
      <c r="S50" s="173" t="n">
        <f aca="false">SUM(M50:R50)</f>
        <v>0</v>
      </c>
      <c r="T50" s="160"/>
      <c r="U50" s="160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</row>
    <row r="51" customFormat="false" ht="12.75" hidden="false" customHeight="true" outlineLevel="0" collapsed="false">
      <c r="A51" s="174" t="s">
        <v>76</v>
      </c>
      <c r="B51" s="175" t="n">
        <f aca="false">IF(H49&gt;0,(B49-G49)/H49,0)</f>
        <v>0</v>
      </c>
      <c r="C51" s="160"/>
      <c r="D51" s="176"/>
      <c r="E51" s="176"/>
      <c r="F51" s="176"/>
      <c r="G51" s="160"/>
      <c r="H51" s="151"/>
      <c r="I51" s="189" t="s">
        <v>77</v>
      </c>
      <c r="J51" s="191" t="n">
        <f aca="false">COUNTIF($B$75:$AO$75,I51)</f>
        <v>0</v>
      </c>
      <c r="K51" s="149"/>
      <c r="L51" s="174" t="s">
        <v>76</v>
      </c>
      <c r="M51" s="175" t="n">
        <f aca="false">IF(S49&gt;0,(M49-R49)/S49,0)</f>
        <v>0</v>
      </c>
      <c r="N51" s="160"/>
      <c r="O51" s="176"/>
      <c r="P51" s="176"/>
      <c r="Q51" s="176"/>
      <c r="R51" s="160"/>
      <c r="S51" s="151"/>
      <c r="T51" s="189" t="s">
        <v>77</v>
      </c>
      <c r="U51" s="191" t="n">
        <f aca="false">COUNTIF($B$76:$AO$76,T51)</f>
        <v>0</v>
      </c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</row>
    <row r="52" customFormat="false" ht="12.75" hidden="false" customHeight="true" outlineLevel="0" collapsed="false">
      <c r="A52" s="174" t="s">
        <v>78</v>
      </c>
      <c r="B52" s="178" t="n">
        <f aca="false">IF(H49&gt;0,(B49+C49)/H49,0)</f>
        <v>0</v>
      </c>
      <c r="C52" s="179"/>
      <c r="D52" s="151"/>
      <c r="E52" s="151"/>
      <c r="F52" s="151"/>
      <c r="G52" s="151"/>
      <c r="H52" s="151"/>
      <c r="I52" s="151"/>
      <c r="J52" s="151"/>
      <c r="K52" s="149"/>
      <c r="L52" s="174" t="s">
        <v>78</v>
      </c>
      <c r="M52" s="178" t="n">
        <f aca="false">IF(S49&gt;0,(M49+N49)/S49,0)</f>
        <v>0</v>
      </c>
      <c r="N52" s="179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</row>
    <row r="53" customFormat="false" ht="12.75" hidden="false" customHeight="true" outlineLevel="0" collapsed="false">
      <c r="A53" s="151"/>
      <c r="B53" s="180"/>
      <c r="C53" s="179"/>
      <c r="D53" s="151"/>
      <c r="E53" s="151"/>
      <c r="F53" s="151"/>
      <c r="G53" s="151"/>
      <c r="H53" s="151"/>
      <c r="I53" s="167" t="s">
        <v>79</v>
      </c>
      <c r="J53" s="151"/>
      <c r="K53" s="149"/>
      <c r="L53" s="151"/>
      <c r="M53" s="180"/>
      <c r="N53" s="179"/>
      <c r="O53" s="151"/>
      <c r="P53" s="151"/>
      <c r="Q53" s="151"/>
      <c r="R53" s="151"/>
      <c r="S53" s="151"/>
      <c r="T53" s="167" t="s">
        <v>79</v>
      </c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  <c r="AK53" s="151"/>
      <c r="AL53" s="151"/>
      <c r="AM53" s="151"/>
      <c r="AN53" s="151"/>
      <c r="AO53" s="151"/>
    </row>
    <row r="54" customFormat="false" ht="12.75" hidden="false" customHeight="true" outlineLevel="0" collapsed="false">
      <c r="A54" s="151"/>
      <c r="B54" s="168" t="s">
        <v>1</v>
      </c>
      <c r="C54" s="150"/>
      <c r="D54" s="150"/>
      <c r="E54" s="150"/>
      <c r="F54" s="150"/>
      <c r="G54" s="150"/>
      <c r="H54" s="151"/>
      <c r="I54" s="181" t="s">
        <v>0</v>
      </c>
      <c r="J54" s="182" t="n">
        <f aca="false">B56+B63+I49</f>
        <v>0</v>
      </c>
      <c r="K54" s="149"/>
      <c r="L54" s="151"/>
      <c r="M54" s="168" t="s">
        <v>1</v>
      </c>
      <c r="N54" s="150"/>
      <c r="O54" s="150"/>
      <c r="P54" s="150"/>
      <c r="Q54" s="150"/>
      <c r="R54" s="150"/>
      <c r="S54" s="151"/>
      <c r="T54" s="181" t="s">
        <v>0</v>
      </c>
      <c r="U54" s="182" t="n">
        <f aca="false">M56+M63+T49</f>
        <v>0</v>
      </c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1"/>
    </row>
    <row r="55" customFormat="false" ht="12.75" hidden="false" customHeight="true" outlineLevel="0" collapsed="false">
      <c r="A55" s="152"/>
      <c r="B55" s="169" t="s">
        <v>49</v>
      </c>
      <c r="C55" s="169" t="s">
        <v>47</v>
      </c>
      <c r="D55" s="169" t="s">
        <v>80</v>
      </c>
      <c r="E55" s="169" t="s">
        <v>81</v>
      </c>
      <c r="F55" s="169" t="s">
        <v>48</v>
      </c>
      <c r="G55" s="169" t="s">
        <v>5</v>
      </c>
      <c r="H55" s="156"/>
      <c r="I55" s="181" t="s">
        <v>82</v>
      </c>
      <c r="J55" s="182" t="n">
        <f aca="false">G63+F56+J51+J49</f>
        <v>0</v>
      </c>
      <c r="K55" s="149"/>
      <c r="L55" s="152"/>
      <c r="M55" s="169" t="s">
        <v>49</v>
      </c>
      <c r="N55" s="169" t="s">
        <v>47</v>
      </c>
      <c r="O55" s="169" t="s">
        <v>80</v>
      </c>
      <c r="P55" s="169" t="s">
        <v>81</v>
      </c>
      <c r="Q55" s="169" t="s">
        <v>48</v>
      </c>
      <c r="R55" s="169" t="s">
        <v>5</v>
      </c>
      <c r="S55" s="156"/>
      <c r="T55" s="181" t="s">
        <v>82</v>
      </c>
      <c r="U55" s="182" t="n">
        <f aca="false">R63+Q56+U49</f>
        <v>0</v>
      </c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</row>
    <row r="56" customFormat="false" ht="12.75" hidden="false" customHeight="true" outlineLevel="0" collapsed="false">
      <c r="A56" s="152"/>
      <c r="B56" s="191" t="n">
        <f aca="false">COUNTIF($B$75:$AO$75,B55)</f>
        <v>0</v>
      </c>
      <c r="C56" s="191" t="n">
        <f aca="false">COUNTIF($B$75:$AO$75,C55)</f>
        <v>0</v>
      </c>
      <c r="D56" s="191" t="n">
        <f aca="false">COUNTIF($B$75:$AO$75,D55)</f>
        <v>0</v>
      </c>
      <c r="E56" s="191" t="n">
        <f aca="false">COUNTIF($B$75:$AO$75,E55)</f>
        <v>0</v>
      </c>
      <c r="F56" s="191" t="n">
        <f aca="false">COUNTIF($B$75:$AO$75,F55)</f>
        <v>0</v>
      </c>
      <c r="G56" s="171" t="n">
        <f aca="false">SUM(B56:F56)</f>
        <v>0</v>
      </c>
      <c r="H56" s="156"/>
      <c r="I56" s="181" t="s">
        <v>83</v>
      </c>
      <c r="J56" s="182" t="n">
        <f aca="false">G49</f>
        <v>0</v>
      </c>
      <c r="K56" s="149"/>
      <c r="L56" s="152"/>
      <c r="M56" s="191" t="n">
        <f aca="false">COUNTIF($B$76:$AO$76,M55)</f>
        <v>0</v>
      </c>
      <c r="N56" s="191" t="n">
        <f aca="false">COUNTIF($B$76:$AO$76,N55)</f>
        <v>0</v>
      </c>
      <c r="O56" s="191" t="n">
        <f aca="false">COUNTIF($B$76:$AO$76,O55)</f>
        <v>0</v>
      </c>
      <c r="P56" s="191" t="n">
        <f aca="false">COUNTIF($B$76:$AO$76,P55)</f>
        <v>0</v>
      </c>
      <c r="Q56" s="191" t="n">
        <f aca="false">COUNTIF($B$76:$AO$76,Q55)</f>
        <v>0</v>
      </c>
      <c r="R56" s="171" t="n">
        <f aca="false">SUM(M56:Q56)</f>
        <v>0</v>
      </c>
      <c r="S56" s="156"/>
      <c r="T56" s="181" t="s">
        <v>83</v>
      </c>
      <c r="U56" s="182" t="n">
        <f aca="false">R49</f>
        <v>0</v>
      </c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1"/>
    </row>
    <row r="57" customFormat="false" ht="12.75" hidden="false" customHeight="true" outlineLevel="0" collapsed="false">
      <c r="A57" s="152"/>
      <c r="B57" s="172" t="n">
        <f aca="false">IF(G56&gt;0,B56/G56,0)</f>
        <v>0</v>
      </c>
      <c r="C57" s="172" t="n">
        <f aca="false">IF(G46&gt;0,C56/G56,0)</f>
        <v>0</v>
      </c>
      <c r="D57" s="172" t="n">
        <f aca="false">IF(G56&gt;0,D56/G56,0)</f>
        <v>0</v>
      </c>
      <c r="E57" s="172" t="n">
        <f aca="false">IF(G46&gt;0,E56/G56,0)</f>
        <v>0</v>
      </c>
      <c r="F57" s="172" t="n">
        <f aca="false">IF(G46&gt;0,F56/G56,0)</f>
        <v>0</v>
      </c>
      <c r="G57" s="172" t="n">
        <f aca="false">SUM(B57:F57)</f>
        <v>0</v>
      </c>
      <c r="H57" s="156"/>
      <c r="I57" s="181" t="s">
        <v>84</v>
      </c>
      <c r="J57" s="182" t="n">
        <f aca="false">F63</f>
        <v>0</v>
      </c>
      <c r="K57" s="149"/>
      <c r="L57" s="152"/>
      <c r="M57" s="172" t="n">
        <f aca="false">IF(R56&gt;0,M56/R56,0)</f>
        <v>0</v>
      </c>
      <c r="N57" s="172" t="n">
        <f aca="false">IF(G113&gt;0,N56/R56,0)</f>
        <v>0</v>
      </c>
      <c r="O57" s="172" t="n">
        <f aca="false">IF(R56&gt;0,O56/R56,0)</f>
        <v>0</v>
      </c>
      <c r="P57" s="172" t="n">
        <f aca="false">IF(G113&gt;0,P56/R56,0)</f>
        <v>0</v>
      </c>
      <c r="Q57" s="172" t="n">
        <f aca="false">IF(G113&gt;0,Q56/R56,0)</f>
        <v>0</v>
      </c>
      <c r="R57" s="172" t="n">
        <f aca="false">SUM(M57:Q57)</f>
        <v>0</v>
      </c>
      <c r="S57" s="156"/>
      <c r="T57" s="181" t="s">
        <v>84</v>
      </c>
      <c r="U57" s="182" t="n">
        <f aca="false">Q63</f>
        <v>0</v>
      </c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</row>
    <row r="58" customFormat="false" ht="12.75" hidden="false" customHeight="true" outlineLevel="0" collapsed="false">
      <c r="A58" s="174" t="s">
        <v>76</v>
      </c>
      <c r="B58" s="175" t="n">
        <f aca="false">IF(G56&gt;0,(B56-F56)/G56,0)</f>
        <v>0</v>
      </c>
      <c r="C58" s="160"/>
      <c r="D58" s="160"/>
      <c r="E58" s="160"/>
      <c r="F58" s="160"/>
      <c r="G58" s="160"/>
      <c r="H58" s="151"/>
      <c r="I58" s="181" t="s">
        <v>85</v>
      </c>
      <c r="J58" s="183" t="n">
        <f aca="false">B51</f>
        <v>0</v>
      </c>
      <c r="K58" s="149"/>
      <c r="L58" s="174" t="s">
        <v>76</v>
      </c>
      <c r="M58" s="175" t="n">
        <f aca="false">IF(R56&gt;0,(M56-Q56)/R56,0)</f>
        <v>0</v>
      </c>
      <c r="N58" s="160"/>
      <c r="O58" s="160"/>
      <c r="P58" s="160"/>
      <c r="Q58" s="160"/>
      <c r="R58" s="160"/>
      <c r="S58" s="151"/>
      <c r="T58" s="181" t="s">
        <v>85</v>
      </c>
      <c r="U58" s="183" t="n">
        <f aca="false">M51</f>
        <v>0</v>
      </c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</row>
    <row r="59" customFormat="false" ht="12.75" hidden="false" customHeight="true" outlineLevel="0" collapsed="false">
      <c r="A59" s="174" t="s">
        <v>78</v>
      </c>
      <c r="B59" s="178" t="n">
        <f aca="false">IF(G56&gt;0,(B56+C56)/G56,0)</f>
        <v>0</v>
      </c>
      <c r="C59" s="151"/>
      <c r="D59" s="151"/>
      <c r="E59" s="151"/>
      <c r="F59" s="151"/>
      <c r="G59" s="151"/>
      <c r="H59" s="151"/>
      <c r="I59" s="181" t="s">
        <v>87</v>
      </c>
      <c r="J59" s="183" t="n">
        <f aca="false">B65</f>
        <v>0</v>
      </c>
      <c r="K59" s="149"/>
      <c r="L59" s="174" t="s">
        <v>78</v>
      </c>
      <c r="M59" s="178" t="n">
        <f aca="false">IF(R56&gt;0,(M56+N56)/R56,0)</f>
        <v>0</v>
      </c>
      <c r="N59" s="151"/>
      <c r="O59" s="151"/>
      <c r="P59" s="151"/>
      <c r="Q59" s="151"/>
      <c r="R59" s="151"/>
      <c r="S59" s="151"/>
      <c r="T59" s="181" t="s">
        <v>87</v>
      </c>
      <c r="U59" s="183" t="n">
        <f aca="false">M65</f>
        <v>0</v>
      </c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</row>
    <row r="60" customFormat="false" ht="12.75" hidden="false" customHeight="true" outlineLevel="0" collapsed="false">
      <c r="A60" s="151"/>
      <c r="B60" s="186"/>
      <c r="C60" s="151"/>
      <c r="D60" s="151"/>
      <c r="E60" s="151"/>
      <c r="F60" s="151"/>
      <c r="G60" s="151"/>
      <c r="H60" s="151"/>
      <c r="I60" s="151"/>
      <c r="J60" s="151"/>
      <c r="K60" s="149"/>
      <c r="L60" s="151"/>
      <c r="M60" s="180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</row>
    <row r="61" customFormat="false" ht="12.75" hidden="false" customHeight="true" outlineLevel="0" collapsed="false">
      <c r="A61" s="151"/>
      <c r="B61" s="168" t="s">
        <v>3</v>
      </c>
      <c r="C61" s="150"/>
      <c r="D61" s="150"/>
      <c r="E61" s="150"/>
      <c r="F61" s="150"/>
      <c r="G61" s="150"/>
      <c r="H61" s="150"/>
      <c r="I61" s="151"/>
      <c r="J61" s="151"/>
      <c r="K61" s="149"/>
      <c r="L61" s="151"/>
      <c r="M61" s="168" t="s">
        <v>3</v>
      </c>
      <c r="N61" s="150"/>
      <c r="O61" s="150"/>
      <c r="P61" s="150"/>
      <c r="Q61" s="150"/>
      <c r="R61" s="150"/>
      <c r="S61" s="150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</row>
    <row r="62" customFormat="false" ht="12.75" hidden="false" customHeight="true" outlineLevel="0" collapsed="false">
      <c r="A62" s="152"/>
      <c r="B62" s="169" t="s">
        <v>50</v>
      </c>
      <c r="C62" s="169" t="s">
        <v>46</v>
      </c>
      <c r="D62" s="169" t="s">
        <v>88</v>
      </c>
      <c r="E62" s="169" t="s">
        <v>53</v>
      </c>
      <c r="F62" s="169" t="s">
        <v>59</v>
      </c>
      <c r="G62" s="169" t="s">
        <v>52</v>
      </c>
      <c r="H62" s="169" t="s">
        <v>5</v>
      </c>
      <c r="I62" s="156"/>
      <c r="J62" s="151"/>
      <c r="K62" s="149"/>
      <c r="L62" s="152"/>
      <c r="M62" s="169" t="s">
        <v>50</v>
      </c>
      <c r="N62" s="169" t="s">
        <v>46</v>
      </c>
      <c r="O62" s="169" t="s">
        <v>88</v>
      </c>
      <c r="P62" s="169" t="s">
        <v>53</v>
      </c>
      <c r="Q62" s="169" t="s">
        <v>59</v>
      </c>
      <c r="R62" s="169" t="s">
        <v>52</v>
      </c>
      <c r="S62" s="169" t="s">
        <v>5</v>
      </c>
      <c r="T62" s="156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  <c r="AJ62" s="151"/>
      <c r="AK62" s="151"/>
      <c r="AL62" s="151"/>
      <c r="AM62" s="151"/>
      <c r="AN62" s="151"/>
      <c r="AO62" s="151"/>
    </row>
    <row r="63" customFormat="false" ht="12.75" hidden="false" customHeight="true" outlineLevel="0" collapsed="false">
      <c r="A63" s="152"/>
      <c r="B63" s="191" t="n">
        <f aca="false">COUNTIF($B$75:$AO$75,B62)</f>
        <v>0</v>
      </c>
      <c r="C63" s="191" t="n">
        <f aca="false">COUNTIF($B$75:$AO$75,C62)</f>
        <v>0</v>
      </c>
      <c r="D63" s="191" t="n">
        <f aca="false">COUNTIF($B$75:$AO$75,D62)</f>
        <v>0</v>
      </c>
      <c r="E63" s="191" t="n">
        <f aca="false">COUNTIF($B$75:$AO$75,E62)</f>
        <v>0</v>
      </c>
      <c r="F63" s="191" t="n">
        <f aca="false">COUNTIF($B$75:$AO$75,F62)</f>
        <v>0</v>
      </c>
      <c r="G63" s="191" t="n">
        <f aca="false">COUNTIF($B$75:$AO$75,G62)</f>
        <v>0</v>
      </c>
      <c r="H63" s="171" t="n">
        <f aca="false">SUM(B63:G63)</f>
        <v>0</v>
      </c>
      <c r="I63" s="156"/>
      <c r="J63" s="151"/>
      <c r="K63" s="149"/>
      <c r="L63" s="152"/>
      <c r="M63" s="191" t="n">
        <f aca="false">COUNTIF($B$76:$AO$76,M62)</f>
        <v>0</v>
      </c>
      <c r="N63" s="191" t="n">
        <f aca="false">COUNTIF($B$76:$AO$76,N62)</f>
        <v>0</v>
      </c>
      <c r="O63" s="191" t="n">
        <f aca="false">COUNTIF($B$76:$AO$76,O62)</f>
        <v>0</v>
      </c>
      <c r="P63" s="191" t="n">
        <f aca="false">COUNTIF($B$76:$AO$76,P62)</f>
        <v>0</v>
      </c>
      <c r="Q63" s="191" t="n">
        <f aca="false">COUNTIF($B$76:$AO$76,Q62)</f>
        <v>0</v>
      </c>
      <c r="R63" s="191" t="n">
        <f aca="false">COUNTIF($B$76:$AO$76,R62)</f>
        <v>0</v>
      </c>
      <c r="S63" s="171" t="n">
        <f aca="false">SUM(M63:R63)</f>
        <v>0</v>
      </c>
      <c r="T63" s="156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</row>
    <row r="64" customFormat="false" ht="12.75" hidden="false" customHeight="true" outlineLevel="0" collapsed="false">
      <c r="A64" s="152"/>
      <c r="B64" s="172" t="n">
        <f aca="false">IF(H63&gt;0,B63/H63,0)</f>
        <v>0</v>
      </c>
      <c r="C64" s="172" t="n">
        <f aca="false">IF(H63&gt;0,C63/H63,0)</f>
        <v>0</v>
      </c>
      <c r="D64" s="172" t="n">
        <f aca="false">IF(H63&gt;0,D63/H63,0)</f>
        <v>0</v>
      </c>
      <c r="E64" s="172" t="n">
        <f aca="false">IF(H63&gt;0,E63/H63,0)</f>
        <v>0</v>
      </c>
      <c r="F64" s="172" t="n">
        <f aca="false">IF(H63&gt;0,F63/H63,0)</f>
        <v>0</v>
      </c>
      <c r="G64" s="172" t="n">
        <f aca="false">IF(H63&gt;0,G63/H63,0)</f>
        <v>0</v>
      </c>
      <c r="H64" s="172" t="n">
        <f aca="false">SUM(B64:G64)</f>
        <v>0</v>
      </c>
      <c r="I64" s="156"/>
      <c r="J64" s="151"/>
      <c r="K64" s="149"/>
      <c r="L64" s="152"/>
      <c r="M64" s="172" t="n">
        <f aca="false">IF(S63&gt;0,M63/S63,0)</f>
        <v>0</v>
      </c>
      <c r="N64" s="172" t="n">
        <f aca="false">IF(S63&gt;0,N63/S63,0)</f>
        <v>0</v>
      </c>
      <c r="O64" s="172" t="n">
        <f aca="false">IF(S63&gt;0,O63/S63,0)</f>
        <v>0</v>
      </c>
      <c r="P64" s="172" t="n">
        <f aca="false">IF(S63&gt;0,P63/S63,0)</f>
        <v>0</v>
      </c>
      <c r="Q64" s="172" t="n">
        <f aca="false">IF(S63&gt;0,Q63/S63,0)</f>
        <v>0</v>
      </c>
      <c r="R64" s="172" t="n">
        <f aca="false">IF(S63&gt;0,R63/S63,0)</f>
        <v>0</v>
      </c>
      <c r="S64" s="172" t="n">
        <f aca="false">SUM(M64:R64)</f>
        <v>0</v>
      </c>
      <c r="T64" s="156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1"/>
    </row>
    <row r="65" customFormat="false" ht="12.75" hidden="false" customHeight="true" outlineLevel="0" collapsed="false">
      <c r="A65" s="174" t="s">
        <v>76</v>
      </c>
      <c r="B65" s="185" t="n">
        <f aca="false">IF(H63&gt;0,(B63-G63)/H63,0)</f>
        <v>0</v>
      </c>
      <c r="C65" s="160"/>
      <c r="D65" s="160"/>
      <c r="E65" s="160"/>
      <c r="F65" s="160"/>
      <c r="G65" s="160"/>
      <c r="H65" s="160"/>
      <c r="I65" s="151"/>
      <c r="J65" s="151"/>
      <c r="K65" s="149"/>
      <c r="L65" s="174" t="s">
        <v>76</v>
      </c>
      <c r="M65" s="185" t="n">
        <f aca="false">IF(S63&gt;0,(M63-R63)/S63,0)</f>
        <v>0</v>
      </c>
      <c r="N65" s="160"/>
      <c r="O65" s="160"/>
      <c r="P65" s="160"/>
      <c r="Q65" s="160"/>
      <c r="R65" s="160"/>
      <c r="S65" s="160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  <c r="AK65" s="151"/>
      <c r="AL65" s="151"/>
      <c r="AM65" s="151"/>
      <c r="AN65" s="151"/>
      <c r="AO65" s="151"/>
    </row>
    <row r="66" customFormat="false" ht="12.75" hidden="false" customHeight="true" outlineLevel="0" collapsed="false">
      <c r="A66" s="174" t="s">
        <v>78</v>
      </c>
      <c r="B66" s="186" t="n">
        <f aca="false">IF(H63&gt;0,(B63+C63+D63+E63)/H63,0)</f>
        <v>0</v>
      </c>
      <c r="C66" s="151"/>
      <c r="D66" s="151"/>
      <c r="E66" s="151"/>
      <c r="F66" s="151"/>
      <c r="G66" s="151"/>
      <c r="H66" s="151"/>
      <c r="I66" s="151"/>
      <c r="J66" s="151"/>
      <c r="K66" s="149"/>
      <c r="L66" s="174" t="s">
        <v>78</v>
      </c>
      <c r="M66" s="186" t="n">
        <f aca="false">IF(S63&gt;0,(M63+N63+O63+P63)/S63,0)</f>
        <v>0</v>
      </c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</row>
    <row r="67" customFormat="false" ht="12.75" hidden="false" customHeight="true" outlineLevel="0" collapsed="false">
      <c r="A67" s="149"/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</row>
    <row r="68" customFormat="false" ht="12.75" hidden="false" customHeight="true" outlineLevel="0" collapsed="false">
      <c r="A68" s="151"/>
      <c r="B68" s="186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</row>
    <row r="69" customFormat="false" ht="12.75" hidden="false" customHeight="true" outlineLevel="0" collapsed="false">
      <c r="A69" s="151"/>
      <c r="B69" s="167"/>
      <c r="C69" s="151"/>
      <c r="D69" s="151"/>
      <c r="E69" s="151"/>
      <c r="F69" s="151"/>
      <c r="G69" s="151"/>
      <c r="H69" s="151"/>
      <c r="I69" s="167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  <c r="AK69" s="151"/>
      <c r="AL69" s="151"/>
      <c r="AM69" s="151"/>
      <c r="AN69" s="151"/>
      <c r="AO69" s="151"/>
    </row>
    <row r="70" customFormat="false" ht="12.75" hidden="false" customHeight="true" outlineLevel="0" collapsed="false">
      <c r="A70" s="149"/>
      <c r="B70" s="149"/>
      <c r="C70" s="149"/>
      <c r="D70" s="149"/>
      <c r="E70" s="149"/>
      <c r="F70" s="149"/>
      <c r="G70" s="149"/>
      <c r="H70" s="149"/>
      <c r="I70" s="149"/>
      <c r="J70" s="149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</row>
    <row r="71" customFormat="false" ht="12.75" hidden="false" customHeight="true" outlineLevel="0" collapsed="false">
      <c r="A71" s="149"/>
      <c r="B71" s="149" t="n">
        <v>2</v>
      </c>
      <c r="C71" s="149" t="n">
        <v>3</v>
      </c>
      <c r="D71" s="149" t="n">
        <v>4</v>
      </c>
      <c r="E71" s="149" t="n">
        <v>5</v>
      </c>
      <c r="F71" s="149" t="n">
        <v>6</v>
      </c>
      <c r="G71" s="149" t="n">
        <v>7</v>
      </c>
      <c r="H71" s="149" t="n">
        <v>8</v>
      </c>
      <c r="I71" s="149" t="n">
        <v>9</v>
      </c>
      <c r="J71" s="149" t="n">
        <v>10</v>
      </c>
      <c r="K71" s="149" t="n">
        <v>11</v>
      </c>
      <c r="L71" s="149" t="n">
        <v>12</v>
      </c>
      <c r="M71" s="149" t="n">
        <v>13</v>
      </c>
      <c r="N71" s="149" t="n">
        <v>14</v>
      </c>
      <c r="O71" s="149" t="n">
        <v>15</v>
      </c>
      <c r="P71" s="149" t="n">
        <v>16</v>
      </c>
      <c r="Q71" s="149" t="n">
        <v>17</v>
      </c>
      <c r="R71" s="149" t="n">
        <v>18</v>
      </c>
      <c r="S71" s="149" t="n">
        <v>19</v>
      </c>
      <c r="T71" s="149" t="n">
        <v>20</v>
      </c>
      <c r="U71" s="149" t="n">
        <v>21</v>
      </c>
      <c r="V71" s="149" t="n">
        <v>22</v>
      </c>
      <c r="W71" s="149" t="n">
        <v>23</v>
      </c>
      <c r="X71" s="149" t="n">
        <v>24</v>
      </c>
      <c r="Y71" s="149" t="n">
        <v>25</v>
      </c>
      <c r="Z71" s="149" t="n">
        <v>26</v>
      </c>
      <c r="AA71" s="149" t="n">
        <v>27</v>
      </c>
      <c r="AB71" s="149" t="n">
        <v>28</v>
      </c>
      <c r="AC71" s="149" t="n">
        <v>29</v>
      </c>
      <c r="AD71" s="149" t="n">
        <v>30</v>
      </c>
      <c r="AE71" s="149" t="n">
        <v>31</v>
      </c>
      <c r="AF71" s="149" t="n">
        <v>32</v>
      </c>
      <c r="AG71" s="149" t="n">
        <v>33</v>
      </c>
      <c r="AH71" s="149" t="n">
        <v>34</v>
      </c>
      <c r="AI71" s="149" t="n">
        <v>35</v>
      </c>
      <c r="AJ71" s="149" t="n">
        <v>36</v>
      </c>
      <c r="AK71" s="149" t="n">
        <v>37</v>
      </c>
      <c r="AL71" s="149" t="n">
        <v>38</v>
      </c>
      <c r="AM71" s="149" t="n">
        <v>39</v>
      </c>
      <c r="AN71" s="149" t="n">
        <v>40</v>
      </c>
      <c r="AO71" s="149" t="n">
        <v>41</v>
      </c>
    </row>
    <row r="72" customFormat="false" ht="12.75" hidden="false" customHeight="true" outlineLevel="0" collapsed="false">
      <c r="A72" s="193" t="n">
        <v>43344</v>
      </c>
      <c r="B72" s="146" t="str">
        <f aca="false">VLOOKUP($B$1,Dati!$B$2:$AT$15,B71)</f>
        <v>A+</v>
      </c>
      <c r="C72" s="146" t="str">
        <f aca="false">VLOOKUP($B$1,Dati!$B$2:$AT$15,C71)</f>
        <v>B+</v>
      </c>
      <c r="D72" s="146" t="str">
        <f aca="false">VLOOKUP($B$1,Dati!$B$2:$AT$15,D71)</f>
        <v>B+</v>
      </c>
      <c r="E72" s="146" t="str">
        <f aca="false">VLOOKUP($B$1,Dati!$B$2:$AT$15,E71)</f>
        <v>B=</v>
      </c>
      <c r="F72" s="146" t="str">
        <f aca="false">VLOOKUP($B$1,Dati!$B$2:$AT$15,F71)</f>
        <v>B+</v>
      </c>
      <c r="G72" s="146" t="str">
        <f aca="false">VLOOKUP($B$1,Dati!$B$2:$AT$15,G71)</f>
        <v>B#</v>
      </c>
      <c r="H72" s="146" t="str">
        <f aca="false">VLOOKUP($B$1,Dati!$B$2:$AT$15,H71)</f>
        <v>B+</v>
      </c>
      <c r="I72" s="146" t="str">
        <f aca="false">VLOOKUP($B$1,Dati!$B$2:$AT$15,I71)</f>
        <v>B#</v>
      </c>
      <c r="J72" s="146" t="str">
        <f aca="false">VLOOKUP($B$1,Dati!$B$2:$AT$15,J71)</f>
        <v>B+</v>
      </c>
      <c r="K72" s="146" t="str">
        <f aca="false">VLOOKUP($B$1,Dati!$B$2:$AT$15,K71)</f>
        <v>B+</v>
      </c>
      <c r="L72" s="146" t="n">
        <f aca="false">VLOOKUP($B$1,Dati!$B$2:$AT$15,L71)</f>
        <v>0</v>
      </c>
      <c r="M72" s="146" t="n">
        <f aca="false">VLOOKUP($B$1,Dati!$B$2:$AT$15,M71)</f>
        <v>0</v>
      </c>
      <c r="N72" s="146" t="n">
        <f aca="false">VLOOKUP($B$1,Dati!$B$2:$AT$15,N71)</f>
        <v>0</v>
      </c>
      <c r="O72" s="146" t="n">
        <f aca="false">VLOOKUP($B$1,Dati!$B$2:$AT$15,O71)</f>
        <v>0</v>
      </c>
      <c r="P72" s="146" t="n">
        <f aca="false">VLOOKUP($B$1,Dati!$B$2:$AT$15,P71)</f>
        <v>0</v>
      </c>
      <c r="Q72" s="146" t="n">
        <f aca="false">VLOOKUP($B$1,Dati!$B$2:$AT$15,Q71)</f>
        <v>0</v>
      </c>
      <c r="R72" s="146" t="n">
        <f aca="false">VLOOKUP($B$1,Dati!$B$2:$AT$15,R71)</f>
        <v>0</v>
      </c>
      <c r="S72" s="146" t="n">
        <f aca="false">VLOOKUP($B$1,Dati!$B$2:$AT$15,S71)</f>
        <v>0</v>
      </c>
      <c r="T72" s="146" t="n">
        <f aca="false">VLOOKUP($B$1,Dati!$B$2:$AT$15,T71)</f>
        <v>0</v>
      </c>
      <c r="U72" s="146" t="n">
        <f aca="false">VLOOKUP($B$1,Dati!$B$2:$AT$15,U71)</f>
        <v>0</v>
      </c>
      <c r="V72" s="146" t="n">
        <f aca="false">VLOOKUP($B$1,Dati!$B$2:$AT$15,V71)</f>
        <v>0</v>
      </c>
      <c r="W72" s="146" t="n">
        <f aca="false">VLOOKUP($B$1,Dati!$B$2:$AT$15,W71)</f>
        <v>0</v>
      </c>
      <c r="X72" s="146" t="n">
        <f aca="false">VLOOKUP($B$1,Dati!$B$2:$AT$15,X71)</f>
        <v>0</v>
      </c>
      <c r="Y72" s="146" t="n">
        <f aca="false">VLOOKUP($B$1,Dati!$B$2:$AT$15,Y71)</f>
        <v>0</v>
      </c>
      <c r="Z72" s="146" t="n">
        <f aca="false">VLOOKUP($B$1,Dati!$B$2:$AT$15,Z71)</f>
        <v>0</v>
      </c>
      <c r="AA72" s="146" t="n">
        <f aca="false">VLOOKUP($B$1,Dati!$B$2:$AT$15,AA71)</f>
        <v>0</v>
      </c>
      <c r="AB72" s="146" t="n">
        <f aca="false">VLOOKUP($B$1,Dati!$B$2:$AT$15,AB71)</f>
        <v>0</v>
      </c>
      <c r="AC72" s="146" t="n">
        <f aca="false">VLOOKUP($B$1,Dati!$B$2:$AT$15,AC71)</f>
        <v>0</v>
      </c>
      <c r="AD72" s="146" t="n">
        <f aca="false">VLOOKUP($B$1,Dati!$B$2:$AT$15,AD71)</f>
        <v>0</v>
      </c>
      <c r="AE72" s="146" t="n">
        <f aca="false">VLOOKUP($B$1,Dati!$B$2:$AT$15,AE71)</f>
        <v>0</v>
      </c>
      <c r="AF72" s="146" t="n">
        <f aca="false">VLOOKUP($B$1,Dati!$B$2:$AT$15,AF71)</f>
        <v>0</v>
      </c>
      <c r="AG72" s="146" t="n">
        <f aca="false">VLOOKUP($B$1,Dati!$B$2:$AT$15,AG71)</f>
        <v>0</v>
      </c>
      <c r="AH72" s="146" t="n">
        <f aca="false">VLOOKUP($B$1,Dati!$B$2:$AT$15,AH71)</f>
        <v>0</v>
      </c>
      <c r="AI72" s="146" t="n">
        <f aca="false">VLOOKUP($B$1,Dati!$B$2:$AT$15,AI71)</f>
        <v>0</v>
      </c>
      <c r="AJ72" s="146" t="n">
        <f aca="false">VLOOKUP($B$1,Dati!$B$2:$AT$15,AJ71)</f>
        <v>0</v>
      </c>
      <c r="AK72" s="146" t="n">
        <f aca="false">VLOOKUP($B$1,Dati!$B$2:$AT$15,AK71)</f>
        <v>0</v>
      </c>
      <c r="AL72" s="146" t="n">
        <f aca="false">VLOOKUP($B$1,Dati!$B$2:$AT$15,AL71)</f>
        <v>0</v>
      </c>
      <c r="AM72" s="146" t="n">
        <f aca="false">VLOOKUP($B$1,Dati!$B$2:$AT$15,AM71)</f>
        <v>0</v>
      </c>
      <c r="AN72" s="146" t="n">
        <f aca="false">VLOOKUP($B$1,Dati!$B$2:$AT$15,AN71)</f>
        <v>0</v>
      </c>
      <c r="AO72" s="146" t="n">
        <f aca="false">VLOOKUP($B$1,Dati!$B$2:$AT$15,AO71)</f>
        <v>0</v>
      </c>
    </row>
    <row r="73" customFormat="false" ht="12.75" hidden="false" customHeight="true" outlineLevel="0" collapsed="false">
      <c r="A73" s="193" t="n">
        <v>43345</v>
      </c>
      <c r="B73" s="146" t="str">
        <f aca="false">VLOOKUP($B$1,Dati!$B$17:$AT$29,B71)</f>
        <v>B+</v>
      </c>
      <c r="C73" s="146" t="str">
        <f aca="false">VLOOKUP($B$1,Dati!$B17:$AT$29,C71)</f>
        <v>B+</v>
      </c>
      <c r="D73" s="146" t="str">
        <f aca="false">VLOOKUP($B$1,Dati!$B17:$AT$29,D71)</f>
        <v>B+</v>
      </c>
      <c r="E73" s="146" t="str">
        <f aca="false">VLOOKUP($B$1,Dati!$B17:$AT$29,E71)</f>
        <v>B+</v>
      </c>
      <c r="F73" s="146" t="str">
        <f aca="false">VLOOKUP($B$1,Dati!$B17:$AT$29,F71)</f>
        <v>B+</v>
      </c>
      <c r="G73" s="146" t="str">
        <f aca="false">VLOOKUP($B$1,Dati!$B17:$AT$29,G71)</f>
        <v>B+</v>
      </c>
      <c r="H73" s="146" t="n">
        <f aca="false">VLOOKUP($B$1,Dati!$B17:$AT$29,H71)</f>
        <v>0</v>
      </c>
      <c r="I73" s="146" t="n">
        <f aca="false">VLOOKUP($B$1,Dati!$B17:$AT$29,I71)</f>
        <v>0</v>
      </c>
      <c r="J73" s="146" t="n">
        <f aca="false">VLOOKUP($B$1,Dati!$B17:$AT$29,J71)</f>
        <v>0</v>
      </c>
      <c r="K73" s="146" t="n">
        <f aca="false">VLOOKUP($B$1,Dati!$B17:$AT$29,K71)</f>
        <v>0</v>
      </c>
      <c r="L73" s="146" t="n">
        <f aca="false">VLOOKUP($B$1,Dati!$B17:$AT$29,L71)</f>
        <v>0</v>
      </c>
      <c r="M73" s="146" t="n">
        <f aca="false">VLOOKUP($B$1,Dati!$B17:$AT$29,M71)</f>
        <v>0</v>
      </c>
      <c r="N73" s="146" t="n">
        <f aca="false">VLOOKUP($B$1,Dati!$B17:$AT$29,N71)</f>
        <v>0</v>
      </c>
      <c r="O73" s="146" t="n">
        <f aca="false">VLOOKUP($B$1,Dati!$B17:$AT$29,O71)</f>
        <v>0</v>
      </c>
      <c r="P73" s="146" t="n">
        <f aca="false">VLOOKUP($B$1,Dati!$B17:$AT$29,P71)</f>
        <v>0</v>
      </c>
      <c r="Q73" s="146" t="n">
        <f aca="false">VLOOKUP($B$1,Dati!$B17:$AT$29,Q71)</f>
        <v>0</v>
      </c>
      <c r="R73" s="146" t="n">
        <f aca="false">VLOOKUP($B$1,Dati!$B17:$AT$29,R71)</f>
        <v>0</v>
      </c>
      <c r="S73" s="146" t="n">
        <f aca="false">VLOOKUP($B$1,Dati!$B17:$AT$29,S71)</f>
        <v>0</v>
      </c>
      <c r="T73" s="146" t="n">
        <f aca="false">VLOOKUP($B$1,Dati!$B17:$AT$29,T71)</f>
        <v>0</v>
      </c>
      <c r="U73" s="146" t="n">
        <f aca="false">VLOOKUP($B$1,Dati!$B17:$AT$29,U71)</f>
        <v>0</v>
      </c>
      <c r="V73" s="146" t="n">
        <f aca="false">VLOOKUP($B$1,Dati!$B17:$AT$29,V71)</f>
        <v>0</v>
      </c>
      <c r="W73" s="146" t="n">
        <f aca="false">VLOOKUP($B$1,Dati!$B17:$AT$29,W71)</f>
        <v>0</v>
      </c>
      <c r="X73" s="146" t="n">
        <f aca="false">VLOOKUP($B$1,Dati!$B17:$AT$29,X71)</f>
        <v>0</v>
      </c>
      <c r="Y73" s="146" t="n">
        <f aca="false">VLOOKUP($B$1,Dati!$B17:$AT$29,Y71)</f>
        <v>0</v>
      </c>
      <c r="Z73" s="146" t="n">
        <f aca="false">VLOOKUP($B$1,Dati!$B17:$AT$29,Z71)</f>
        <v>0</v>
      </c>
      <c r="AA73" s="146" t="n">
        <f aca="false">VLOOKUP($B$1,Dati!$B17:$AT$29,AA71)</f>
        <v>0</v>
      </c>
      <c r="AB73" s="146" t="n">
        <f aca="false">VLOOKUP($B$1,Dati!$B17:$AT$29,AB71)</f>
        <v>0</v>
      </c>
      <c r="AC73" s="146" t="n">
        <f aca="false">VLOOKUP($B$1,Dati!$B17:$AT$29,AC71)</f>
        <v>0</v>
      </c>
      <c r="AD73" s="146" t="n">
        <f aca="false">VLOOKUP($B$1,Dati!$B17:$AT$29,AD71)</f>
        <v>0</v>
      </c>
      <c r="AE73" s="146" t="n">
        <f aca="false">VLOOKUP($B$1,Dati!$B17:$AT$29,AE71)</f>
        <v>0</v>
      </c>
      <c r="AF73" s="146" t="n">
        <f aca="false">VLOOKUP($B$1,Dati!$B17:$AT$29,AF71)</f>
        <v>0</v>
      </c>
      <c r="AG73" s="146" t="n">
        <f aca="false">VLOOKUP($B$1,Dati!$B17:$AT$29,AG71)</f>
        <v>0</v>
      </c>
      <c r="AH73" s="146" t="n">
        <f aca="false">VLOOKUP($B$1,Dati!$B17:$AT$29,AH71)</f>
        <v>0</v>
      </c>
      <c r="AI73" s="146" t="n">
        <f aca="false">VLOOKUP($B$1,Dati!$B17:$AT$29,AI71)</f>
        <v>0</v>
      </c>
      <c r="AJ73" s="146" t="n">
        <f aca="false">VLOOKUP($B$1,Dati!$B17:$AT$29,AJ71)</f>
        <v>0</v>
      </c>
      <c r="AK73" s="146" t="n">
        <f aca="false">VLOOKUP($B$1,Dati!$B17:$AT$29,AK71)</f>
        <v>0</v>
      </c>
      <c r="AL73" s="146" t="n">
        <f aca="false">VLOOKUP($B$1,Dati!$B17:$AT$29,AL71)</f>
        <v>0</v>
      </c>
      <c r="AM73" s="146" t="n">
        <f aca="false">VLOOKUP($B$1,Dati!$B17:$AT$29,AM71)</f>
        <v>0</v>
      </c>
      <c r="AN73" s="146" t="n">
        <f aca="false">VLOOKUP($B$1,Dati!$B17:$AT$29,AN71)</f>
        <v>0</v>
      </c>
      <c r="AO73" s="146" t="n">
        <f aca="false">VLOOKUP($B$1,Dati!$B17:$AT$29,AO71)</f>
        <v>0</v>
      </c>
    </row>
    <row r="74" customFormat="false" ht="12.75" hidden="false" customHeight="true" outlineLevel="0" collapsed="false">
      <c r="A74" s="193" t="n">
        <v>43346</v>
      </c>
      <c r="B74" s="146" t="str">
        <f aca="false">VLOOKUP($B$1,Dati!$B$31:$AT$43,B71)</f>
        <v>B+</v>
      </c>
      <c r="C74" s="146" t="str">
        <f aca="false">VLOOKUP($B$1,Dati!$B$31:$AT$43,C71)</f>
        <v>B#</v>
      </c>
      <c r="D74" s="146" t="str">
        <f aca="false">VLOOKUP($B$1,Dati!$B$31:$AT$43,D71)</f>
        <v>B+</v>
      </c>
      <c r="E74" s="146" t="str">
        <f aca="false">VLOOKUP($B$1,Dati!$B$31:$AT$43,E71)</f>
        <v>A-</v>
      </c>
      <c r="F74" s="146" t="str">
        <f aca="false">VLOOKUP($B$1,Dati!$B$31:$AT$43,F71)</f>
        <v>A-</v>
      </c>
      <c r="G74" s="146" t="str">
        <f aca="false">VLOOKUP($B$1,Dati!$B$31:$AT$43,G71)</f>
        <v>A-</v>
      </c>
      <c r="H74" s="146" t="str">
        <f aca="false">VLOOKUP($B$1,Dati!$B$31:$AT$43,H71)</f>
        <v>B+</v>
      </c>
      <c r="I74" s="146" t="str">
        <f aca="false">VLOOKUP($B$1,Dati!$B$31:$AT$43,I71)</f>
        <v>B+</v>
      </c>
      <c r="J74" s="146" t="n">
        <f aca="false">VLOOKUP($B$1,Dati!$B$31:$AT$43,J71)</f>
        <v>0</v>
      </c>
      <c r="K74" s="146" t="n">
        <f aca="false">VLOOKUP($B$1,Dati!$B$31:$AT$43,K71)</f>
        <v>0</v>
      </c>
      <c r="L74" s="146" t="n">
        <f aca="false">VLOOKUP($B$1,Dati!$B$31:$AT$43,L71)</f>
        <v>0</v>
      </c>
      <c r="M74" s="146" t="n">
        <f aca="false">VLOOKUP($B$1,Dati!$B$31:$AT$43,M71)</f>
        <v>0</v>
      </c>
      <c r="N74" s="146" t="n">
        <f aca="false">VLOOKUP($B$1,Dati!$B$31:$AT$43,N71)</f>
        <v>0</v>
      </c>
      <c r="O74" s="146" t="n">
        <f aca="false">VLOOKUP($B$1,Dati!$B$31:$AT$43,O71)</f>
        <v>0</v>
      </c>
      <c r="P74" s="146" t="n">
        <f aca="false">VLOOKUP($B$1,Dati!$B$31:$AT$43,P71)</f>
        <v>0</v>
      </c>
      <c r="Q74" s="146" t="n">
        <f aca="false">VLOOKUP($B$1,Dati!$B$31:$AT$43,Q71)</f>
        <v>0</v>
      </c>
      <c r="R74" s="146" t="n">
        <f aca="false">VLOOKUP($B$1,Dati!$B$31:$AT$43,R71)</f>
        <v>0</v>
      </c>
      <c r="S74" s="146" t="n">
        <f aca="false">VLOOKUP($B$1,Dati!$B$31:$AT$43,S71)</f>
        <v>0</v>
      </c>
      <c r="T74" s="146" t="n">
        <f aca="false">VLOOKUP($B$1,Dati!$B$31:$AT$43,T71)</f>
        <v>0</v>
      </c>
      <c r="U74" s="146" t="n">
        <f aca="false">VLOOKUP($B$1,Dati!$B$31:$AT$43,U71)</f>
        <v>0</v>
      </c>
      <c r="V74" s="146" t="n">
        <f aca="false">VLOOKUP($B$1,Dati!$B$31:$AT$43,V71)</f>
        <v>0</v>
      </c>
      <c r="W74" s="146" t="n">
        <f aca="false">VLOOKUP($B$1,Dati!$B$31:$AT$43,W71)</f>
        <v>0</v>
      </c>
      <c r="X74" s="146" t="n">
        <f aca="false">VLOOKUP($B$1,Dati!$B$31:$AT$43,X71)</f>
        <v>0</v>
      </c>
      <c r="Y74" s="146" t="n">
        <f aca="false">VLOOKUP($B$1,Dati!$B$31:$AT$43,Y71)</f>
        <v>0</v>
      </c>
      <c r="Z74" s="146" t="n">
        <f aca="false">VLOOKUP($B$1,Dati!$B$31:$AT$43,Z71)</f>
        <v>0</v>
      </c>
      <c r="AA74" s="146" t="n">
        <f aca="false">VLOOKUP($B$1,Dati!$B$31:$AT$43,AA71)</f>
        <v>0</v>
      </c>
      <c r="AB74" s="146" t="n">
        <f aca="false">VLOOKUP($B$1,Dati!$B$31:$AT$43,AB71)</f>
        <v>0</v>
      </c>
      <c r="AC74" s="146" t="n">
        <f aca="false">VLOOKUP($B$1,Dati!$B$31:$AT$43,AC71)</f>
        <v>0</v>
      </c>
      <c r="AD74" s="146" t="n">
        <f aca="false">VLOOKUP($B$1,Dati!$B$31:$AT$43,AD71)</f>
        <v>0</v>
      </c>
      <c r="AE74" s="146" t="n">
        <f aca="false">VLOOKUP($B$1,Dati!$B$31:$AT$43,AE71)</f>
        <v>0</v>
      </c>
      <c r="AF74" s="146" t="n">
        <f aca="false">VLOOKUP($B$1,Dati!$B$31:$AT$43,AF71)</f>
        <v>0</v>
      </c>
      <c r="AG74" s="146" t="n">
        <f aca="false">VLOOKUP($B$1,Dati!$B$31:$AT$43,AG71)</f>
        <v>0</v>
      </c>
      <c r="AH74" s="146" t="n">
        <f aca="false">VLOOKUP($B$1,Dati!$B$31:$AT$43,AH71)</f>
        <v>0</v>
      </c>
      <c r="AI74" s="146" t="n">
        <f aca="false">VLOOKUP($B$1,Dati!$B$31:$AT$43,AI71)</f>
        <v>0</v>
      </c>
      <c r="AJ74" s="146" t="n">
        <f aca="false">VLOOKUP($B$1,Dati!$B$31:$AT$43,AJ71)</f>
        <v>0</v>
      </c>
      <c r="AK74" s="146" t="n">
        <f aca="false">VLOOKUP($B$1,Dati!$B$31:$AT$43,AK71)</f>
        <v>0</v>
      </c>
      <c r="AL74" s="146" t="n">
        <f aca="false">VLOOKUP($B$1,Dati!$B$31:$AT$43,AL71)</f>
        <v>0</v>
      </c>
      <c r="AM74" s="146" t="n">
        <f aca="false">VLOOKUP($B$1,Dati!$B$31:$AT$43,AM71)</f>
        <v>0</v>
      </c>
      <c r="AN74" s="146" t="n">
        <f aca="false">VLOOKUP($B$1,Dati!$B$31:$AT$43,AN71)</f>
        <v>0</v>
      </c>
      <c r="AO74" s="146" t="n">
        <f aca="false">VLOOKUP($B$1,Dati!$B$31:$AT$43,AO71)</f>
        <v>0</v>
      </c>
    </row>
    <row r="75" customFormat="false" ht="12.75" hidden="false" customHeight="true" outlineLevel="0" collapsed="false">
      <c r="A75" s="193" t="n">
        <v>43347</v>
      </c>
      <c r="B75" s="146" t="n">
        <f aca="false">VLOOKUP($B$1,Dati!$B$45:$AT$57,B71)</f>
        <v>0</v>
      </c>
      <c r="C75" s="146" t="n">
        <f aca="false">VLOOKUP($B$1,Dati!$B$45:$AT$57,C71)</f>
        <v>0</v>
      </c>
      <c r="D75" s="146" t="n">
        <f aca="false">VLOOKUP($B$1,Dati!$B$45:$AT$57,D71)</f>
        <v>0</v>
      </c>
      <c r="E75" s="146" t="n">
        <f aca="false">VLOOKUP($B$1,Dati!$B$45:$AT$57,E71)</f>
        <v>0</v>
      </c>
      <c r="F75" s="146" t="n">
        <f aca="false">VLOOKUP($B$1,Dati!$B$45:$AT$57,F71)</f>
        <v>0</v>
      </c>
      <c r="G75" s="146" t="n">
        <f aca="false">VLOOKUP($B$1,Dati!$B$45:$AT$57,G71)</f>
        <v>0</v>
      </c>
      <c r="H75" s="146" t="n">
        <f aca="false">VLOOKUP($B$1,Dati!$B$45:$AT$57,H71)</f>
        <v>0</v>
      </c>
      <c r="I75" s="146" t="n">
        <f aca="false">VLOOKUP($B$1,Dati!$B$45:$AT$57,I71)</f>
        <v>0</v>
      </c>
      <c r="J75" s="146" t="n">
        <f aca="false">VLOOKUP($B$1,Dati!$B$45:$AT$57,J71)</f>
        <v>0</v>
      </c>
      <c r="K75" s="146" t="n">
        <f aca="false">VLOOKUP($B$1,Dati!$B$45:$AT$57,K71)</f>
        <v>0</v>
      </c>
      <c r="L75" s="146" t="n">
        <f aca="false">VLOOKUP($B$1,Dati!$B$45:$AT$57,L71)</f>
        <v>0</v>
      </c>
      <c r="M75" s="146" t="n">
        <f aca="false">VLOOKUP($B$1,Dati!$B$45:$AT$57,M71)</f>
        <v>0</v>
      </c>
      <c r="N75" s="146" t="n">
        <f aca="false">VLOOKUP($B$1,Dati!$B$45:$AT$57,N71)</f>
        <v>0</v>
      </c>
      <c r="O75" s="146" t="n">
        <f aca="false">VLOOKUP($B$1,Dati!$B$45:$AT$57,O71)</f>
        <v>0</v>
      </c>
      <c r="P75" s="146" t="n">
        <f aca="false">VLOOKUP($B$1,Dati!$B$45:$AT$57,P71)</f>
        <v>0</v>
      </c>
      <c r="Q75" s="146" t="n">
        <f aca="false">VLOOKUP($B$1,Dati!$B$45:$AT$57,Q71)</f>
        <v>0</v>
      </c>
      <c r="R75" s="146" t="n">
        <f aca="false">VLOOKUP($B$1,Dati!$B$45:$AT$57,R71)</f>
        <v>0</v>
      </c>
      <c r="S75" s="146" t="n">
        <f aca="false">VLOOKUP($B$1,Dati!$B$45:$AT$57,S71)</f>
        <v>0</v>
      </c>
      <c r="T75" s="146" t="n">
        <f aca="false">VLOOKUP($B$1,Dati!$B$45:$AT$57,T71)</f>
        <v>0</v>
      </c>
      <c r="U75" s="146" t="n">
        <f aca="false">VLOOKUP($B$1,Dati!$B$45:$AT$57,U71)</f>
        <v>0</v>
      </c>
      <c r="V75" s="146" t="n">
        <f aca="false">VLOOKUP($B$1,Dati!$B$45:$AT$57,V71)</f>
        <v>0</v>
      </c>
      <c r="W75" s="146" t="n">
        <f aca="false">VLOOKUP($B$1,Dati!$B$45:$AT$57,W71)</f>
        <v>0</v>
      </c>
      <c r="X75" s="146" t="n">
        <f aca="false">VLOOKUP($B$1,Dati!$B$45:$AT$57,X71)</f>
        <v>0</v>
      </c>
      <c r="Y75" s="146" t="n">
        <f aca="false">VLOOKUP($B$1,Dati!$B$45:$AT$57,Y71)</f>
        <v>0</v>
      </c>
      <c r="Z75" s="146" t="n">
        <f aca="false">VLOOKUP($B$1,Dati!$B$45:$AT$57,Z71)</f>
        <v>0</v>
      </c>
      <c r="AA75" s="146" t="n">
        <f aca="false">VLOOKUP($B$1,Dati!$B$45:$AT$57,AA71)</f>
        <v>0</v>
      </c>
      <c r="AB75" s="146" t="n">
        <f aca="false">VLOOKUP($B$1,Dati!$B$45:$AT$57,AB71)</f>
        <v>0</v>
      </c>
      <c r="AC75" s="146" t="n">
        <f aca="false">VLOOKUP($B$1,Dati!$B$45:$AT$57,AC71)</f>
        <v>0</v>
      </c>
      <c r="AD75" s="146" t="n">
        <f aca="false">VLOOKUP($B$1,Dati!$B$45:$AT$57,AD71)</f>
        <v>0</v>
      </c>
      <c r="AE75" s="146" t="n">
        <f aca="false">VLOOKUP($B$1,Dati!$B$45:$AT$57,AE71)</f>
        <v>0</v>
      </c>
      <c r="AF75" s="146" t="n">
        <f aca="false">VLOOKUP($B$1,Dati!$B$45:$AT$57,AF71)</f>
        <v>0</v>
      </c>
      <c r="AG75" s="146" t="n">
        <f aca="false">VLOOKUP($B$1,Dati!$B$45:$AT$57,AG71)</f>
        <v>0</v>
      </c>
      <c r="AH75" s="146" t="n">
        <f aca="false">VLOOKUP($B$1,Dati!$B$45:$AT$57,AH71)</f>
        <v>0</v>
      </c>
      <c r="AI75" s="146" t="n">
        <f aca="false">VLOOKUP($B$1,Dati!$B$45:$AT$57,AI71)</f>
        <v>0</v>
      </c>
      <c r="AJ75" s="146" t="n">
        <f aca="false">VLOOKUP($B$1,Dati!$B$45:$AT$57,AJ71)</f>
        <v>0</v>
      </c>
      <c r="AK75" s="146" t="n">
        <f aca="false">VLOOKUP($B$1,Dati!$B$45:$AT$57,AK71)</f>
        <v>0</v>
      </c>
      <c r="AL75" s="146" t="n">
        <f aca="false">VLOOKUP($B$1,Dati!$B$45:$AT$57,AL71)</f>
        <v>0</v>
      </c>
      <c r="AM75" s="146" t="n">
        <f aca="false">VLOOKUP($B$1,Dati!$B$45:$AT$57,AM71)</f>
        <v>0</v>
      </c>
      <c r="AN75" s="146" t="n">
        <f aca="false">VLOOKUP($B$1,Dati!$B$45:$AT$57,AN71)</f>
        <v>0</v>
      </c>
      <c r="AO75" s="146" t="n">
        <f aca="false">VLOOKUP($B$1,Dati!$B$45:$AT$57,AO71)</f>
        <v>0</v>
      </c>
    </row>
    <row r="76" customFormat="false" ht="12.75" hidden="false" customHeight="true" outlineLevel="0" collapsed="false">
      <c r="A76" s="193" t="n">
        <v>43348</v>
      </c>
      <c r="B76" s="146" t="n">
        <f aca="false">VLOOKUP($B$1,Dati!$B$57:$AT$71,B71)</f>
        <v>0</v>
      </c>
      <c r="C76" s="146" t="n">
        <f aca="false">VLOOKUP($B$1,Dati!$B$57:$AT$71,C71)</f>
        <v>0</v>
      </c>
      <c r="D76" s="146" t="n">
        <f aca="false">VLOOKUP($B$1,Dati!$B$57:$AT$71,D71)</f>
        <v>0</v>
      </c>
      <c r="E76" s="146" t="n">
        <f aca="false">VLOOKUP($B$1,Dati!$B$57:$AT$71,E71)</f>
        <v>0</v>
      </c>
      <c r="F76" s="146" t="n">
        <f aca="false">VLOOKUP($B$1,Dati!$B$57:$AT$71,F71)</f>
        <v>0</v>
      </c>
      <c r="G76" s="146" t="n">
        <f aca="false">VLOOKUP($B$1,Dati!$B$57:$AT$71,G71)</f>
        <v>0</v>
      </c>
      <c r="H76" s="146" t="n">
        <f aca="false">VLOOKUP($B$1,Dati!$B$57:$AT$71,H71)</f>
        <v>0</v>
      </c>
      <c r="I76" s="146" t="n">
        <f aca="false">VLOOKUP($B$1,Dati!$B$57:$AT$71,I71)</f>
        <v>0</v>
      </c>
      <c r="J76" s="146" t="n">
        <f aca="false">VLOOKUP($B$1,Dati!$B$57:$AT$71,J71)</f>
        <v>0</v>
      </c>
      <c r="K76" s="146" t="n">
        <f aca="false">VLOOKUP($B$1,Dati!$B$57:$AT$71,K71)</f>
        <v>0</v>
      </c>
      <c r="L76" s="146" t="n">
        <f aca="false">VLOOKUP($B$1,Dati!$B$57:$AT$71,L71)</f>
        <v>0</v>
      </c>
      <c r="M76" s="146" t="n">
        <f aca="false">VLOOKUP($B$1,Dati!$B$57:$AT$71,M71)</f>
        <v>0</v>
      </c>
      <c r="N76" s="146" t="n">
        <f aca="false">VLOOKUP($B$1,Dati!$B$57:$AT$71,N71)</f>
        <v>0</v>
      </c>
      <c r="O76" s="146" t="n">
        <f aca="false">VLOOKUP($B$1,Dati!$B$57:$AT$71,O71)</f>
        <v>0</v>
      </c>
      <c r="P76" s="146" t="n">
        <f aca="false">VLOOKUP($B$1,Dati!$B$57:$AT$71,P71)</f>
        <v>0</v>
      </c>
      <c r="Q76" s="146" t="n">
        <f aca="false">VLOOKUP($B$1,Dati!$B$57:$AT$71,Q71)</f>
        <v>0</v>
      </c>
      <c r="R76" s="146" t="n">
        <f aca="false">VLOOKUP($B$1,Dati!$B$57:$AT$71,R71)</f>
        <v>0</v>
      </c>
      <c r="S76" s="146" t="n">
        <f aca="false">VLOOKUP($B$1,Dati!$B$57:$AT$71,S71)</f>
        <v>0</v>
      </c>
      <c r="T76" s="146" t="n">
        <f aca="false">VLOOKUP($B$1,Dati!$B$57:$AT$71,T71)</f>
        <v>0</v>
      </c>
      <c r="U76" s="146" t="n">
        <f aca="false">VLOOKUP($B$1,Dati!$B$57:$AT$71,U71)</f>
        <v>0</v>
      </c>
      <c r="V76" s="146" t="n">
        <f aca="false">VLOOKUP($B$1,Dati!$B$57:$AT$71,V71)</f>
        <v>0</v>
      </c>
      <c r="W76" s="146" t="n">
        <f aca="false">VLOOKUP($B$1,Dati!$B$57:$AT$71,W71)</f>
        <v>0</v>
      </c>
      <c r="X76" s="146" t="n">
        <f aca="false">VLOOKUP($B$1,Dati!$B$57:$AT$71,X71)</f>
        <v>0</v>
      </c>
      <c r="Y76" s="146" t="n">
        <f aca="false">VLOOKUP($B$1,Dati!$B$57:$AT$71,Y71)</f>
        <v>0</v>
      </c>
      <c r="Z76" s="146" t="n">
        <f aca="false">VLOOKUP($B$1,Dati!$B$57:$AT$71,Z71)</f>
        <v>0</v>
      </c>
      <c r="AA76" s="146" t="n">
        <f aca="false">VLOOKUP($B$1,Dati!$B$57:$AT$71,AA71)</f>
        <v>0</v>
      </c>
      <c r="AB76" s="146" t="n">
        <f aca="false">VLOOKUP($B$1,Dati!$B$57:$AT$71,AB71)</f>
        <v>0</v>
      </c>
      <c r="AC76" s="146" t="n">
        <f aca="false">VLOOKUP($B$1,Dati!$B$57:$AT$71,AC71)</f>
        <v>0</v>
      </c>
      <c r="AD76" s="146" t="n">
        <f aca="false">VLOOKUP($B$1,Dati!$B$57:$AT$71,AD71)</f>
        <v>0</v>
      </c>
      <c r="AE76" s="146" t="n">
        <f aca="false">VLOOKUP($B$1,Dati!$B$57:$AT$71,AE71)</f>
        <v>0</v>
      </c>
      <c r="AF76" s="146" t="n">
        <f aca="false">VLOOKUP($B$1,Dati!$B$57:$AT$71,AF71)</f>
        <v>0</v>
      </c>
      <c r="AG76" s="146" t="n">
        <f aca="false">VLOOKUP($B$1,Dati!$B$57:$AT$71,AG71)</f>
        <v>0</v>
      </c>
      <c r="AH76" s="146" t="n">
        <f aca="false">VLOOKUP($B$1,Dati!$B$57:$AT$71,AH71)</f>
        <v>0</v>
      </c>
      <c r="AI76" s="146" t="n">
        <f aca="false">VLOOKUP($B$1,Dati!$B$57:$AT$71,AI71)</f>
        <v>0</v>
      </c>
      <c r="AJ76" s="146" t="n">
        <f aca="false">VLOOKUP($B$1,Dati!$B$57:$AT$71,AJ71)</f>
        <v>0</v>
      </c>
      <c r="AK76" s="146" t="n">
        <f aca="false">VLOOKUP($B$1,Dati!$B$57:$AT$71,AK71)</f>
        <v>0</v>
      </c>
      <c r="AL76" s="146" t="n">
        <f aca="false">VLOOKUP($B$1,Dati!$B$57:$AT$71,AL71)</f>
        <v>0</v>
      </c>
      <c r="AM76" s="146" t="n">
        <f aca="false">VLOOKUP($B$1,Dati!$B$57:$AT$71,AM71)</f>
        <v>0</v>
      </c>
      <c r="AN76" s="146" t="n">
        <f aca="false">VLOOKUP($B$1,Dati!$B$57:$AT$71,AN71)</f>
        <v>0</v>
      </c>
      <c r="AO76" s="146" t="n">
        <f aca="false">VLOOKUP($B$1,Dati!$B$57:$AT$71,AO71)</f>
        <v>0</v>
      </c>
    </row>
    <row r="77" customFormat="false" ht="12.75" hidden="false" customHeight="true" outlineLevel="0" collapsed="false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</row>
    <row r="78" customFormat="false" ht="12.75" hidden="false" customHeight="true" outlineLevel="0" collapsed="false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  <c r="AK78" s="151"/>
      <c r="AL78" s="151"/>
      <c r="AM78" s="151"/>
      <c r="AN78" s="151"/>
      <c r="AO78" s="151"/>
    </row>
    <row r="79" customFormat="false" ht="12.75" hidden="false" customHeight="true" outlineLevel="0" collapsed="false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  <c r="AE79" s="151"/>
      <c r="AF79" s="151"/>
      <c r="AG79" s="151"/>
      <c r="AH79" s="151"/>
      <c r="AI79" s="151"/>
      <c r="AJ79" s="151"/>
      <c r="AK79" s="151"/>
      <c r="AL79" s="151"/>
      <c r="AM79" s="151"/>
      <c r="AN79" s="151"/>
      <c r="AO79" s="151"/>
    </row>
    <row r="80" customFormat="false" ht="12.75" hidden="false" customHeight="true" outlineLevel="0" collapsed="false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</row>
    <row r="81" customFormat="false" ht="12.75" hidden="false" customHeight="true" outlineLevel="0" collapsed="false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  <c r="AK81" s="151"/>
      <c r="AL81" s="151"/>
      <c r="AM81" s="151"/>
      <c r="AN81" s="151"/>
      <c r="AO81" s="151"/>
    </row>
    <row r="82" customFormat="false" ht="12.75" hidden="false" customHeight="true" outlineLevel="0" collapsed="false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  <c r="AE82" s="151"/>
      <c r="AF82" s="151"/>
      <c r="AG82" s="151"/>
      <c r="AH82" s="151"/>
      <c r="AI82" s="151"/>
      <c r="AJ82" s="151"/>
      <c r="AK82" s="151"/>
      <c r="AL82" s="151"/>
      <c r="AM82" s="151"/>
      <c r="AN82" s="151"/>
      <c r="AO82" s="151"/>
    </row>
    <row r="83" customFormat="false" ht="12.75" hidden="false" customHeight="true" outlineLevel="0" collapsed="false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  <c r="AC83" s="151"/>
      <c r="AD83" s="151"/>
      <c r="AE83" s="151"/>
      <c r="AF83" s="151"/>
      <c r="AG83" s="151"/>
      <c r="AH83" s="151"/>
      <c r="AI83" s="151"/>
      <c r="AJ83" s="151"/>
      <c r="AK83" s="151"/>
      <c r="AL83" s="151"/>
      <c r="AM83" s="151"/>
      <c r="AN83" s="151"/>
      <c r="AO83" s="151"/>
    </row>
    <row r="84" customFormat="false" ht="12.75" hidden="false" customHeight="true" outlineLevel="0" collapsed="false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  <c r="AE84" s="151"/>
      <c r="AF84" s="151"/>
      <c r="AG84" s="151"/>
      <c r="AH84" s="151"/>
      <c r="AI84" s="151"/>
      <c r="AJ84" s="151"/>
      <c r="AK84" s="151"/>
      <c r="AL84" s="151"/>
      <c r="AM84" s="151"/>
      <c r="AN84" s="151"/>
      <c r="AO84" s="151"/>
    </row>
    <row r="85" customFormat="false" ht="12.75" hidden="false" customHeight="true" outlineLevel="0" collapsed="false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</row>
    <row r="86" customFormat="false" ht="12.75" hidden="false" customHeight="true" outlineLevel="0" collapsed="false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  <c r="AF86" s="151"/>
      <c r="AG86" s="151"/>
      <c r="AH86" s="151"/>
      <c r="AI86" s="151"/>
      <c r="AJ86" s="151"/>
      <c r="AK86" s="151"/>
      <c r="AL86" s="151"/>
      <c r="AM86" s="151"/>
      <c r="AN86" s="151"/>
      <c r="AO86" s="151"/>
    </row>
    <row r="87" customFormat="false" ht="12.75" hidden="false" customHeight="true" outlineLevel="0" collapsed="false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51"/>
      <c r="AF87" s="151"/>
      <c r="AG87" s="151"/>
      <c r="AH87" s="151"/>
      <c r="AI87" s="151"/>
      <c r="AJ87" s="151"/>
      <c r="AK87" s="151"/>
      <c r="AL87" s="151"/>
      <c r="AM87" s="151"/>
      <c r="AN87" s="151"/>
      <c r="AO87" s="151"/>
    </row>
    <row r="88" customFormat="false" ht="12.75" hidden="false" customHeight="true" outlineLevel="0" collapsed="false">
      <c r="A88" s="149"/>
      <c r="B88" s="149"/>
      <c r="C88" s="149"/>
      <c r="D88" s="149"/>
      <c r="E88" s="149"/>
      <c r="F88" s="149"/>
      <c r="G88" s="149"/>
      <c r="H88" s="149"/>
      <c r="I88" s="149"/>
      <c r="J88" s="149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</row>
    <row r="89" customFormat="false" ht="12.75" hidden="false" customHeight="true" outlineLevel="0" collapsed="false">
      <c r="A89" s="149"/>
      <c r="B89" s="149"/>
      <c r="C89" s="149"/>
      <c r="D89" s="149"/>
      <c r="E89" s="149"/>
      <c r="F89" s="149"/>
      <c r="G89" s="149"/>
      <c r="H89" s="149"/>
      <c r="I89" s="149"/>
      <c r="J89" s="149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  <c r="AF89" s="151"/>
      <c r="AG89" s="151"/>
      <c r="AH89" s="151"/>
      <c r="AI89" s="151"/>
      <c r="AJ89" s="151"/>
      <c r="AK89" s="151"/>
      <c r="AL89" s="151"/>
      <c r="AM89" s="151"/>
      <c r="AN89" s="151"/>
      <c r="AO89" s="151"/>
    </row>
    <row r="90" customFormat="false" ht="12.75" hidden="false" customHeight="true" outlineLevel="0" collapsed="false">
      <c r="A90" s="151"/>
      <c r="B90" s="186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  <c r="AK90" s="151"/>
      <c r="AL90" s="151"/>
      <c r="AM90" s="151"/>
      <c r="AN90" s="151"/>
      <c r="AO90" s="151"/>
    </row>
    <row r="91" customFormat="false" ht="12.75" hidden="false" customHeight="true" outlineLevel="0" collapsed="false">
      <c r="A91" s="149"/>
      <c r="B91" s="149"/>
      <c r="C91" s="149"/>
      <c r="D91" s="149"/>
      <c r="E91" s="149"/>
      <c r="F91" s="149"/>
      <c r="G91" s="149"/>
      <c r="H91" s="149"/>
      <c r="I91" s="149"/>
      <c r="J91" s="149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</row>
    <row r="92" customFormat="false" ht="12.75" hidden="false" customHeight="true" outlineLevel="0" collapsed="false">
      <c r="A92" s="149"/>
      <c r="B92" s="149"/>
      <c r="C92" s="149"/>
      <c r="D92" s="149"/>
      <c r="E92" s="149"/>
      <c r="F92" s="149"/>
      <c r="G92" s="149"/>
      <c r="H92" s="149"/>
      <c r="I92" s="149"/>
      <c r="J92" s="149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1"/>
    </row>
    <row r="93" customFormat="false" ht="12.75" hidden="false" customHeight="true" outlineLevel="0" collapsed="false">
      <c r="A93" s="149"/>
      <c r="B93" s="149"/>
      <c r="C93" s="149"/>
      <c r="D93" s="149"/>
      <c r="E93" s="149"/>
      <c r="F93" s="149"/>
      <c r="G93" s="149"/>
      <c r="H93" s="149"/>
      <c r="I93" s="149"/>
      <c r="J93" s="149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1"/>
    </row>
    <row r="94" customFormat="false" ht="12.75" hidden="false" customHeight="true" outlineLevel="0" collapsed="false">
      <c r="A94" s="149"/>
      <c r="B94" s="149"/>
      <c r="C94" s="149"/>
      <c r="D94" s="149"/>
      <c r="E94" s="149"/>
      <c r="F94" s="149"/>
      <c r="G94" s="149"/>
      <c r="H94" s="149"/>
      <c r="I94" s="149"/>
      <c r="J94" s="149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</row>
    <row r="95" customFormat="false" ht="12.75" hidden="false" customHeight="true" outlineLevel="0" collapsed="false">
      <c r="A95" s="149"/>
      <c r="B95" s="149"/>
      <c r="C95" s="149"/>
      <c r="D95" s="149"/>
      <c r="E95" s="149"/>
      <c r="F95" s="149"/>
      <c r="G95" s="149"/>
      <c r="H95" s="149"/>
      <c r="I95" s="149"/>
      <c r="J95" s="149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  <c r="AE95" s="151"/>
      <c r="AF95" s="151"/>
      <c r="AG95" s="151"/>
      <c r="AH95" s="151"/>
      <c r="AI95" s="151"/>
      <c r="AJ95" s="151"/>
      <c r="AK95" s="151"/>
      <c r="AL95" s="151"/>
      <c r="AM95" s="151"/>
      <c r="AN95" s="151"/>
      <c r="AO95" s="151"/>
    </row>
    <row r="96" customFormat="false" ht="12.75" hidden="false" customHeight="true" outlineLevel="0" collapsed="false">
      <c r="A96" s="149"/>
      <c r="B96" s="149"/>
      <c r="C96" s="149"/>
      <c r="D96" s="149"/>
      <c r="E96" s="149"/>
      <c r="F96" s="149"/>
      <c r="G96" s="149"/>
      <c r="H96" s="149"/>
      <c r="I96" s="149"/>
      <c r="J96" s="149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  <c r="AK96" s="151"/>
      <c r="AL96" s="151"/>
      <c r="AM96" s="151"/>
      <c r="AN96" s="151"/>
      <c r="AO96" s="151"/>
    </row>
    <row r="97" customFormat="false" ht="12.75" hidden="false" customHeight="true" outlineLevel="0" collapsed="false">
      <c r="A97" s="149"/>
      <c r="B97" s="149"/>
      <c r="C97" s="149"/>
      <c r="D97" s="149"/>
      <c r="E97" s="149"/>
      <c r="F97" s="149"/>
      <c r="G97" s="149"/>
      <c r="H97" s="149"/>
      <c r="I97" s="149"/>
      <c r="J97" s="149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  <c r="AK97" s="151"/>
      <c r="AL97" s="151"/>
      <c r="AM97" s="151"/>
      <c r="AN97" s="151"/>
      <c r="AO97" s="151"/>
    </row>
    <row r="98" customFormat="false" ht="12.75" hidden="false" customHeight="true" outlineLevel="0" collapsed="false">
      <c r="A98" s="149"/>
      <c r="B98" s="149"/>
      <c r="C98" s="149"/>
      <c r="D98" s="149"/>
      <c r="E98" s="149"/>
      <c r="F98" s="149"/>
      <c r="G98" s="149"/>
      <c r="H98" s="149"/>
      <c r="I98" s="149"/>
      <c r="J98" s="149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  <c r="AK98" s="151"/>
      <c r="AL98" s="151"/>
      <c r="AM98" s="151"/>
      <c r="AN98" s="151"/>
      <c r="AO98" s="151"/>
    </row>
    <row r="99" customFormat="false" ht="12.75" hidden="false" customHeight="true" outlineLevel="0" collapsed="false">
      <c r="A99" s="149"/>
      <c r="B99" s="149"/>
      <c r="C99" s="149"/>
      <c r="D99" s="149"/>
      <c r="E99" s="149"/>
      <c r="F99" s="149"/>
      <c r="G99" s="149"/>
      <c r="H99" s="149"/>
      <c r="I99" s="149"/>
      <c r="J99" s="149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  <c r="AK99" s="151"/>
      <c r="AL99" s="151"/>
      <c r="AM99" s="151"/>
      <c r="AN99" s="151"/>
      <c r="AO99" s="151"/>
    </row>
    <row r="100" customFormat="false" ht="12.75" hidden="false" customHeight="true" outlineLevel="0" collapsed="false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1"/>
      <c r="AO100" s="151"/>
    </row>
    <row r="101" customFormat="false" ht="12.75" hidden="false" customHeight="true" outlineLevel="0" collapsed="false">
      <c r="A101" s="149"/>
      <c r="B101" s="149"/>
      <c r="C101" s="149"/>
      <c r="D101" s="149"/>
      <c r="E101" s="149"/>
      <c r="F101" s="149"/>
      <c r="G101" s="149"/>
      <c r="H101" s="149"/>
      <c r="I101" s="149"/>
      <c r="J101" s="149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</row>
    <row r="102" customFormat="false" ht="12.75" hidden="false" customHeight="true" outlineLevel="0" collapsed="false">
      <c r="A102" s="149"/>
      <c r="B102" s="149"/>
      <c r="C102" s="149"/>
      <c r="D102" s="149"/>
      <c r="E102" s="149"/>
      <c r="F102" s="149"/>
      <c r="G102" s="149"/>
      <c r="H102" s="149"/>
      <c r="I102" s="149"/>
      <c r="J102" s="149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</row>
    <row r="103" customFormat="false" ht="12.75" hidden="false" customHeight="true" outlineLevel="0" collapsed="false">
      <c r="A103" s="149"/>
      <c r="B103" s="149"/>
      <c r="C103" s="149"/>
      <c r="D103" s="149"/>
      <c r="E103" s="149"/>
      <c r="F103" s="149"/>
      <c r="G103" s="149"/>
      <c r="H103" s="149"/>
      <c r="I103" s="149"/>
      <c r="J103" s="149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</row>
    <row r="104" customFormat="false" ht="12.75" hidden="false" customHeight="true" outlineLevel="0" collapsed="false">
      <c r="A104" s="149"/>
      <c r="B104" s="149"/>
      <c r="C104" s="149"/>
      <c r="D104" s="149"/>
      <c r="E104" s="149"/>
      <c r="F104" s="149"/>
      <c r="G104" s="149"/>
      <c r="H104" s="149"/>
      <c r="I104" s="149"/>
      <c r="J104" s="149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  <c r="AK104" s="151"/>
      <c r="AL104" s="151"/>
      <c r="AM104" s="151"/>
      <c r="AN104" s="151"/>
      <c r="AO104" s="151"/>
    </row>
    <row r="105" customFormat="false" ht="12.75" hidden="false" customHeight="true" outlineLevel="0" collapsed="false">
      <c r="A105" s="149"/>
      <c r="B105" s="149"/>
      <c r="C105" s="149"/>
      <c r="D105" s="149"/>
      <c r="E105" s="149"/>
      <c r="F105" s="149"/>
      <c r="G105" s="149"/>
      <c r="H105" s="149"/>
      <c r="I105" s="149"/>
      <c r="J105" s="149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  <c r="AK105" s="151"/>
      <c r="AL105" s="151"/>
      <c r="AM105" s="151"/>
      <c r="AN105" s="151"/>
      <c r="AO105" s="151"/>
    </row>
    <row r="106" customFormat="false" ht="12.75" hidden="false" customHeight="true" outlineLevel="0" collapsed="false">
      <c r="A106" s="149"/>
      <c r="B106" s="149"/>
      <c r="C106" s="149"/>
      <c r="D106" s="149"/>
      <c r="E106" s="149"/>
      <c r="F106" s="149"/>
      <c r="G106" s="149"/>
      <c r="H106" s="149"/>
      <c r="I106" s="149"/>
      <c r="J106" s="149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  <c r="AK106" s="151"/>
      <c r="AL106" s="151"/>
      <c r="AM106" s="151"/>
      <c r="AN106" s="151"/>
      <c r="AO106" s="151"/>
    </row>
    <row r="107" customFormat="false" ht="12.75" hidden="false" customHeight="true" outlineLevel="0" collapsed="false">
      <c r="A107" s="149"/>
      <c r="B107" s="149"/>
      <c r="C107" s="149"/>
      <c r="D107" s="149"/>
      <c r="E107" s="149"/>
      <c r="F107" s="149"/>
      <c r="G107" s="149"/>
      <c r="H107" s="149"/>
      <c r="I107" s="149"/>
      <c r="J107" s="149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</row>
    <row r="108" customFormat="false" ht="12.75" hidden="false" customHeight="true" outlineLevel="0" collapsed="false">
      <c r="A108" s="149"/>
      <c r="B108" s="149"/>
      <c r="C108" s="149"/>
      <c r="D108" s="149"/>
      <c r="E108" s="149"/>
      <c r="F108" s="149"/>
      <c r="G108" s="149"/>
      <c r="H108" s="149"/>
      <c r="I108" s="149"/>
      <c r="J108" s="149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  <c r="AE108" s="151"/>
      <c r="AF108" s="151"/>
      <c r="AG108" s="151"/>
      <c r="AH108" s="151"/>
      <c r="AI108" s="151"/>
      <c r="AJ108" s="151"/>
      <c r="AK108" s="151"/>
      <c r="AL108" s="151"/>
      <c r="AM108" s="151"/>
      <c r="AN108" s="151"/>
      <c r="AO108" s="151"/>
    </row>
    <row r="109" customFormat="false" ht="12.75" hidden="false" customHeight="true" outlineLevel="0" collapsed="false">
      <c r="A109" s="149"/>
      <c r="B109" s="149"/>
      <c r="C109" s="149"/>
      <c r="D109" s="149"/>
      <c r="E109" s="149"/>
      <c r="F109" s="149"/>
      <c r="G109" s="149"/>
      <c r="H109" s="149"/>
      <c r="I109" s="149"/>
      <c r="J109" s="149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51"/>
      <c r="AB109" s="151"/>
      <c r="AC109" s="151"/>
      <c r="AD109" s="151"/>
      <c r="AE109" s="151"/>
      <c r="AF109" s="151"/>
      <c r="AG109" s="151"/>
      <c r="AH109" s="151"/>
      <c r="AI109" s="151"/>
      <c r="AJ109" s="151"/>
      <c r="AK109" s="151"/>
      <c r="AL109" s="151"/>
      <c r="AM109" s="151"/>
      <c r="AN109" s="151"/>
      <c r="AO109" s="151"/>
    </row>
    <row r="110" customFormat="false" ht="12.75" hidden="false" customHeight="true" outlineLevel="0" collapsed="false">
      <c r="A110" s="149"/>
      <c r="B110" s="149"/>
      <c r="C110" s="149"/>
      <c r="D110" s="149"/>
      <c r="E110" s="149"/>
      <c r="F110" s="149"/>
      <c r="G110" s="149"/>
      <c r="H110" s="149"/>
      <c r="I110" s="149"/>
      <c r="J110" s="149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  <c r="AB110" s="151"/>
      <c r="AC110" s="151"/>
      <c r="AD110" s="151"/>
      <c r="AE110" s="151"/>
      <c r="AF110" s="151"/>
      <c r="AG110" s="151"/>
      <c r="AH110" s="151"/>
      <c r="AI110" s="151"/>
      <c r="AJ110" s="151"/>
      <c r="AK110" s="151"/>
      <c r="AL110" s="151"/>
      <c r="AM110" s="151"/>
      <c r="AN110" s="151"/>
      <c r="AO110" s="151"/>
    </row>
    <row r="111" customFormat="false" ht="12.75" hidden="false" customHeight="true" outlineLevel="0" collapsed="false">
      <c r="A111" s="149"/>
      <c r="B111" s="149"/>
      <c r="C111" s="149"/>
      <c r="D111" s="149"/>
      <c r="E111" s="149"/>
      <c r="F111" s="149"/>
      <c r="G111" s="149"/>
      <c r="H111" s="149"/>
      <c r="I111" s="149"/>
      <c r="J111" s="149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51"/>
      <c r="AE111" s="151"/>
      <c r="AF111" s="151"/>
      <c r="AG111" s="151"/>
      <c r="AH111" s="151"/>
      <c r="AI111" s="151"/>
      <c r="AJ111" s="151"/>
      <c r="AK111" s="151"/>
      <c r="AL111" s="151"/>
      <c r="AM111" s="151"/>
      <c r="AN111" s="151"/>
      <c r="AO111" s="151"/>
    </row>
    <row r="112" customFormat="false" ht="12.75" hidden="false" customHeight="true" outlineLevel="0" collapsed="false">
      <c r="A112" s="151"/>
      <c r="B112" s="186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  <c r="AB112" s="151"/>
      <c r="AC112" s="151"/>
      <c r="AD112" s="151"/>
      <c r="AE112" s="151"/>
      <c r="AF112" s="151"/>
      <c r="AG112" s="151"/>
      <c r="AH112" s="151"/>
      <c r="AI112" s="151"/>
      <c r="AJ112" s="151"/>
      <c r="AK112" s="151"/>
      <c r="AL112" s="151"/>
      <c r="AM112" s="151"/>
      <c r="AN112" s="151"/>
      <c r="AO112" s="151"/>
    </row>
    <row r="113" customFormat="false" ht="12.75" hidden="false" customHeight="true" outlineLevel="0" collapsed="false">
      <c r="A113" s="151"/>
      <c r="B113" s="167"/>
      <c r="C113" s="151"/>
      <c r="D113" s="151"/>
      <c r="E113" s="151"/>
      <c r="F113" s="151"/>
      <c r="G113" s="151"/>
      <c r="H113" s="151"/>
      <c r="I113" s="167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  <c r="AE113" s="151"/>
      <c r="AF113" s="151"/>
      <c r="AG113" s="151"/>
      <c r="AH113" s="151"/>
      <c r="AI113" s="151"/>
      <c r="AJ113" s="151"/>
      <c r="AK113" s="151"/>
      <c r="AL113" s="151"/>
      <c r="AM113" s="151"/>
      <c r="AN113" s="151"/>
      <c r="AO113" s="151"/>
    </row>
    <row r="114" customFormat="false" ht="12.75" hidden="false" customHeight="true" outlineLevel="0" collapsed="false">
      <c r="A114" s="149"/>
      <c r="B114" s="149"/>
      <c r="C114" s="149"/>
      <c r="D114" s="149"/>
      <c r="E114" s="149"/>
      <c r="F114" s="149"/>
      <c r="G114" s="149"/>
      <c r="H114" s="149"/>
      <c r="I114" s="149"/>
      <c r="J114" s="149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  <c r="AE114" s="151"/>
      <c r="AF114" s="151"/>
      <c r="AG114" s="151"/>
      <c r="AH114" s="151"/>
      <c r="AI114" s="151"/>
      <c r="AJ114" s="151"/>
      <c r="AK114" s="151"/>
      <c r="AL114" s="151"/>
      <c r="AM114" s="151"/>
      <c r="AN114" s="151"/>
      <c r="AO114" s="151"/>
    </row>
    <row r="115" customFormat="false" ht="12.75" hidden="false" customHeight="true" outlineLevel="0" collapsed="false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  <c r="AK115" s="151"/>
      <c r="AL115" s="151"/>
      <c r="AM115" s="151"/>
      <c r="AN115" s="151"/>
      <c r="AO115" s="151"/>
    </row>
    <row r="116" customFormat="false" ht="12.75" hidden="false" customHeight="true" outlineLevel="0" collapsed="false">
      <c r="A116" s="149"/>
      <c r="B116" s="149"/>
      <c r="C116" s="149"/>
      <c r="D116" s="149"/>
      <c r="E116" s="149"/>
      <c r="F116" s="149"/>
      <c r="G116" s="149"/>
      <c r="H116" s="149"/>
      <c r="I116" s="149"/>
      <c r="J116" s="149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51"/>
      <c r="AO116" s="151"/>
    </row>
    <row r="117" customFormat="false" ht="12.75" hidden="false" customHeight="true" outlineLevel="0" collapsed="false">
      <c r="A117" s="149"/>
      <c r="B117" s="149"/>
      <c r="C117" s="149"/>
      <c r="D117" s="149"/>
      <c r="E117" s="149"/>
      <c r="F117" s="149"/>
      <c r="G117" s="149"/>
      <c r="H117" s="149"/>
      <c r="I117" s="149"/>
      <c r="J117" s="149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  <c r="AB117" s="151"/>
      <c r="AC117" s="151"/>
      <c r="AD117" s="151"/>
      <c r="AE117" s="151"/>
      <c r="AF117" s="151"/>
      <c r="AG117" s="151"/>
      <c r="AH117" s="151"/>
      <c r="AI117" s="151"/>
      <c r="AJ117" s="151"/>
      <c r="AK117" s="151"/>
      <c r="AL117" s="151"/>
      <c r="AM117" s="151"/>
      <c r="AN117" s="151"/>
      <c r="AO117" s="151"/>
    </row>
    <row r="118" customFormat="false" ht="12.75" hidden="false" customHeight="true" outlineLevel="0" collapsed="false">
      <c r="A118" s="149"/>
      <c r="B118" s="149"/>
      <c r="C118" s="149"/>
      <c r="D118" s="149"/>
      <c r="E118" s="149"/>
      <c r="F118" s="149"/>
      <c r="G118" s="149"/>
      <c r="H118" s="149"/>
      <c r="I118" s="149"/>
      <c r="J118" s="149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  <c r="AE118" s="151"/>
      <c r="AF118" s="151"/>
      <c r="AG118" s="151"/>
      <c r="AH118" s="151"/>
      <c r="AI118" s="151"/>
      <c r="AJ118" s="151"/>
      <c r="AK118" s="151"/>
      <c r="AL118" s="151"/>
      <c r="AM118" s="151"/>
      <c r="AN118" s="151"/>
      <c r="AO118" s="151"/>
    </row>
    <row r="119" customFormat="false" ht="12.75" hidden="false" customHeight="true" outlineLevel="0" collapsed="false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  <c r="AK119" s="151"/>
      <c r="AL119" s="151"/>
      <c r="AM119" s="151"/>
      <c r="AN119" s="151"/>
      <c r="AO119" s="151"/>
    </row>
    <row r="120" customFormat="false" ht="12.75" hidden="false" customHeight="true" outlineLevel="0" collapsed="false">
      <c r="A120" s="149"/>
      <c r="B120" s="149"/>
      <c r="C120" s="149"/>
      <c r="D120" s="149"/>
      <c r="E120" s="149"/>
      <c r="F120" s="149"/>
      <c r="G120" s="149"/>
      <c r="H120" s="149"/>
      <c r="I120" s="149"/>
      <c r="J120" s="149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1"/>
      <c r="AD120" s="151"/>
      <c r="AE120" s="151"/>
      <c r="AF120" s="151"/>
      <c r="AG120" s="151"/>
      <c r="AH120" s="151"/>
      <c r="AI120" s="151"/>
      <c r="AJ120" s="151"/>
      <c r="AK120" s="151"/>
      <c r="AL120" s="151"/>
      <c r="AM120" s="151"/>
      <c r="AN120" s="151"/>
      <c r="AO120" s="151"/>
    </row>
    <row r="121" customFormat="false" ht="12.75" hidden="false" customHeight="true" outlineLevel="0" collapsed="false">
      <c r="A121" s="149"/>
      <c r="B121" s="149"/>
      <c r="C121" s="149"/>
      <c r="D121" s="149"/>
      <c r="E121" s="149"/>
      <c r="F121" s="149"/>
      <c r="G121" s="149"/>
      <c r="H121" s="149"/>
      <c r="I121" s="149"/>
      <c r="J121" s="149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  <c r="AC121" s="151"/>
      <c r="AD121" s="151"/>
      <c r="AE121" s="151"/>
      <c r="AF121" s="151"/>
      <c r="AG121" s="151"/>
      <c r="AH121" s="151"/>
      <c r="AI121" s="151"/>
      <c r="AJ121" s="151"/>
      <c r="AK121" s="151"/>
      <c r="AL121" s="151"/>
      <c r="AM121" s="151"/>
      <c r="AN121" s="151"/>
      <c r="AO121" s="151"/>
    </row>
    <row r="122" customFormat="false" ht="12.75" hidden="false" customHeight="true" outlineLevel="0" collapsed="false">
      <c r="A122" s="149"/>
      <c r="B122" s="149"/>
      <c r="C122" s="149"/>
      <c r="D122" s="149"/>
      <c r="E122" s="149"/>
      <c r="F122" s="149"/>
      <c r="G122" s="149"/>
      <c r="H122" s="149"/>
      <c r="I122" s="149"/>
      <c r="J122" s="149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  <c r="AC122" s="151"/>
      <c r="AD122" s="151"/>
      <c r="AE122" s="151"/>
      <c r="AF122" s="151"/>
      <c r="AG122" s="151"/>
      <c r="AH122" s="151"/>
      <c r="AI122" s="151"/>
      <c r="AJ122" s="151"/>
      <c r="AK122" s="151"/>
      <c r="AL122" s="151"/>
      <c r="AM122" s="151"/>
      <c r="AN122" s="151"/>
      <c r="AO122" s="151"/>
    </row>
    <row r="123" customFormat="false" ht="12.75" hidden="false" customHeight="true" outlineLevel="0" collapsed="false">
      <c r="A123" s="149"/>
      <c r="B123" s="149"/>
      <c r="C123" s="149"/>
      <c r="D123" s="149"/>
      <c r="E123" s="149"/>
      <c r="F123" s="149"/>
      <c r="G123" s="149"/>
      <c r="H123" s="149"/>
      <c r="I123" s="149"/>
      <c r="J123" s="149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  <c r="AC123" s="151"/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51"/>
      <c r="AO123" s="151"/>
    </row>
    <row r="124" customFormat="false" ht="12.75" hidden="false" customHeight="true" outlineLevel="0" collapsed="false">
      <c r="A124" s="149"/>
      <c r="B124" s="149"/>
      <c r="C124" s="149"/>
      <c r="D124" s="149"/>
      <c r="E124" s="149"/>
      <c r="F124" s="149"/>
      <c r="G124" s="149"/>
      <c r="H124" s="149"/>
      <c r="I124" s="149"/>
      <c r="J124" s="149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  <c r="AC124" s="151"/>
      <c r="AD124" s="151"/>
      <c r="AE124" s="151"/>
      <c r="AF124" s="151"/>
      <c r="AG124" s="151"/>
      <c r="AH124" s="151"/>
      <c r="AI124" s="151"/>
      <c r="AJ124" s="151"/>
      <c r="AK124" s="151"/>
      <c r="AL124" s="151"/>
      <c r="AM124" s="151"/>
      <c r="AN124" s="151"/>
      <c r="AO124" s="151"/>
    </row>
    <row r="125" customFormat="false" ht="12.75" hidden="false" customHeight="true" outlineLevel="0" collapsed="false">
      <c r="A125" s="149"/>
      <c r="B125" s="149"/>
      <c r="C125" s="149"/>
      <c r="D125" s="149"/>
      <c r="E125" s="149"/>
      <c r="F125" s="149"/>
      <c r="G125" s="149"/>
      <c r="H125" s="149"/>
      <c r="I125" s="149"/>
      <c r="J125" s="149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  <c r="AC125" s="151"/>
      <c r="AD125" s="151"/>
      <c r="AE125" s="151"/>
      <c r="AF125" s="151"/>
      <c r="AG125" s="151"/>
      <c r="AH125" s="151"/>
      <c r="AI125" s="151"/>
      <c r="AJ125" s="151"/>
      <c r="AK125" s="151"/>
      <c r="AL125" s="151"/>
      <c r="AM125" s="151"/>
      <c r="AN125" s="151"/>
      <c r="AO125" s="151"/>
    </row>
    <row r="126" customFormat="false" ht="12.75" hidden="false" customHeight="true" outlineLevel="0" collapsed="false">
      <c r="A126" s="149"/>
      <c r="B126" s="149"/>
      <c r="C126" s="149"/>
      <c r="D126" s="149"/>
      <c r="E126" s="149"/>
      <c r="F126" s="149"/>
      <c r="G126" s="149"/>
      <c r="H126" s="149"/>
      <c r="I126" s="149"/>
      <c r="J126" s="149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  <c r="AK126" s="151"/>
      <c r="AL126" s="151"/>
      <c r="AM126" s="151"/>
      <c r="AN126" s="151"/>
      <c r="AO126" s="151"/>
    </row>
    <row r="127" customFormat="false" ht="12.75" hidden="false" customHeight="true" outlineLevel="0" collapsed="false">
      <c r="A127" s="149"/>
      <c r="B127" s="149"/>
      <c r="C127" s="149"/>
      <c r="D127" s="149"/>
      <c r="E127" s="149"/>
      <c r="F127" s="149"/>
      <c r="G127" s="149"/>
      <c r="H127" s="149"/>
      <c r="I127" s="149"/>
      <c r="J127" s="149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  <c r="AC127" s="151"/>
      <c r="AD127" s="151"/>
      <c r="AE127" s="151"/>
      <c r="AF127" s="151"/>
      <c r="AG127" s="151"/>
      <c r="AH127" s="151"/>
      <c r="AI127" s="151"/>
      <c r="AJ127" s="151"/>
      <c r="AK127" s="151"/>
      <c r="AL127" s="151"/>
      <c r="AM127" s="151"/>
      <c r="AN127" s="151"/>
      <c r="AO127" s="151"/>
    </row>
    <row r="128" customFormat="false" ht="12.75" hidden="false" customHeight="true" outlineLevel="0" collapsed="false">
      <c r="A128" s="149"/>
      <c r="B128" s="149"/>
      <c r="C128" s="149"/>
      <c r="D128" s="149"/>
      <c r="E128" s="149"/>
      <c r="F128" s="149"/>
      <c r="G128" s="149"/>
      <c r="H128" s="149"/>
      <c r="I128" s="149"/>
      <c r="J128" s="149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  <c r="AC128" s="151"/>
      <c r="AD128" s="151"/>
      <c r="AE128" s="151"/>
      <c r="AF128" s="151"/>
      <c r="AG128" s="151"/>
      <c r="AH128" s="151"/>
      <c r="AI128" s="151"/>
      <c r="AJ128" s="151"/>
      <c r="AK128" s="151"/>
      <c r="AL128" s="151"/>
      <c r="AM128" s="151"/>
      <c r="AN128" s="151"/>
      <c r="AO128" s="151"/>
    </row>
    <row r="129" customFormat="false" ht="12.75" hidden="false" customHeight="true" outlineLevel="0" collapsed="false">
      <c r="A129" s="149"/>
      <c r="B129" s="149"/>
      <c r="C129" s="149"/>
      <c r="D129" s="149"/>
      <c r="E129" s="149"/>
      <c r="F129" s="149"/>
      <c r="G129" s="149"/>
      <c r="H129" s="149"/>
      <c r="I129" s="149"/>
      <c r="J129" s="149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  <c r="AK129" s="151"/>
      <c r="AL129" s="151"/>
      <c r="AM129" s="151"/>
      <c r="AN129" s="151"/>
      <c r="AO129" s="151"/>
    </row>
    <row r="130" customFormat="false" ht="12.75" hidden="false" customHeight="true" outlineLevel="0" collapsed="false">
      <c r="A130" s="149"/>
      <c r="B130" s="149"/>
      <c r="C130" s="149"/>
      <c r="D130" s="149"/>
      <c r="E130" s="149"/>
      <c r="F130" s="149"/>
      <c r="G130" s="149"/>
      <c r="H130" s="149"/>
      <c r="I130" s="149"/>
      <c r="J130" s="149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  <c r="AB130" s="151"/>
      <c r="AC130" s="151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51"/>
      <c r="AO130" s="151"/>
    </row>
    <row r="131" customFormat="false" ht="12.75" hidden="false" customHeight="true" outlineLevel="0" collapsed="false">
      <c r="A131" s="149"/>
      <c r="B131" s="149"/>
      <c r="C131" s="149"/>
      <c r="D131" s="149"/>
      <c r="E131" s="149"/>
      <c r="F131" s="149"/>
      <c r="G131" s="149"/>
      <c r="H131" s="149"/>
      <c r="I131" s="149"/>
      <c r="J131" s="149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1"/>
    </row>
    <row r="132" customFormat="false" ht="12.75" hidden="false" customHeight="true" outlineLevel="0" collapsed="false">
      <c r="A132" s="149"/>
      <c r="B132" s="149"/>
      <c r="C132" s="149"/>
      <c r="D132" s="149"/>
      <c r="E132" s="149"/>
      <c r="F132" s="149"/>
      <c r="G132" s="149"/>
      <c r="H132" s="149"/>
      <c r="I132" s="149"/>
      <c r="J132" s="149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  <c r="AB132" s="151"/>
      <c r="AC132" s="151"/>
      <c r="AD132" s="151"/>
      <c r="AE132" s="151"/>
      <c r="AF132" s="151"/>
      <c r="AG132" s="151"/>
      <c r="AH132" s="151"/>
      <c r="AI132" s="151"/>
      <c r="AJ132" s="151"/>
      <c r="AK132" s="151"/>
      <c r="AL132" s="151"/>
      <c r="AM132" s="151"/>
      <c r="AN132" s="151"/>
      <c r="AO132" s="151"/>
    </row>
    <row r="133" customFormat="false" ht="12.75" hidden="false" customHeight="true" outlineLevel="0" collapsed="false">
      <c r="A133" s="149"/>
      <c r="B133" s="149"/>
      <c r="C133" s="149"/>
      <c r="D133" s="149"/>
      <c r="E133" s="149"/>
      <c r="F133" s="149"/>
      <c r="G133" s="149"/>
      <c r="H133" s="149"/>
      <c r="I133" s="149"/>
      <c r="J133" s="149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A133" s="151"/>
      <c r="AB133" s="151"/>
      <c r="AC133" s="151"/>
      <c r="AD133" s="151"/>
      <c r="AE133" s="151"/>
      <c r="AF133" s="151"/>
      <c r="AG133" s="151"/>
      <c r="AH133" s="151"/>
      <c r="AI133" s="151"/>
      <c r="AJ133" s="151"/>
      <c r="AK133" s="151"/>
      <c r="AL133" s="151"/>
      <c r="AM133" s="151"/>
      <c r="AN133" s="151"/>
      <c r="AO133" s="151"/>
    </row>
    <row r="134" customFormat="false" ht="12.75" hidden="false" customHeight="true" outlineLevel="0" collapsed="false">
      <c r="A134" s="151"/>
      <c r="B134" s="186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  <c r="AB134" s="151"/>
      <c r="AC134" s="151"/>
      <c r="AD134" s="151"/>
      <c r="AE134" s="151"/>
      <c r="AF134" s="151"/>
      <c r="AG134" s="151"/>
      <c r="AH134" s="151"/>
      <c r="AI134" s="151"/>
      <c r="AJ134" s="151"/>
      <c r="AK134" s="151"/>
      <c r="AL134" s="151"/>
      <c r="AM134" s="151"/>
      <c r="AN134" s="151"/>
      <c r="AO134" s="151"/>
    </row>
    <row r="135" customFormat="false" ht="12.75" hidden="false" customHeight="true" outlineLevel="0" collapsed="false">
      <c r="A135" s="174"/>
      <c r="B135" s="186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A135" s="151"/>
      <c r="AB135" s="151"/>
      <c r="AC135" s="151"/>
      <c r="AD135" s="151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51"/>
      <c r="AO135" s="151"/>
    </row>
    <row r="136" customFormat="false" ht="12.75" hidden="false" customHeight="true" outlineLevel="0" collapsed="false">
      <c r="A136" s="194" t="s">
        <v>101</v>
      </c>
      <c r="B136" s="194" t="str">
        <f aca="false">VLOOKUP(B1,Dati!B2:AF14,2,0)</f>
        <v>A+</v>
      </c>
      <c r="C136" s="194" t="str">
        <f aca="false">VLOOKUP(B1,Dati!B2:AF14,3,0)</f>
        <v>B+</v>
      </c>
      <c r="D136" s="194" t="str">
        <f aca="false">VLOOKUP(B1,Dati!B2:AF14,4,0)</f>
        <v>B+</v>
      </c>
      <c r="E136" s="194" t="str">
        <f aca="false">VLOOKUP(B1,Dati!B2:AF14,5,0)</f>
        <v>B=</v>
      </c>
      <c r="F136" s="194" t="str">
        <f aca="false">VLOOKUP(B1,Dati!B2:AF14,6,0)</f>
        <v>B+</v>
      </c>
      <c r="G136" s="194" t="str">
        <f aca="false">VLOOKUP(B1,Dati!B2:AF14,7,0)</f>
        <v>B#</v>
      </c>
      <c r="H136" s="194" t="str">
        <f aca="false">VLOOKUP(B1,Dati!B2:AF14,8,0)</f>
        <v>B+</v>
      </c>
      <c r="I136" s="194" t="str">
        <f aca="false">VLOOKUP(B1,Dati!B2:AF14,9,0)</f>
        <v>B#</v>
      </c>
      <c r="J136" s="194" t="str">
        <f aca="false">VLOOKUP(B1,Dati!B2:AF14,10,0)</f>
        <v>B+</v>
      </c>
      <c r="K136" s="194" t="str">
        <f aca="false">VLOOKUP(B1,Dati!B2:AF14,11,0)</f>
        <v>B+</v>
      </c>
      <c r="L136" s="194" t="n">
        <f aca="false">VLOOKUP(B1,Dati!B2:AF14,12,0)</f>
        <v>0</v>
      </c>
      <c r="M136" s="194" t="n">
        <f aca="false">VLOOKUP(B1,Dati!B2:AF14,13,0)</f>
        <v>0</v>
      </c>
      <c r="N136" s="194" t="n">
        <f aca="false">VLOOKUP(B1,Dati!B2:AF14,14,0)</f>
        <v>0</v>
      </c>
      <c r="O136" s="194" t="n">
        <f aca="false">VLOOKUP(B1,Dati!B2:AF14,15,0)</f>
        <v>0</v>
      </c>
      <c r="P136" s="194" t="n">
        <f aca="false">VLOOKUP(B1,Dati!B2:AF14,16,0)</f>
        <v>0</v>
      </c>
      <c r="Q136" s="194" t="n">
        <f aca="false">VLOOKUP(B1,Dati!B2:AF14,17,0)</f>
        <v>0</v>
      </c>
      <c r="R136" s="194" t="n">
        <f aca="false">VLOOKUP(B1,Dati!B2:AF14,18,0)</f>
        <v>0</v>
      </c>
      <c r="S136" s="194" t="n">
        <f aca="false">VLOOKUP(B1,Dati!B2:AF14,19,0)</f>
        <v>0</v>
      </c>
      <c r="T136" s="194" t="n">
        <f aca="false">VLOOKUP(B1,Dati!B2:AF14,20,0)</f>
        <v>0</v>
      </c>
      <c r="U136" s="194" t="n">
        <f aca="false">VLOOKUP(B1,Dati!B2:AF14,21,0)</f>
        <v>0</v>
      </c>
      <c r="V136" s="194" t="n">
        <f aca="false">VLOOKUP(B1,Dati!B2:AF14,22,0)</f>
        <v>0</v>
      </c>
      <c r="W136" s="194" t="n">
        <f aca="false">VLOOKUP(B1,Dati!B2:AF14,23,0)</f>
        <v>0</v>
      </c>
      <c r="X136" s="194" t="n">
        <f aca="false">VLOOKUP(B1,Dati!B2:AF14,24,0)</f>
        <v>0</v>
      </c>
      <c r="Y136" s="194" t="n">
        <f aca="false">VLOOKUP(B1,Dati!B2:AF14,25,0)</f>
        <v>0</v>
      </c>
      <c r="Z136" s="194" t="n">
        <f aca="false">VLOOKUP(B1,Dati!B2:AF14,26,0)</f>
        <v>0</v>
      </c>
      <c r="AA136" s="194" t="n">
        <f aca="false">VLOOKUP(B1,Dati!B2:AF14,27,0)</f>
        <v>0</v>
      </c>
      <c r="AB136" s="194" t="n">
        <f aca="false">VLOOKUP(B1,Dati!B2:AF14,28,0)</f>
        <v>0</v>
      </c>
      <c r="AC136" s="194" t="n">
        <f aca="false">VLOOKUP(B1,Dati!B2:AF14,29,0)</f>
        <v>0</v>
      </c>
      <c r="AD136" s="194" t="n">
        <f aca="false">VLOOKUP(B1,Dati!B2:AF14,30,0)</f>
        <v>0</v>
      </c>
      <c r="AE136" s="194" t="n">
        <f aca="false">VLOOKUP(B1,Dati!B2:AF14,31,0)</f>
        <v>0</v>
      </c>
      <c r="AF136" s="151"/>
      <c r="AG136" s="151"/>
      <c r="AH136" s="151"/>
      <c r="AI136" s="151"/>
      <c r="AJ136" s="151"/>
      <c r="AK136" s="151"/>
      <c r="AL136" s="151"/>
      <c r="AM136" s="151"/>
      <c r="AN136" s="151"/>
      <c r="AO136" s="151"/>
    </row>
    <row r="137" customFormat="false" ht="12.75" hidden="false" customHeight="true" outlineLevel="0" collapsed="false">
      <c r="A137" s="194" t="s">
        <v>102</v>
      </c>
      <c r="B137" s="194" t="str">
        <f aca="false">VLOOKUP(B1,Dati!B17:AF28,2,0)</f>
        <v>B+</v>
      </c>
      <c r="C137" s="195" t="str">
        <f aca="false">VLOOKUP(B1,Dati!B17:AF28,3,0)</f>
        <v>B+</v>
      </c>
      <c r="D137" s="195" t="str">
        <f aca="false">VLOOKUP(B1,Dati!B17:AF28,4,0)</f>
        <v>B+</v>
      </c>
      <c r="E137" s="195" t="str">
        <f aca="false">VLOOKUP(B1,Dati!B17:AF28,5,0)</f>
        <v>B+</v>
      </c>
      <c r="F137" s="195" t="str">
        <f aca="false">VLOOKUP(B1,Dati!B17:AF28,6,0)</f>
        <v>B+</v>
      </c>
      <c r="G137" s="195" t="str">
        <f aca="false">VLOOKUP(B1,Dati!B17:AF28,7,0)</f>
        <v>B+</v>
      </c>
      <c r="H137" s="195" t="n">
        <f aca="false">VLOOKUP(B1,Dati!B17:AF28,8,0)</f>
        <v>0</v>
      </c>
      <c r="I137" s="195" t="n">
        <f aca="false">VLOOKUP(B1,Dati!B17:AF28,9,0)</f>
        <v>0</v>
      </c>
      <c r="J137" s="195" t="n">
        <f aca="false">VLOOKUP(B1,Dati!B17:AF28,10,0)</f>
        <v>0</v>
      </c>
      <c r="K137" s="195" t="n">
        <f aca="false">VLOOKUP(B1,Dati!B17:AF28,11,0)</f>
        <v>0</v>
      </c>
      <c r="L137" s="195" t="n">
        <f aca="false">VLOOKUP(B1,Dati!B17:AF28,12,0)</f>
        <v>0</v>
      </c>
      <c r="M137" s="195" t="n">
        <f aca="false">VLOOKUP(B1,Dati!B17:AF28,13,0)</f>
        <v>0</v>
      </c>
      <c r="N137" s="195" t="n">
        <f aca="false">VLOOKUP(B1,Dati!B17:AF28,14,0)</f>
        <v>0</v>
      </c>
      <c r="O137" s="195" t="n">
        <f aca="false">VLOOKUP(B1,Dati!B17:AF28,15,0)</f>
        <v>0</v>
      </c>
      <c r="P137" s="195" t="n">
        <f aca="false">VLOOKUP(B1,Dati!B17:AF28,16,0)</f>
        <v>0</v>
      </c>
      <c r="Q137" s="195" t="n">
        <f aca="false">VLOOKUP(B1,Dati!B17:AF28,17,0)</f>
        <v>0</v>
      </c>
      <c r="R137" s="195" t="n">
        <f aca="false">VLOOKUP(B1,Dati!B17:AF28,18,0)</f>
        <v>0</v>
      </c>
      <c r="S137" s="195" t="n">
        <f aca="false">VLOOKUP(B1,Dati!B17:AF28,19,0)</f>
        <v>0</v>
      </c>
      <c r="T137" s="195" t="n">
        <f aca="false">VLOOKUP(B1,Dati!B17:AF28,20,0)</f>
        <v>0</v>
      </c>
      <c r="U137" s="195" t="n">
        <f aca="false">VLOOKUP(B1,Dati!B17:AF28,21,0)</f>
        <v>0</v>
      </c>
      <c r="V137" s="195" t="n">
        <f aca="false">VLOOKUP(B1,Dati!B17:AF28,22,0)</f>
        <v>0</v>
      </c>
      <c r="W137" s="195" t="n">
        <f aca="false">VLOOKUP(B1,Dati!B17:AF28,23,0)</f>
        <v>0</v>
      </c>
      <c r="X137" s="195" t="n">
        <f aca="false">VLOOKUP(B1,Dati!B17:AF28,24,0)</f>
        <v>0</v>
      </c>
      <c r="Y137" s="195" t="n">
        <f aca="false">VLOOKUP(B1,Dati!B17:AF28,25,0)</f>
        <v>0</v>
      </c>
      <c r="Z137" s="195" t="n">
        <f aca="false">VLOOKUP(B1,Dati!B17:AF28,26,0)</f>
        <v>0</v>
      </c>
      <c r="AA137" s="195" t="n">
        <f aca="false">VLOOKUP(B1,Dati!B17:AF28,27,0)</f>
        <v>0</v>
      </c>
      <c r="AB137" s="195" t="n">
        <f aca="false">VLOOKUP(B1,Dati!B17:AF28,28,0)</f>
        <v>0</v>
      </c>
      <c r="AC137" s="195" t="n">
        <f aca="false">VLOOKUP(B1,Dati!B17:AF28,29,0)</f>
        <v>0</v>
      </c>
      <c r="AD137" s="195" t="n">
        <f aca="false">VLOOKUP(B1,Dati!B17:AF28,30,0)</f>
        <v>0</v>
      </c>
      <c r="AE137" s="195" t="n">
        <f aca="false">VLOOKUP(B1,Dati!B17:AF28,31,0)</f>
        <v>0</v>
      </c>
      <c r="AF137" s="151"/>
      <c r="AG137" s="151"/>
      <c r="AH137" s="151"/>
      <c r="AI137" s="151"/>
      <c r="AJ137" s="151"/>
      <c r="AK137" s="151"/>
      <c r="AL137" s="151"/>
      <c r="AM137" s="151"/>
      <c r="AN137" s="151"/>
      <c r="AO137" s="151"/>
    </row>
    <row r="138" customFormat="false" ht="12.75" hidden="false" customHeight="true" outlineLevel="0" collapsed="false">
      <c r="A138" s="194" t="s">
        <v>103</v>
      </c>
      <c r="B138" s="194" t="str">
        <f aca="false">VLOOKUP(B1,Dati!B31:AF42,2,0)</f>
        <v>B+</v>
      </c>
      <c r="C138" s="195" t="str">
        <f aca="false">VLOOKUP(B1,Dati!B31:AF42,3,0)</f>
        <v>B#</v>
      </c>
      <c r="D138" s="195" t="str">
        <f aca="false">VLOOKUP(B1,Dati!B31:AF42,4,0)</f>
        <v>B+</v>
      </c>
      <c r="E138" s="195" t="str">
        <f aca="false">VLOOKUP(B1,Dati!B31:AF42,5,0)</f>
        <v>A-</v>
      </c>
      <c r="F138" s="195" t="str">
        <f aca="false">VLOOKUP(B1,Dati!B31:AF42,6,0)</f>
        <v>A-</v>
      </c>
      <c r="G138" s="195" t="str">
        <f aca="false">VLOOKUP(B1,Dati!B31:AF42,7,0)</f>
        <v>A-</v>
      </c>
      <c r="H138" s="195" t="str">
        <f aca="false">VLOOKUP(B1,Dati!B31:AF42,8,0)</f>
        <v>B+</v>
      </c>
      <c r="I138" s="195" t="str">
        <f aca="false">VLOOKUP(B1,Dati!B31:AF42,9,0)</f>
        <v>B+</v>
      </c>
      <c r="J138" s="195" t="n">
        <f aca="false">VLOOKUP(B1,Dati!B31:AF42,10,0)</f>
        <v>0</v>
      </c>
      <c r="K138" s="195" t="n">
        <f aca="false">VLOOKUP(B1,Dati!B31:AF42,11,0)</f>
        <v>0</v>
      </c>
      <c r="L138" s="195" t="n">
        <f aca="false">VLOOKUP(B1,Dati!B31:AF42,12,0)</f>
        <v>0</v>
      </c>
      <c r="M138" s="195" t="n">
        <f aca="false">VLOOKUP(B1,Dati!B31:AF42,13,0)</f>
        <v>0</v>
      </c>
      <c r="N138" s="195" t="n">
        <f aca="false">VLOOKUP(B1,Dati!B31:AF42,14,0)</f>
        <v>0</v>
      </c>
      <c r="O138" s="195" t="n">
        <f aca="false">VLOOKUP(B1,Dati!B31:AF42,15,0)</f>
        <v>0</v>
      </c>
      <c r="P138" s="195" t="n">
        <f aca="false">VLOOKUP(B1,Dati!B31:AF42,16,0)</f>
        <v>0</v>
      </c>
      <c r="Q138" s="195" t="n">
        <f aca="false">VLOOKUP(B1,Dati!B31:AF42,17,0)</f>
        <v>0</v>
      </c>
      <c r="R138" s="195" t="n">
        <f aca="false">VLOOKUP(B1,Dati!B31:AF42,18,0)</f>
        <v>0</v>
      </c>
      <c r="S138" s="195" t="n">
        <f aca="false">VLOOKUP(B1,Dati!B31:AF42,19,0)</f>
        <v>0</v>
      </c>
      <c r="T138" s="195" t="n">
        <f aca="false">VLOOKUP(B1,Dati!B31:AF42,20,0)</f>
        <v>0</v>
      </c>
      <c r="U138" s="195" t="n">
        <f aca="false">VLOOKUP(B1,Dati!B31:AF42,21,0)</f>
        <v>0</v>
      </c>
      <c r="V138" s="195" t="n">
        <f aca="false">VLOOKUP(B1,Dati!B31:AF42,22,0)</f>
        <v>0</v>
      </c>
      <c r="W138" s="195" t="n">
        <f aca="false">VLOOKUP(B1,Dati!B31:AF42,23,0)</f>
        <v>0</v>
      </c>
      <c r="X138" s="195" t="n">
        <f aca="false">VLOOKUP(B1,Dati!B31:AF42,24,0)</f>
        <v>0</v>
      </c>
      <c r="Y138" s="195" t="n">
        <f aca="false">VLOOKUP(B1,Dati!B31:AF42,25,0)</f>
        <v>0</v>
      </c>
      <c r="Z138" s="195" t="n">
        <f aca="false">VLOOKUP(B1,Dati!B31:AF42,26,0)</f>
        <v>0</v>
      </c>
      <c r="AA138" s="195" t="n">
        <f aca="false">VLOOKUP(B1,Dati!B31:AF42,27,0)</f>
        <v>0</v>
      </c>
      <c r="AB138" s="195" t="n">
        <f aca="false">VLOOKUP(B1,Dati!B31:AF42,28,0)</f>
        <v>0</v>
      </c>
      <c r="AC138" s="195" t="n">
        <f aca="false">VLOOKUP(B1,Dati!B31:AF42,29,0)</f>
        <v>0</v>
      </c>
      <c r="AD138" s="195" t="n">
        <f aca="false">VLOOKUP(B1,Dati!B31:AF42,30,0)</f>
        <v>0</v>
      </c>
      <c r="AE138" s="195" t="n">
        <f aca="false">VLOOKUP(B1,Dati!B31:AF42,31,0)</f>
        <v>0</v>
      </c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</row>
    <row r="139" customFormat="false" ht="12.75" hidden="false" customHeight="true" outlineLevel="0" collapsed="false">
      <c r="A139" s="194" t="s">
        <v>104</v>
      </c>
      <c r="B139" s="194" t="n">
        <f aca="false">VLOOKUP(B1,Dati!B45:AF56,2,0)</f>
        <v>0</v>
      </c>
      <c r="C139" s="195" t="n">
        <f aca="false">VLOOKUP(B1,Dati!B45:AF56,3,0)</f>
        <v>0</v>
      </c>
      <c r="D139" s="195" t="n">
        <f aca="false">VLOOKUP(B1,Dati!B45:AF56,4,0)</f>
        <v>0</v>
      </c>
      <c r="E139" s="195" t="n">
        <f aca="false">VLOOKUP(B1,Dati!B45:AF56,5,0)</f>
        <v>0</v>
      </c>
      <c r="F139" s="195" t="n">
        <f aca="false">VLOOKUP(B1,Dati!B45:AF56,6,0)</f>
        <v>0</v>
      </c>
      <c r="G139" s="195" t="n">
        <f aca="false">VLOOKUP(B1,Dati!B45:AF56,7,0)</f>
        <v>0</v>
      </c>
      <c r="H139" s="195" t="n">
        <f aca="false">VLOOKUP(B1,Dati!B45:AF56,8,0)</f>
        <v>0</v>
      </c>
      <c r="I139" s="195" t="n">
        <f aca="false">VLOOKUP(B1,Dati!B45:AF56,9,0)</f>
        <v>0</v>
      </c>
      <c r="J139" s="195" t="n">
        <f aca="false">VLOOKUP(B1,Dati!B45:AF56,10,0)</f>
        <v>0</v>
      </c>
      <c r="K139" s="195" t="n">
        <f aca="false">VLOOKUP(B1,Dati!B45:AF56,11,0)</f>
        <v>0</v>
      </c>
      <c r="L139" s="195" t="n">
        <f aca="false">VLOOKUP(B1,Dati!B45:AF56,12,0)</f>
        <v>0</v>
      </c>
      <c r="M139" s="195" t="n">
        <f aca="false">VLOOKUP(B1,Dati!B45:AF56,13,0)</f>
        <v>0</v>
      </c>
      <c r="N139" s="195" t="n">
        <f aca="false">VLOOKUP(B1,Dati!B45:AF56,14,0)</f>
        <v>0</v>
      </c>
      <c r="O139" s="195" t="n">
        <f aca="false">VLOOKUP(B1,Dati!B45:AF56,15,0)</f>
        <v>0</v>
      </c>
      <c r="P139" s="195" t="n">
        <f aca="false">VLOOKUP(B1,Dati!B45:AF56,16,0)</f>
        <v>0</v>
      </c>
      <c r="Q139" s="195" t="n">
        <f aca="false">VLOOKUP(B1,Dati!B45:AF56,17,0)</f>
        <v>0</v>
      </c>
      <c r="R139" s="195" t="n">
        <f aca="false">VLOOKUP(B1,Dati!B45:AF56,18,0)</f>
        <v>0</v>
      </c>
      <c r="S139" s="195" t="n">
        <f aca="false">VLOOKUP(B1,Dati!B45:AF56,19,0)</f>
        <v>0</v>
      </c>
      <c r="T139" s="195" t="n">
        <f aca="false">VLOOKUP(B1,Dati!B45:AF56,20,0)</f>
        <v>0</v>
      </c>
      <c r="U139" s="195" t="n">
        <f aca="false">VLOOKUP(B1,Dati!B45:AF56,21,0)</f>
        <v>0</v>
      </c>
      <c r="V139" s="195" t="n">
        <f aca="false">VLOOKUP(B1,Dati!B45:AF56,22,0)</f>
        <v>0</v>
      </c>
      <c r="W139" s="195" t="n">
        <f aca="false">VLOOKUP(B1,Dati!B45:AF56,23,0)</f>
        <v>0</v>
      </c>
      <c r="X139" s="195" t="n">
        <f aca="false">VLOOKUP(B1,Dati!B45:AF56,24,0)</f>
        <v>0</v>
      </c>
      <c r="Y139" s="195" t="n">
        <f aca="false">VLOOKUP(B1,Dati!B45:AF56,25,0)</f>
        <v>0</v>
      </c>
      <c r="Z139" s="195" t="n">
        <f aca="false">VLOOKUP(B1,Dati!B45:AF56,26,0)</f>
        <v>0</v>
      </c>
      <c r="AA139" s="195" t="n">
        <f aca="false">VLOOKUP(B1,Dati!B45:AF56,27,0)</f>
        <v>0</v>
      </c>
      <c r="AB139" s="195" t="n">
        <f aca="false">VLOOKUP(B1,Dati!B45:AF56,28,0)</f>
        <v>0</v>
      </c>
      <c r="AC139" s="195" t="n">
        <f aca="false">VLOOKUP(B1,Dati!B45:AF56,29,0)</f>
        <v>0</v>
      </c>
      <c r="AD139" s="195" t="n">
        <f aca="false">VLOOKUP(B1,Dati!B45:AF56,30,0)</f>
        <v>0</v>
      </c>
      <c r="AE139" s="195" t="n">
        <f aca="false">VLOOKUP(B1,Dati!B45:AF56,31,0)</f>
        <v>0</v>
      </c>
      <c r="AF139" s="151"/>
      <c r="AG139" s="151"/>
      <c r="AH139" s="151"/>
      <c r="AI139" s="151"/>
      <c r="AJ139" s="151"/>
      <c r="AK139" s="151"/>
      <c r="AL139" s="151"/>
      <c r="AM139" s="151"/>
      <c r="AN139" s="151"/>
      <c r="AO139" s="151"/>
    </row>
    <row r="140" customFormat="false" ht="12.75" hidden="false" customHeight="true" outlineLevel="0" collapsed="false">
      <c r="A140" s="194" t="s">
        <v>105</v>
      </c>
      <c r="B140" s="194" t="n">
        <f aca="false">VLOOKUP(B1,Dati!B59:AF70,2,0)</f>
        <v>0</v>
      </c>
      <c r="C140" s="195" t="n">
        <f aca="false">VLOOKUP(B1,Dati!B59:AF70,3,0)</f>
        <v>0</v>
      </c>
      <c r="D140" s="195" t="n">
        <f aca="false">VLOOKUP(B1,Dati!B59:AF70,4,0)</f>
        <v>0</v>
      </c>
      <c r="E140" s="195" t="n">
        <f aca="false">VLOOKUP(B1,Dati!B59:AF70,5,0)</f>
        <v>0</v>
      </c>
      <c r="F140" s="195" t="n">
        <f aca="false">VLOOKUP(B1,Dati!B59:AF70,6,0)</f>
        <v>0</v>
      </c>
      <c r="G140" s="195" t="n">
        <f aca="false">VLOOKUP(B1,Dati!B59:AF70,7,0)</f>
        <v>0</v>
      </c>
      <c r="H140" s="195" t="n">
        <f aca="false">VLOOKUP(B1,Dati!B59:AF70,8,0)</f>
        <v>0</v>
      </c>
      <c r="I140" s="195" t="n">
        <f aca="false">VLOOKUP(B1,Dati!B59:AF70,9,0)</f>
        <v>0</v>
      </c>
      <c r="J140" s="195" t="n">
        <f aca="false">VLOOKUP(B1,Dati!B59:AF70,10,0)</f>
        <v>0</v>
      </c>
      <c r="K140" s="195" t="n">
        <f aca="false">VLOOKUP(B1,Dati!B59:AF70,11,0)</f>
        <v>0</v>
      </c>
      <c r="L140" s="195" t="n">
        <f aca="false">VLOOKUP(B1,Dati!B59:AF70,12,0)</f>
        <v>0</v>
      </c>
      <c r="M140" s="195" t="n">
        <f aca="false">VLOOKUP(B1,Dati!B59:AF70,13,0)</f>
        <v>0</v>
      </c>
      <c r="N140" s="195" t="n">
        <f aca="false">VLOOKUP(B1,Dati!B59:AF70,14,0)</f>
        <v>0</v>
      </c>
      <c r="O140" s="195" t="n">
        <f aca="false">VLOOKUP(B1,Dati!B59:AF70,15,0)</f>
        <v>0</v>
      </c>
      <c r="P140" s="195" t="n">
        <f aca="false">VLOOKUP(B1,Dati!B59:AF70,16,0)</f>
        <v>0</v>
      </c>
      <c r="Q140" s="195" t="n">
        <f aca="false">VLOOKUP(B1,Dati!B59:AF70,17,0)</f>
        <v>0</v>
      </c>
      <c r="R140" s="195" t="n">
        <f aca="false">VLOOKUP(B1,Dati!B59:AF70,18,0)</f>
        <v>0</v>
      </c>
      <c r="S140" s="195" t="n">
        <f aca="false">VLOOKUP(B1,Dati!B59:AF70,19,0)</f>
        <v>0</v>
      </c>
      <c r="T140" s="195" t="n">
        <f aca="false">VLOOKUP(B1,Dati!B59:AF70,20,0)</f>
        <v>0</v>
      </c>
      <c r="U140" s="195" t="n">
        <f aca="false">VLOOKUP(B1,Dati!B59:AF70,21,0)</f>
        <v>0</v>
      </c>
      <c r="V140" s="195" t="n">
        <f aca="false">VLOOKUP(B1,Dati!B59:AF70,22,0)</f>
        <v>0</v>
      </c>
      <c r="W140" s="195" t="n">
        <f aca="false">VLOOKUP(B1,Dati!B59:AF70,23,0)</f>
        <v>0</v>
      </c>
      <c r="X140" s="195" t="n">
        <f aca="false">VLOOKUP(B1,Dati!B59:AF70,24,0)</f>
        <v>0</v>
      </c>
      <c r="Y140" s="195" t="n">
        <f aca="false">VLOOKUP(B1,Dati!B59:AF70,25,0)</f>
        <v>0</v>
      </c>
      <c r="Z140" s="195" t="n">
        <f aca="false">VLOOKUP(B1,Dati!B59:AF70,26,0)</f>
        <v>0</v>
      </c>
      <c r="AA140" s="195" t="n">
        <f aca="false">VLOOKUP(B1,Dati!B59:AF70,27,0)</f>
        <v>0</v>
      </c>
      <c r="AB140" s="195" t="n">
        <f aca="false">VLOOKUP(B1,Dati!B59:AF70,28,0)</f>
        <v>0</v>
      </c>
      <c r="AC140" s="195" t="n">
        <f aca="false">VLOOKUP(B1,Dati!B59:AF70,29,0)</f>
        <v>0</v>
      </c>
      <c r="AD140" s="195" t="n">
        <f aca="false">VLOOKUP(B1,Dati!B59:AF70,30,0)</f>
        <v>0</v>
      </c>
      <c r="AE140" s="195" t="n">
        <f aca="false">VLOOKUP(B1,Dati!B59:AF70,31,0)</f>
        <v>0</v>
      </c>
      <c r="AF140" s="151"/>
      <c r="AG140" s="151"/>
      <c r="AH140" s="151"/>
      <c r="AI140" s="151"/>
      <c r="AJ140" s="151"/>
      <c r="AK140" s="151"/>
      <c r="AL140" s="151"/>
      <c r="AM140" s="151"/>
      <c r="AN140" s="151"/>
      <c r="AO140" s="151"/>
    </row>
    <row r="141" customFormat="false" ht="12.75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7.42"/>
    <col collapsed="false" customWidth="true" hidden="false" outlineLevel="0" max="8" min="3" style="0" width="4.86"/>
    <col collapsed="false" customWidth="true" hidden="false" outlineLevel="0" max="9" min="9" style="0" width="7.57"/>
    <col collapsed="false" customWidth="true" hidden="false" outlineLevel="0" max="11" min="10" style="0" width="4.86"/>
    <col collapsed="false" customWidth="true" hidden="false" outlineLevel="0" max="12" min="12" style="0" width="7.57"/>
    <col collapsed="false" customWidth="true" hidden="false" outlineLevel="0" max="13" min="13" style="0" width="8.57"/>
    <col collapsed="false" customWidth="true" hidden="false" outlineLevel="0" max="19" min="14" style="0" width="4.86"/>
    <col collapsed="false" customWidth="true" hidden="false" outlineLevel="0" max="20" min="20" style="0" width="9.58"/>
    <col collapsed="false" customWidth="true" hidden="false" outlineLevel="0" max="31" min="21" style="0" width="4.86"/>
    <col collapsed="false" customWidth="true" hidden="false" outlineLevel="0" max="32" min="32" style="0" width="8"/>
    <col collapsed="false" customWidth="true" hidden="false" outlineLevel="0" max="41" min="33" style="0" width="10.86"/>
    <col collapsed="false" customWidth="true" hidden="false" outlineLevel="0" max="1025" min="42" style="0" width="17.29"/>
  </cols>
  <sheetData>
    <row r="1" customFormat="false" ht="12.75" hidden="false" customHeight="true" outlineLevel="0" collapsed="false">
      <c r="A1" s="167" t="s">
        <v>94</v>
      </c>
      <c r="B1" s="188" t="n">
        <v>6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</row>
    <row r="2" customFormat="false" ht="12.75" hidden="false" customHeight="true" outlineLevel="0" collapsed="false">
      <c r="A2" s="166"/>
      <c r="B2" s="167"/>
      <c r="C2" s="151"/>
      <c r="D2" s="151"/>
      <c r="E2" s="151"/>
      <c r="F2" s="151"/>
      <c r="G2" s="151"/>
      <c r="H2" s="151"/>
      <c r="I2" s="167"/>
      <c r="J2" s="151"/>
      <c r="K2" s="151"/>
      <c r="L2" s="166" t="s">
        <v>95</v>
      </c>
      <c r="M2" s="167"/>
      <c r="N2" s="151"/>
      <c r="O2" s="151"/>
      <c r="P2" s="151"/>
      <c r="Q2" s="151"/>
      <c r="R2" s="151"/>
      <c r="S2" s="151"/>
      <c r="T2" s="167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</row>
    <row r="3" customFormat="false" ht="12.75" hidden="false" customHeight="true" outlineLevel="0" collapsed="false">
      <c r="A3" s="166" t="s">
        <v>74</v>
      </c>
      <c r="B3" s="167"/>
      <c r="C3" s="151"/>
      <c r="D3" s="151"/>
      <c r="E3" s="151"/>
      <c r="F3" s="151"/>
      <c r="G3" s="151"/>
      <c r="H3" s="151"/>
      <c r="I3" s="167"/>
      <c r="J3" s="151"/>
      <c r="K3" s="151"/>
      <c r="L3" s="151"/>
      <c r="M3" s="168" t="s">
        <v>2</v>
      </c>
      <c r="N3" s="150"/>
      <c r="O3" s="150"/>
      <c r="P3" s="150"/>
      <c r="Q3" s="150"/>
      <c r="R3" s="150"/>
      <c r="S3" s="151"/>
      <c r="T3" s="168" t="s">
        <v>4</v>
      </c>
      <c r="U3" s="150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</row>
    <row r="4" customFormat="false" ht="12.75" hidden="false" customHeight="true" outlineLevel="0" collapsed="false">
      <c r="A4" s="151"/>
      <c r="B4" s="168" t="s">
        <v>2</v>
      </c>
      <c r="C4" s="150"/>
      <c r="D4" s="150"/>
      <c r="E4" s="150"/>
      <c r="F4" s="150"/>
      <c r="G4" s="150"/>
      <c r="H4" s="151"/>
      <c r="I4" s="168" t="s">
        <v>4</v>
      </c>
      <c r="J4" s="150"/>
      <c r="K4" s="151"/>
      <c r="L4" s="152"/>
      <c r="M4" s="169" t="s">
        <v>54</v>
      </c>
      <c r="N4" s="169" t="s">
        <v>51</v>
      </c>
      <c r="O4" s="169" t="s">
        <v>96</v>
      </c>
      <c r="P4" s="169" t="s">
        <v>57</v>
      </c>
      <c r="Q4" s="169" t="s">
        <v>55</v>
      </c>
      <c r="R4" s="169" t="s">
        <v>56</v>
      </c>
      <c r="S4" s="169" t="s">
        <v>5</v>
      </c>
      <c r="T4" s="169" t="s">
        <v>60</v>
      </c>
      <c r="U4" s="169" t="s">
        <v>75</v>
      </c>
      <c r="V4" s="156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</row>
    <row r="5" customFormat="false" ht="12.75" hidden="false" customHeight="true" outlineLevel="0" collapsed="false">
      <c r="A5" s="152"/>
      <c r="B5" s="169" t="s">
        <v>54</v>
      </c>
      <c r="C5" s="169" t="s">
        <v>51</v>
      </c>
      <c r="D5" s="146" t="s">
        <v>96</v>
      </c>
      <c r="E5" s="169" t="s">
        <v>57</v>
      </c>
      <c r="F5" s="169" t="s">
        <v>55</v>
      </c>
      <c r="G5" s="169" t="s">
        <v>56</v>
      </c>
      <c r="H5" s="169" t="s">
        <v>5</v>
      </c>
      <c r="I5" s="169" t="s">
        <v>60</v>
      </c>
      <c r="J5" s="169" t="s">
        <v>75</v>
      </c>
      <c r="K5" s="156"/>
      <c r="L5" s="152"/>
      <c r="M5" s="171" t="n">
        <f aca="false">COUNTIF($B$72:$AO$72,M4)</f>
        <v>0</v>
      </c>
      <c r="N5" s="171" t="n">
        <f aca="false">COUNTIF($B$72:$AO$72,N4)</f>
        <v>1</v>
      </c>
      <c r="O5" s="171" t="n">
        <f aca="false">COUNTIF($B$72:$AO$72,O4)</f>
        <v>0</v>
      </c>
      <c r="P5" s="171" t="n">
        <f aca="false">COUNTIF($B$72:$AO$72,P4)</f>
        <v>0</v>
      </c>
      <c r="Q5" s="171" t="n">
        <f aca="false">COUNTIF($B$72:$AO$72,Q4)</f>
        <v>0</v>
      </c>
      <c r="R5" s="171" t="n">
        <f aca="false">COUNTIF($B$72:$AO$72,R4)</f>
        <v>0</v>
      </c>
      <c r="S5" s="171" t="n">
        <f aca="false">SUM(M5:R5)</f>
        <v>1</v>
      </c>
      <c r="T5" s="171" t="n">
        <f aca="false">COUNTIF($B$72:$AO$72,T4)</f>
        <v>0</v>
      </c>
      <c r="U5" s="171" t="n">
        <f aca="false">COUNTIF($B$72:$AO$72,U4)</f>
        <v>0</v>
      </c>
      <c r="V5" s="156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</row>
    <row r="6" customFormat="false" ht="12.75" hidden="false" customHeight="true" outlineLevel="0" collapsed="false">
      <c r="A6" s="152"/>
      <c r="B6" s="171" t="n">
        <f aca="false">COUNTIF($B$72:$AO$76,B5)</f>
        <v>1</v>
      </c>
      <c r="C6" s="171" t="n">
        <f aca="false">COUNTIF(B72:AO76,C5)</f>
        <v>1</v>
      </c>
      <c r="D6" s="171" t="n">
        <f aca="false">COUNTIF(C72:AP76,D5)</f>
        <v>0</v>
      </c>
      <c r="E6" s="171" t="n">
        <f aca="false">COUNTIF(D72:AQ76,E5)</f>
        <v>0</v>
      </c>
      <c r="F6" s="171" t="n">
        <f aca="false">COUNTIF(D72:AQ76,F5)</f>
        <v>0</v>
      </c>
      <c r="G6" s="171" t="n">
        <f aca="false">COUNTIF(F72:AS76,G5)</f>
        <v>0</v>
      </c>
      <c r="H6" s="171" t="n">
        <f aca="false">SUM(B6:G6)</f>
        <v>2</v>
      </c>
      <c r="I6" s="171" t="n">
        <f aca="false">COUNTIF($B$72:$AO$76,I5)</f>
        <v>1</v>
      </c>
      <c r="J6" s="171" t="n">
        <f aca="false">COUNTIF($B$72:$AO$76,J5)</f>
        <v>0</v>
      </c>
      <c r="K6" s="156"/>
      <c r="L6" s="152"/>
      <c r="M6" s="172" t="n">
        <f aca="false">IF(S5&gt;0,M5/S5,0)</f>
        <v>0</v>
      </c>
      <c r="N6" s="172" t="n">
        <f aca="false">IF(S5&gt;0,N5/S5,0)</f>
        <v>1</v>
      </c>
      <c r="O6" s="172" t="n">
        <f aca="false">IF(S5&gt;0,O5/S5,0)</f>
        <v>0</v>
      </c>
      <c r="P6" s="172" t="n">
        <f aca="false">IF(S5&gt;0,P5/S5,0)</f>
        <v>0</v>
      </c>
      <c r="Q6" s="172" t="n">
        <f aca="false">IF(S5&gt;0,Q5/S5,0)</f>
        <v>0</v>
      </c>
      <c r="R6" s="172" t="n">
        <f aca="false">IF(S5&gt;0,R5/S5,0)</f>
        <v>0</v>
      </c>
      <c r="S6" s="173" t="n">
        <f aca="false">SUM(M6:R6)</f>
        <v>1</v>
      </c>
      <c r="T6" s="160"/>
      <c r="U6" s="160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</row>
    <row r="7" customFormat="false" ht="12.75" hidden="false" customHeight="true" outlineLevel="0" collapsed="false">
      <c r="A7" s="152"/>
      <c r="B7" s="172" t="n">
        <f aca="false">IF(H6&gt;0,B6/H6,0)</f>
        <v>0.5</v>
      </c>
      <c r="C7" s="172" t="n">
        <f aca="false">IF(H6&gt;0,C6/H6,0)</f>
        <v>0.5</v>
      </c>
      <c r="D7" s="172" t="n">
        <f aca="false">IF(H6&gt;0,D6/H6,0)</f>
        <v>0</v>
      </c>
      <c r="E7" s="172" t="n">
        <f aca="false">IF(H6&gt;0,E6/H6,0)</f>
        <v>0</v>
      </c>
      <c r="F7" s="172" t="n">
        <f aca="false">IF(F6&gt;0,F6/H6,0)</f>
        <v>0</v>
      </c>
      <c r="G7" s="172" t="n">
        <f aca="false">IF(G6&gt;0,G6/H6,0)</f>
        <v>0</v>
      </c>
      <c r="H7" s="173" t="n">
        <f aca="false">SUM(B7:G7)</f>
        <v>1</v>
      </c>
      <c r="I7" s="160"/>
      <c r="J7" s="160"/>
      <c r="K7" s="151"/>
      <c r="L7" s="174" t="s">
        <v>76</v>
      </c>
      <c r="M7" s="175" t="n">
        <f aca="false">IF(S5&gt;0,(M5-R5)/S5,0)</f>
        <v>0</v>
      </c>
      <c r="N7" s="160"/>
      <c r="O7" s="176"/>
      <c r="P7" s="176"/>
      <c r="Q7" s="176"/>
      <c r="R7" s="160"/>
      <c r="S7" s="151"/>
      <c r="T7" s="189" t="s">
        <v>77</v>
      </c>
      <c r="U7" s="171" t="n">
        <f aca="false">COUNTIF($B$72:$AO$72,T7)</f>
        <v>0</v>
      </c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</row>
    <row r="8" customFormat="false" ht="12.75" hidden="false" customHeight="true" outlineLevel="0" collapsed="false">
      <c r="A8" s="174" t="s">
        <v>76</v>
      </c>
      <c r="B8" s="175" t="n">
        <f aca="false">IF(H6&gt;0,(B6-G6)/H6,0)</f>
        <v>0.5</v>
      </c>
      <c r="C8" s="160"/>
      <c r="D8" s="176"/>
      <c r="E8" s="176"/>
      <c r="F8" s="176"/>
      <c r="G8" s="160"/>
      <c r="H8" s="151"/>
      <c r="I8" s="190" t="s">
        <v>77</v>
      </c>
      <c r="J8" s="177" t="n">
        <f aca="false">COUNTIF($B$72:$AO$76,I8)</f>
        <v>0</v>
      </c>
      <c r="K8" s="151"/>
      <c r="L8" s="174" t="s">
        <v>78</v>
      </c>
      <c r="M8" s="178" t="n">
        <f aca="false">IF(S5&gt;0,(M5+N5)/S5,0)</f>
        <v>1</v>
      </c>
      <c r="N8" s="179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51"/>
      <c r="AO8" s="151"/>
    </row>
    <row r="9" customFormat="false" ht="12.75" hidden="false" customHeight="true" outlineLevel="0" collapsed="false">
      <c r="A9" s="174" t="s">
        <v>78</v>
      </c>
      <c r="B9" s="178" t="n">
        <f aca="false">IF(H6&gt;0,(B6+C6)/H6,0)</f>
        <v>1</v>
      </c>
      <c r="C9" s="179"/>
      <c r="D9" s="151"/>
      <c r="E9" s="151"/>
      <c r="F9" s="151"/>
      <c r="G9" s="151"/>
      <c r="H9" s="151"/>
      <c r="I9" s="151"/>
      <c r="J9" s="151"/>
      <c r="K9" s="151"/>
      <c r="L9" s="151"/>
      <c r="M9" s="180"/>
      <c r="N9" s="179"/>
      <c r="O9" s="151"/>
      <c r="P9" s="151"/>
      <c r="Q9" s="151"/>
      <c r="R9" s="151"/>
      <c r="S9" s="151"/>
      <c r="T9" s="167" t="s">
        <v>79</v>
      </c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</row>
    <row r="10" customFormat="false" ht="12.75" hidden="false" customHeight="true" outlineLevel="0" collapsed="false">
      <c r="A10" s="151"/>
      <c r="B10" s="180"/>
      <c r="C10" s="179"/>
      <c r="D10" s="151"/>
      <c r="E10" s="151"/>
      <c r="F10" s="151"/>
      <c r="G10" s="151"/>
      <c r="H10" s="151"/>
      <c r="I10" s="167" t="s">
        <v>79</v>
      </c>
      <c r="J10" s="151"/>
      <c r="K10" s="151"/>
      <c r="L10" s="151"/>
      <c r="M10" s="168" t="s">
        <v>1</v>
      </c>
      <c r="N10" s="150"/>
      <c r="O10" s="150"/>
      <c r="P10" s="150"/>
      <c r="Q10" s="150"/>
      <c r="R10" s="150"/>
      <c r="S10" s="151"/>
      <c r="T10" s="181" t="s">
        <v>0</v>
      </c>
      <c r="U10" s="182" t="n">
        <f aca="false">M12+M19+T5</f>
        <v>3</v>
      </c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</row>
    <row r="11" customFormat="false" ht="12.75" hidden="false" customHeight="true" outlineLevel="0" collapsed="false">
      <c r="A11" s="151"/>
      <c r="B11" s="168" t="s">
        <v>1</v>
      </c>
      <c r="C11" s="150"/>
      <c r="D11" s="150"/>
      <c r="E11" s="150"/>
      <c r="F11" s="150"/>
      <c r="G11" s="150"/>
      <c r="H11" s="151"/>
      <c r="I11" s="181" t="s">
        <v>0</v>
      </c>
      <c r="J11" s="182" t="n">
        <f aca="false">B13+B20+I6</f>
        <v>11</v>
      </c>
      <c r="K11" s="151"/>
      <c r="L11" s="152"/>
      <c r="M11" s="169" t="s">
        <v>49</v>
      </c>
      <c r="N11" s="169" t="s">
        <v>47</v>
      </c>
      <c r="O11" s="169" t="s">
        <v>80</v>
      </c>
      <c r="P11" s="169" t="s">
        <v>81</v>
      </c>
      <c r="Q11" s="169" t="s">
        <v>48</v>
      </c>
      <c r="R11" s="169" t="s">
        <v>5</v>
      </c>
      <c r="S11" s="156"/>
      <c r="T11" s="181" t="s">
        <v>82</v>
      </c>
      <c r="U11" s="182" t="n">
        <f aca="false">R19+Q12+U7+U5</f>
        <v>0</v>
      </c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</row>
    <row r="12" customFormat="false" ht="12.75" hidden="false" customHeight="true" outlineLevel="0" collapsed="false">
      <c r="A12" s="152"/>
      <c r="B12" s="169" t="s">
        <v>49</v>
      </c>
      <c r="C12" s="169" t="s">
        <v>47</v>
      </c>
      <c r="D12" s="169" t="s">
        <v>80</v>
      </c>
      <c r="E12" s="169" t="s">
        <v>81</v>
      </c>
      <c r="F12" s="169" t="s">
        <v>48</v>
      </c>
      <c r="G12" s="169" t="s">
        <v>5</v>
      </c>
      <c r="H12" s="156"/>
      <c r="I12" s="181" t="s">
        <v>82</v>
      </c>
      <c r="J12" s="182" t="n">
        <f aca="false">G20+F13+J6+J8</f>
        <v>2</v>
      </c>
      <c r="K12" s="151"/>
      <c r="L12" s="152"/>
      <c r="M12" s="191" t="n">
        <f aca="false">COUNTIF($B$72:$AO$72,M11)</f>
        <v>0</v>
      </c>
      <c r="N12" s="191" t="n">
        <f aca="false">COUNTIF($B$72:$AO$72,N11)</f>
        <v>2</v>
      </c>
      <c r="O12" s="191" t="n">
        <f aca="false">COUNTIF($B$72:$AO$72,O11)</f>
        <v>0</v>
      </c>
      <c r="P12" s="191" t="n">
        <f aca="false">COUNTIF($B$72:$AO$72,P11)</f>
        <v>0</v>
      </c>
      <c r="Q12" s="191" t="n">
        <f aca="false">COUNTIF($B$72:$AO$72,Q11)</f>
        <v>0</v>
      </c>
      <c r="R12" s="171" t="n">
        <f aca="false">SUM(M12:Q12)</f>
        <v>2</v>
      </c>
      <c r="S12" s="156"/>
      <c r="T12" s="181" t="s">
        <v>83</v>
      </c>
      <c r="U12" s="182" t="n">
        <f aca="false">R5</f>
        <v>0</v>
      </c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</row>
    <row r="13" customFormat="false" ht="12.75" hidden="false" customHeight="true" outlineLevel="0" collapsed="false">
      <c r="A13" s="152"/>
      <c r="B13" s="171" t="n">
        <f aca="false">COUNTIF($B$72:$AO$76,B12)</f>
        <v>0</v>
      </c>
      <c r="C13" s="171" t="n">
        <f aca="false">COUNTIF($B$72:$AO$76,C12)</f>
        <v>7</v>
      </c>
      <c r="D13" s="171" t="n">
        <f aca="false">COUNTIF($B$72:$AO$76,D12)</f>
        <v>0</v>
      </c>
      <c r="E13" s="171" t="n">
        <f aca="false">COUNTIF($B$72:$AO$76,E12)</f>
        <v>0</v>
      </c>
      <c r="F13" s="171" t="n">
        <f aca="false">COUNTIF($B$72:$AO$76,F12)</f>
        <v>0</v>
      </c>
      <c r="G13" s="171" t="n">
        <f aca="false">SUM(B13:F13)</f>
        <v>7</v>
      </c>
      <c r="H13" s="156"/>
      <c r="I13" s="181" t="s">
        <v>83</v>
      </c>
      <c r="J13" s="182" t="n">
        <f aca="false">G6</f>
        <v>0</v>
      </c>
      <c r="K13" s="151"/>
      <c r="L13" s="152"/>
      <c r="M13" s="172" t="n">
        <f aca="false">IF(R12&gt;0,M12/R12,0)</f>
        <v>0</v>
      </c>
      <c r="N13" s="172" t="n">
        <f aca="false">IF(R2&gt;0,N12/R12,0)</f>
        <v>0</v>
      </c>
      <c r="O13" s="172" t="n">
        <f aca="false">IF(R12&gt;0,O12/R12,0)</f>
        <v>0</v>
      </c>
      <c r="P13" s="172" t="n">
        <f aca="false">IF(R2&gt;0,P12/R12,0)</f>
        <v>0</v>
      </c>
      <c r="Q13" s="172" t="n">
        <f aca="false">IF(R2&gt;0,Q12/R12,0)</f>
        <v>0</v>
      </c>
      <c r="R13" s="172" t="n">
        <f aca="false">SUM(M13:Q13)</f>
        <v>0</v>
      </c>
      <c r="S13" s="156"/>
      <c r="T13" s="181" t="s">
        <v>84</v>
      </c>
      <c r="U13" s="182" t="n">
        <f aca="false">Q19</f>
        <v>0</v>
      </c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</row>
    <row r="14" customFormat="false" ht="12.75" hidden="false" customHeight="true" outlineLevel="0" collapsed="false">
      <c r="A14" s="152"/>
      <c r="B14" s="172" t="n">
        <f aca="false">IF(G13&gt;0,B13/G13,0)</f>
        <v>0</v>
      </c>
      <c r="C14" s="172" t="n">
        <f aca="false">IF(G13&gt;0,C13/G13,0)</f>
        <v>1</v>
      </c>
      <c r="D14" s="172" t="n">
        <f aca="false">IF(G13&gt;0,D13/G13,0)</f>
        <v>0</v>
      </c>
      <c r="E14" s="172" t="n">
        <f aca="false">IF(G13&gt;0,E13/G13,0)</f>
        <v>0</v>
      </c>
      <c r="F14" s="172" t="n">
        <f aca="false">IF(G13&gt;0,F13/G13,0)</f>
        <v>0</v>
      </c>
      <c r="G14" s="172" t="n">
        <f aca="false">SUM(B14:F14)</f>
        <v>1</v>
      </c>
      <c r="H14" s="156"/>
      <c r="I14" s="181" t="s">
        <v>84</v>
      </c>
      <c r="J14" s="182" t="n">
        <f aca="false">F20</f>
        <v>0</v>
      </c>
      <c r="K14" s="151"/>
      <c r="L14" s="174" t="s">
        <v>76</v>
      </c>
      <c r="M14" s="175" t="n">
        <f aca="false">IF(R12&gt;0,(M12-Q12)/R12,0)</f>
        <v>0</v>
      </c>
      <c r="N14" s="160"/>
      <c r="O14" s="160"/>
      <c r="P14" s="160"/>
      <c r="Q14" s="160"/>
      <c r="R14" s="160"/>
      <c r="S14" s="151"/>
      <c r="T14" s="181" t="s">
        <v>85</v>
      </c>
      <c r="U14" s="183" t="n">
        <f aca="false">M7</f>
        <v>0</v>
      </c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</row>
    <row r="15" customFormat="false" ht="12.75" hidden="false" customHeight="true" outlineLevel="0" collapsed="false">
      <c r="A15" s="174" t="s">
        <v>76</v>
      </c>
      <c r="B15" s="175" t="n">
        <f aca="false">IF(G13&gt;0,(B13-F13)/G13,0)</f>
        <v>0</v>
      </c>
      <c r="C15" s="160"/>
      <c r="D15" s="160"/>
      <c r="E15" s="160"/>
      <c r="F15" s="160"/>
      <c r="G15" s="160"/>
      <c r="H15" s="151"/>
      <c r="I15" s="181" t="s">
        <v>85</v>
      </c>
      <c r="J15" s="183" t="n">
        <f aca="false">B8</f>
        <v>0.5</v>
      </c>
      <c r="K15" s="151"/>
      <c r="L15" s="174" t="s">
        <v>78</v>
      </c>
      <c r="M15" s="178" t="n">
        <f aca="false">IF(R12&gt;0,(M12+N12)/R12,0)</f>
        <v>1</v>
      </c>
      <c r="N15" s="151"/>
      <c r="O15" s="151"/>
      <c r="P15" s="151"/>
      <c r="Q15" s="151"/>
      <c r="R15" s="151"/>
      <c r="S15" s="151"/>
      <c r="T15" s="181" t="s">
        <v>87</v>
      </c>
      <c r="U15" s="183" t="n">
        <f aca="false">M21</f>
        <v>0.3333333333</v>
      </c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</row>
    <row r="16" customFormat="false" ht="12.75" hidden="false" customHeight="true" outlineLevel="0" collapsed="false">
      <c r="A16" s="174" t="s">
        <v>86</v>
      </c>
      <c r="B16" s="178" t="n">
        <f aca="false">IF(G13&gt;0,(B13+C13)/G13,0)</f>
        <v>1</v>
      </c>
      <c r="C16" s="151"/>
      <c r="D16" s="151"/>
      <c r="E16" s="151"/>
      <c r="F16" s="151"/>
      <c r="G16" s="151"/>
      <c r="H16" s="151"/>
      <c r="I16" s="181" t="s">
        <v>87</v>
      </c>
      <c r="J16" s="183" t="n">
        <f aca="false">B22</f>
        <v>0.32</v>
      </c>
      <c r="K16" s="151"/>
      <c r="L16" s="151"/>
      <c r="M16" s="180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</row>
    <row r="17" customFormat="false" ht="12.75" hidden="false" customHeight="true" outlineLevel="0" collapsed="false">
      <c r="A17" s="151"/>
      <c r="B17" s="180"/>
      <c r="C17" s="151"/>
      <c r="D17" s="151"/>
      <c r="E17" s="151"/>
      <c r="F17" s="151"/>
      <c r="G17" s="151"/>
      <c r="H17" s="151"/>
      <c r="I17" s="151" t="s">
        <v>6</v>
      </c>
      <c r="J17" s="184" t="n">
        <f aca="false">J11-J12-J13</f>
        <v>9</v>
      </c>
      <c r="K17" s="151"/>
      <c r="L17" s="151"/>
      <c r="M17" s="168" t="s">
        <v>3</v>
      </c>
      <c r="N17" s="150"/>
      <c r="O17" s="150"/>
      <c r="P17" s="150"/>
      <c r="Q17" s="150"/>
      <c r="R17" s="150"/>
      <c r="S17" s="150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</row>
    <row r="18" customFormat="false" ht="12.75" hidden="false" customHeight="true" outlineLevel="0" collapsed="false">
      <c r="A18" s="151"/>
      <c r="B18" s="168" t="s">
        <v>3</v>
      </c>
      <c r="C18" s="150"/>
      <c r="D18" s="150"/>
      <c r="E18" s="150"/>
      <c r="F18" s="150"/>
      <c r="G18" s="150"/>
      <c r="H18" s="150"/>
      <c r="I18" s="151"/>
      <c r="J18" s="151"/>
      <c r="K18" s="151"/>
      <c r="L18" s="152"/>
      <c r="M18" s="169" t="s">
        <v>50</v>
      </c>
      <c r="N18" s="169" t="s">
        <v>46</v>
      </c>
      <c r="O18" s="169" t="s">
        <v>88</v>
      </c>
      <c r="P18" s="169" t="s">
        <v>53</v>
      </c>
      <c r="Q18" s="169" t="s">
        <v>59</v>
      </c>
      <c r="R18" s="169" t="s">
        <v>52</v>
      </c>
      <c r="S18" s="169" t="s">
        <v>5</v>
      </c>
      <c r="T18" s="156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</row>
    <row r="19" customFormat="false" ht="12.75" hidden="false" customHeight="true" outlineLevel="0" collapsed="false">
      <c r="A19" s="152"/>
      <c r="B19" s="169" t="s">
        <v>50</v>
      </c>
      <c r="C19" s="169" t="s">
        <v>46</v>
      </c>
      <c r="D19" s="169" t="s">
        <v>88</v>
      </c>
      <c r="E19" s="169" t="s">
        <v>53</v>
      </c>
      <c r="F19" s="169" t="s">
        <v>59</v>
      </c>
      <c r="G19" s="169" t="s">
        <v>52</v>
      </c>
      <c r="H19" s="169" t="s">
        <v>5</v>
      </c>
      <c r="I19" s="156"/>
      <c r="J19" s="151"/>
      <c r="K19" s="151"/>
      <c r="L19" s="152"/>
      <c r="M19" s="191" t="n">
        <f aca="false">COUNTIF($B$72:$AO$72,M18)</f>
        <v>3</v>
      </c>
      <c r="N19" s="191" t="n">
        <f aca="false">COUNTIF($B$72:$AO$72,N18)</f>
        <v>6</v>
      </c>
      <c r="O19" s="191" t="n">
        <f aca="false">COUNTIF($B$72:$AO$72,O18)</f>
        <v>0</v>
      </c>
      <c r="P19" s="191" t="n">
        <f aca="false">COUNTIF($B$72:$AO$72,P18)</f>
        <v>0</v>
      </c>
      <c r="Q19" s="191" t="n">
        <f aca="false">COUNTIF($B$72:$AO$72,Q18)</f>
        <v>0</v>
      </c>
      <c r="R19" s="191" t="n">
        <f aca="false">COUNTIF($B$72:$AO$72,R18)</f>
        <v>0</v>
      </c>
      <c r="S19" s="171" t="n">
        <f aca="false">SUM(M19:R19)</f>
        <v>9</v>
      </c>
      <c r="T19" s="156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</row>
    <row r="20" customFormat="false" ht="12.75" hidden="false" customHeight="true" outlineLevel="0" collapsed="false">
      <c r="A20" s="152"/>
      <c r="B20" s="191" t="n">
        <f aca="false">COUNTIF($B$72:$AO$76,B19)</f>
        <v>10</v>
      </c>
      <c r="C20" s="191" t="n">
        <f aca="false">COUNTIF($B$72:$AO$76,C19)</f>
        <v>12</v>
      </c>
      <c r="D20" s="191" t="n">
        <f aca="false">COUNTIF($B$72:$AO$76,D19)</f>
        <v>0</v>
      </c>
      <c r="E20" s="191" t="n">
        <f aca="false">COUNTIF($B$72:$AO$76,E19)</f>
        <v>1</v>
      </c>
      <c r="F20" s="191" t="n">
        <f aca="false">COUNTIF($B$72:$AO$76,F19)</f>
        <v>0</v>
      </c>
      <c r="G20" s="191" t="n">
        <f aca="false">COUNTIF($B$72:$AO$76,G19)</f>
        <v>2</v>
      </c>
      <c r="H20" s="171" t="n">
        <f aca="false">SUM(B20:G20)</f>
        <v>25</v>
      </c>
      <c r="I20" s="156"/>
      <c r="J20" s="151"/>
      <c r="K20" s="151"/>
      <c r="L20" s="152"/>
      <c r="M20" s="172" t="n">
        <f aca="false">IF(S19&gt;0,M19/S19,0)</f>
        <v>0.3333333333</v>
      </c>
      <c r="N20" s="172" t="n">
        <f aca="false">IF(S19&gt;0,N19/S19,0)</f>
        <v>0.6666666667</v>
      </c>
      <c r="O20" s="172" t="n">
        <f aca="false">IF(S19&gt;0,O19/S19,0)</f>
        <v>0</v>
      </c>
      <c r="P20" s="172" t="n">
        <f aca="false">IF(S19&gt;0,P19/S19,0)</f>
        <v>0</v>
      </c>
      <c r="Q20" s="172" t="n">
        <f aca="false">IF(S19&gt;0,Q19/S19,0)</f>
        <v>0</v>
      </c>
      <c r="R20" s="172" t="n">
        <f aca="false">IF(S19&gt;0,R19/S19,0)</f>
        <v>0</v>
      </c>
      <c r="S20" s="172" t="n">
        <f aca="false">SUM(M20:R20)</f>
        <v>1</v>
      </c>
      <c r="T20" s="156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</row>
    <row r="21" customFormat="false" ht="12.75" hidden="false" customHeight="true" outlineLevel="0" collapsed="false">
      <c r="A21" s="152"/>
      <c r="B21" s="172" t="n">
        <f aca="false">IF(H20&gt;0,B20/H20,0)</f>
        <v>0.4</v>
      </c>
      <c r="C21" s="172" t="n">
        <f aca="false">IF(H20&gt;0,C20/H20,0)</f>
        <v>0.48</v>
      </c>
      <c r="D21" s="172" t="n">
        <f aca="false">IF(H20&gt;0,D20/H20,0)</f>
        <v>0</v>
      </c>
      <c r="E21" s="172" t="n">
        <f aca="false">IF(H20&gt;0,E20/H20,0)</f>
        <v>0.04</v>
      </c>
      <c r="F21" s="172" t="n">
        <f aca="false">IF(H20&gt;0,F20/H20,0)</f>
        <v>0</v>
      </c>
      <c r="G21" s="172" t="n">
        <f aca="false">IF(H20&gt;0,G20/H20,0)</f>
        <v>0.08</v>
      </c>
      <c r="H21" s="172" t="n">
        <f aca="false">SUM(B21:G21)</f>
        <v>1</v>
      </c>
      <c r="I21" s="156"/>
      <c r="J21" s="151"/>
      <c r="K21" s="151"/>
      <c r="L21" s="174" t="s">
        <v>76</v>
      </c>
      <c r="M21" s="185" t="n">
        <f aca="false">IF(S19&gt;0,(M19-R19)/S19,0)</f>
        <v>0.3333333333</v>
      </c>
      <c r="N21" s="160"/>
      <c r="O21" s="160"/>
      <c r="P21" s="160"/>
      <c r="Q21" s="160"/>
      <c r="R21" s="160"/>
      <c r="S21" s="160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</row>
    <row r="22" customFormat="false" ht="12.75" hidden="false" customHeight="true" outlineLevel="0" collapsed="false">
      <c r="A22" s="174" t="s">
        <v>76</v>
      </c>
      <c r="B22" s="185" t="n">
        <f aca="false">IF(H20&gt;0,(B20-G20)/H20,0)</f>
        <v>0.32</v>
      </c>
      <c r="C22" s="160"/>
      <c r="D22" s="160"/>
      <c r="E22" s="160"/>
      <c r="F22" s="160"/>
      <c r="G22" s="160"/>
      <c r="H22" s="160"/>
      <c r="I22" s="151"/>
      <c r="J22" s="151"/>
      <c r="K22" s="151"/>
      <c r="L22" s="174" t="s">
        <v>78</v>
      </c>
      <c r="M22" s="186" t="n">
        <f aca="false">IF(S19&gt;0,(M19+N19+O19+P19)/S19,0)</f>
        <v>1</v>
      </c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</row>
    <row r="23" customFormat="false" ht="12.75" hidden="false" customHeight="true" outlineLevel="0" collapsed="false">
      <c r="A23" s="174" t="s">
        <v>78</v>
      </c>
      <c r="B23" s="186" t="n">
        <f aca="false">IF(H20&gt;0,(B20+C20+D20+E20)/H20,0)</f>
        <v>0.92</v>
      </c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</row>
    <row r="24" customFormat="false" ht="12.75" hidden="false" customHeight="true" outlineLevel="0" collapsed="false">
      <c r="A24" s="174"/>
      <c r="B24" s="186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</row>
    <row r="25" customFormat="false" ht="12.75" hidden="false" customHeight="true" outlineLevel="0" collapsed="false">
      <c r="A25" s="166" t="s">
        <v>97</v>
      </c>
      <c r="B25" s="168" t="s">
        <v>2</v>
      </c>
      <c r="C25" s="150"/>
      <c r="D25" s="150"/>
      <c r="E25" s="150"/>
      <c r="F25" s="150"/>
      <c r="G25" s="150"/>
      <c r="H25" s="151"/>
      <c r="I25" s="168" t="s">
        <v>4</v>
      </c>
      <c r="J25" s="150"/>
      <c r="K25" s="151"/>
      <c r="L25" s="166" t="s">
        <v>98</v>
      </c>
      <c r="M25" s="168" t="s">
        <v>2</v>
      </c>
      <c r="N25" s="150"/>
      <c r="O25" s="150"/>
      <c r="P25" s="150"/>
      <c r="Q25" s="150"/>
      <c r="R25" s="150"/>
      <c r="S25" s="151"/>
      <c r="T25" s="168" t="s">
        <v>4</v>
      </c>
      <c r="U25" s="150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</row>
    <row r="26" customFormat="false" ht="12.75" hidden="false" customHeight="true" outlineLevel="0" collapsed="false">
      <c r="A26" s="152"/>
      <c r="B26" s="169" t="s">
        <v>54</v>
      </c>
      <c r="C26" s="169" t="s">
        <v>51</v>
      </c>
      <c r="D26" s="146" t="s">
        <v>96</v>
      </c>
      <c r="E26" s="169" t="s">
        <v>57</v>
      </c>
      <c r="F26" s="169" t="s">
        <v>55</v>
      </c>
      <c r="G26" s="169" t="s">
        <v>56</v>
      </c>
      <c r="H26" s="169" t="s">
        <v>5</v>
      </c>
      <c r="I26" s="169" t="s">
        <v>60</v>
      </c>
      <c r="J26" s="169" t="s">
        <v>75</v>
      </c>
      <c r="K26" s="156"/>
      <c r="L26" s="152"/>
      <c r="M26" s="169" t="s">
        <v>54</v>
      </c>
      <c r="N26" s="169" t="s">
        <v>51</v>
      </c>
      <c r="O26" s="146" t="s">
        <v>96</v>
      </c>
      <c r="P26" s="169" t="s">
        <v>57</v>
      </c>
      <c r="Q26" s="169" t="s">
        <v>55</v>
      </c>
      <c r="R26" s="169" t="s">
        <v>56</v>
      </c>
      <c r="S26" s="169" t="s">
        <v>5</v>
      </c>
      <c r="T26" s="169" t="s">
        <v>60</v>
      </c>
      <c r="U26" s="169" t="s">
        <v>75</v>
      </c>
      <c r="V26" s="156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</row>
    <row r="27" customFormat="false" ht="12.75" hidden="false" customHeight="true" outlineLevel="0" collapsed="false">
      <c r="A27" s="152"/>
      <c r="B27" s="191" t="n">
        <f aca="false">COUNTIF($B$73:$AO$73,B26)</f>
        <v>1</v>
      </c>
      <c r="C27" s="191" t="n">
        <f aca="false">COUNTIF($B$73:$AO$73,C26)</f>
        <v>0</v>
      </c>
      <c r="D27" s="191" t="n">
        <f aca="false">COUNTIF($B$73:$AO$73,D26)</f>
        <v>0</v>
      </c>
      <c r="E27" s="191" t="n">
        <f aca="false">COUNTIF($B$73:$AO$73,E26)</f>
        <v>0</v>
      </c>
      <c r="F27" s="191" t="n">
        <f aca="false">COUNTIF($B$73:$AO$73,F26)</f>
        <v>0</v>
      </c>
      <c r="G27" s="191" t="n">
        <f aca="false">COUNTIF($B$73:$AO$73,G26)</f>
        <v>0</v>
      </c>
      <c r="H27" s="171" t="n">
        <f aca="false">SUM(B27:G27)</f>
        <v>1</v>
      </c>
      <c r="I27" s="191" t="n">
        <f aca="false">COUNTIF($B$73:$AO$73,I26)</f>
        <v>0</v>
      </c>
      <c r="J27" s="191" t="n">
        <f aca="false">COUNTIF($B$73:$AO$73,J26)</f>
        <v>0</v>
      </c>
      <c r="K27" s="156"/>
      <c r="L27" s="152"/>
      <c r="M27" s="191" t="n">
        <f aca="false">COUNTIF($B$74:$AO$74,M26)</f>
        <v>0</v>
      </c>
      <c r="N27" s="191" t="n">
        <f aca="false">COUNTIF($B$74:$AO$74,N26)</f>
        <v>0</v>
      </c>
      <c r="O27" s="191" t="n">
        <f aca="false">COUNTIF($B$74:$AO$74,O26)</f>
        <v>0</v>
      </c>
      <c r="P27" s="191" t="n">
        <f aca="false">COUNTIF($B$74:$AO$74,P26)</f>
        <v>0</v>
      </c>
      <c r="Q27" s="191" t="n">
        <f aca="false">COUNTIF($B$74:$AO$74,Q26)</f>
        <v>0</v>
      </c>
      <c r="R27" s="191" t="n">
        <f aca="false">COUNTIF($B$74:$AO$74,R26)</f>
        <v>0</v>
      </c>
      <c r="S27" s="171" t="n">
        <f aca="false">SUM(M27:R27)</f>
        <v>0</v>
      </c>
      <c r="T27" s="191" t="n">
        <f aca="false">COUNTIF($B$74:$AO$74,T26)</f>
        <v>1</v>
      </c>
      <c r="U27" s="191" t="n">
        <f aca="false">COUNTIF($B$74:$AO$74,U26)</f>
        <v>0</v>
      </c>
      <c r="V27" s="156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</row>
    <row r="28" customFormat="false" ht="12.75" hidden="false" customHeight="true" outlineLevel="0" collapsed="false">
      <c r="A28" s="152"/>
      <c r="B28" s="172" t="n">
        <f aca="false">IF(H27&gt;0,B27/H27,0)</f>
        <v>1</v>
      </c>
      <c r="C28" s="172" t="n">
        <f aca="false">IF(H27&gt;0,C27/H27,0)</f>
        <v>0</v>
      </c>
      <c r="D28" s="172" t="n">
        <f aca="false">IF(H27&gt;0,D27/H27,0)</f>
        <v>0</v>
      </c>
      <c r="E28" s="172" t="n">
        <f aca="false">IF(H27&gt;0,E27/H27,0)</f>
        <v>0</v>
      </c>
      <c r="F28" s="172" t="n">
        <f aca="false">IF(H27&gt;0,F27/H27,0)</f>
        <v>0</v>
      </c>
      <c r="G28" s="172" t="n">
        <f aca="false">IF(H27&gt;0,G27/H27,0)</f>
        <v>0</v>
      </c>
      <c r="H28" s="173" t="n">
        <f aca="false">SUM(B28:G28)</f>
        <v>1</v>
      </c>
      <c r="I28" s="160"/>
      <c r="J28" s="160"/>
      <c r="K28" s="151"/>
      <c r="L28" s="152"/>
      <c r="M28" s="172" t="n">
        <f aca="false">IF(S27&gt;0,M27/S27,0)</f>
        <v>0</v>
      </c>
      <c r="N28" s="172" t="n">
        <f aca="false">IF(S27&gt;0,N27/S27,0)</f>
        <v>0</v>
      </c>
      <c r="O28" s="172" t="n">
        <f aca="false">IF(T27&gt;0,O27/T27,0)</f>
        <v>0</v>
      </c>
      <c r="P28" s="172" t="n">
        <f aca="false">IF(S27&gt;0,P27/S27,0)</f>
        <v>0</v>
      </c>
      <c r="Q28" s="172" t="n">
        <f aca="false">IF(S27&gt;0,Q27/S27,0)</f>
        <v>0</v>
      </c>
      <c r="R28" s="172" t="n">
        <f aca="false">IF(S27&gt;0,R27/S27,0)</f>
        <v>0</v>
      </c>
      <c r="S28" s="173" t="n">
        <f aca="false">SUM(M28:R28)</f>
        <v>0</v>
      </c>
      <c r="T28" s="160"/>
      <c r="U28" s="160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</row>
    <row r="29" customFormat="false" ht="12.75" hidden="false" customHeight="true" outlineLevel="0" collapsed="false">
      <c r="A29" s="174" t="s">
        <v>76</v>
      </c>
      <c r="B29" s="175" t="n">
        <f aca="false">IF(H27&gt;0,(B27-G27)/H27,0)</f>
        <v>1</v>
      </c>
      <c r="C29" s="160"/>
      <c r="D29" s="176"/>
      <c r="E29" s="176"/>
      <c r="F29" s="176"/>
      <c r="G29" s="160"/>
      <c r="H29" s="151"/>
      <c r="I29" s="189" t="s">
        <v>77</v>
      </c>
      <c r="J29" s="191" t="n">
        <f aca="false">COUNTIF($B$73:$AO$73,I28)</f>
        <v>0</v>
      </c>
      <c r="K29" s="151"/>
      <c r="L29" s="174" t="s">
        <v>76</v>
      </c>
      <c r="M29" s="175" t="n">
        <f aca="false">IF(S27&gt;0,(M27-R27)/S27,0)</f>
        <v>0</v>
      </c>
      <c r="N29" s="160"/>
      <c r="O29" s="176"/>
      <c r="P29" s="176"/>
      <c r="Q29" s="176"/>
      <c r="R29" s="160"/>
      <c r="S29" s="151"/>
      <c r="T29" s="189" t="s">
        <v>77</v>
      </c>
      <c r="U29" s="191" t="n">
        <f aca="false">COUNTIF($B$74:$AO$74,T29)</f>
        <v>0</v>
      </c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</row>
    <row r="30" customFormat="false" ht="12.75" hidden="false" customHeight="true" outlineLevel="0" collapsed="false">
      <c r="A30" s="174" t="s">
        <v>78</v>
      </c>
      <c r="B30" s="178" t="n">
        <f aca="false">IF(H27&gt;0,(B27+C27)/H27,0)</f>
        <v>1</v>
      </c>
      <c r="C30" s="179"/>
      <c r="D30" s="151"/>
      <c r="E30" s="151"/>
      <c r="F30" s="151"/>
      <c r="G30" s="151"/>
      <c r="H30" s="151"/>
      <c r="I30" s="151"/>
      <c r="J30" s="151"/>
      <c r="K30" s="151"/>
      <c r="L30" s="174" t="s">
        <v>78</v>
      </c>
      <c r="M30" s="178" t="n">
        <f aca="false">IF(S27&gt;0,(M27+N27)/S27,0)</f>
        <v>0</v>
      </c>
      <c r="N30" s="179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</row>
    <row r="31" customFormat="false" ht="12.75" hidden="false" customHeight="true" outlineLevel="0" collapsed="false">
      <c r="B31" s="180"/>
      <c r="C31" s="179"/>
      <c r="D31" s="151"/>
      <c r="E31" s="151"/>
      <c r="F31" s="151"/>
      <c r="G31" s="151"/>
      <c r="H31" s="151"/>
      <c r="I31" s="167" t="s">
        <v>79</v>
      </c>
      <c r="J31" s="151"/>
      <c r="K31" s="151"/>
      <c r="L31" s="151"/>
      <c r="M31" s="180"/>
      <c r="N31" s="179"/>
      <c r="O31" s="151"/>
      <c r="P31" s="151"/>
      <c r="Q31" s="151"/>
      <c r="R31" s="151"/>
      <c r="S31" s="151"/>
      <c r="T31" s="167" t="s">
        <v>79</v>
      </c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</row>
    <row r="32" customFormat="false" ht="12.75" hidden="false" customHeight="true" outlineLevel="0" collapsed="false">
      <c r="A32" s="151"/>
      <c r="B32" s="168" t="s">
        <v>1</v>
      </c>
      <c r="C32" s="150"/>
      <c r="D32" s="150"/>
      <c r="E32" s="150"/>
      <c r="F32" s="150"/>
      <c r="G32" s="150"/>
      <c r="H32" s="151"/>
      <c r="I32" s="181" t="s">
        <v>0</v>
      </c>
      <c r="J32" s="182" t="n">
        <f aca="false">B34+B41+I27</f>
        <v>4</v>
      </c>
      <c r="K32" s="151"/>
      <c r="L32" s="151"/>
      <c r="M32" s="168" t="s">
        <v>1</v>
      </c>
      <c r="N32" s="150"/>
      <c r="O32" s="150"/>
      <c r="P32" s="150"/>
      <c r="Q32" s="150"/>
      <c r="R32" s="150"/>
      <c r="S32" s="151"/>
      <c r="T32" s="181" t="s">
        <v>0</v>
      </c>
      <c r="U32" s="182" t="n">
        <f aca="false">M34+M41+T27</f>
        <v>4</v>
      </c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</row>
    <row r="33" customFormat="false" ht="12.75" hidden="false" customHeight="true" outlineLevel="0" collapsed="false">
      <c r="A33" s="152"/>
      <c r="B33" s="169" t="s">
        <v>49</v>
      </c>
      <c r="C33" s="169" t="s">
        <v>47</v>
      </c>
      <c r="D33" s="169" t="s">
        <v>80</v>
      </c>
      <c r="E33" s="169" t="s">
        <v>81</v>
      </c>
      <c r="F33" s="169" t="s">
        <v>48</v>
      </c>
      <c r="G33" s="169" t="s">
        <v>5</v>
      </c>
      <c r="H33" s="156"/>
      <c r="I33" s="181" t="s">
        <v>82</v>
      </c>
      <c r="J33" s="182" t="n">
        <f aca="false">G41+F34+J29+J27</f>
        <v>1</v>
      </c>
      <c r="K33" s="151"/>
      <c r="L33" s="152"/>
      <c r="M33" s="169" t="s">
        <v>49</v>
      </c>
      <c r="N33" s="169" t="s">
        <v>47</v>
      </c>
      <c r="O33" s="169" t="s">
        <v>80</v>
      </c>
      <c r="P33" s="169" t="s">
        <v>81</v>
      </c>
      <c r="Q33" s="169" t="s">
        <v>48</v>
      </c>
      <c r="R33" s="169" t="s">
        <v>5</v>
      </c>
      <c r="S33" s="156"/>
      <c r="T33" s="181" t="s">
        <v>82</v>
      </c>
      <c r="U33" s="182" t="n">
        <f aca="false">R41+Q34+U29+U27</f>
        <v>1</v>
      </c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</row>
    <row r="34" customFormat="false" ht="12.75" hidden="false" customHeight="true" outlineLevel="0" collapsed="false">
      <c r="A34" s="152"/>
      <c r="B34" s="191" t="n">
        <f aca="false">COUNTIF($B$73:$AO$73,B33)</f>
        <v>0</v>
      </c>
      <c r="C34" s="191" t="n">
        <f aca="false">COUNTIF($B$73:$AO$73,C33)</f>
        <v>3</v>
      </c>
      <c r="D34" s="191" t="n">
        <f aca="false">COUNTIF($B$73:$AO$73,D33)</f>
        <v>0</v>
      </c>
      <c r="E34" s="191" t="n">
        <f aca="false">COUNTIF($B$73:$AO$73,E33)</f>
        <v>0</v>
      </c>
      <c r="F34" s="191" t="n">
        <f aca="false">COUNTIF($B$73:$AO$73,F33)</f>
        <v>0</v>
      </c>
      <c r="G34" s="171" t="n">
        <f aca="false">SUM(B34:F34)</f>
        <v>3</v>
      </c>
      <c r="H34" s="156"/>
      <c r="I34" s="181" t="s">
        <v>83</v>
      </c>
      <c r="J34" s="182" t="n">
        <f aca="false">G27</f>
        <v>0</v>
      </c>
      <c r="K34" s="151"/>
      <c r="L34" s="152"/>
      <c r="M34" s="191" t="n">
        <f aca="false">COUNTIF($B$74:$AO$74,M33)</f>
        <v>0</v>
      </c>
      <c r="N34" s="191" t="n">
        <f aca="false">COUNTIF($B$74:$AO$74,N33)</f>
        <v>2</v>
      </c>
      <c r="O34" s="191" t="n">
        <f aca="false">COUNTIF($B$74:$AO$74,O33)</f>
        <v>0</v>
      </c>
      <c r="P34" s="191" t="n">
        <f aca="false">COUNTIF($B$74:$AO$74,P33)</f>
        <v>0</v>
      </c>
      <c r="Q34" s="191" t="n">
        <f aca="false">COUNTIF($B$74:$AO$74,Q33)</f>
        <v>0</v>
      </c>
      <c r="R34" s="171" t="n">
        <f aca="false">SUM(M34:Q34)</f>
        <v>2</v>
      </c>
      <c r="S34" s="156"/>
      <c r="T34" s="181" t="s">
        <v>83</v>
      </c>
      <c r="U34" s="182" t="n">
        <f aca="false">R27</f>
        <v>0</v>
      </c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</row>
    <row r="35" customFormat="false" ht="12.75" hidden="false" customHeight="true" outlineLevel="0" collapsed="false">
      <c r="A35" s="174" t="s">
        <v>76</v>
      </c>
      <c r="B35" s="172" t="n">
        <f aca="false">IF($G$34&gt;0,B34/$G$34,0)</f>
        <v>0</v>
      </c>
      <c r="C35" s="172" t="n">
        <f aca="false">IF($G$34&gt;0,C34/$G$34,0)</f>
        <v>1</v>
      </c>
      <c r="D35" s="172" t="n">
        <f aca="false">IF($G$34&gt;0,D34/$G$34,0)</f>
        <v>0</v>
      </c>
      <c r="E35" s="172" t="n">
        <f aca="false">IF($G$34&gt;0,E34/$G$34,0)</f>
        <v>0</v>
      </c>
      <c r="F35" s="172" t="n">
        <f aca="false">IF($G$34&gt;0,F34/$G$34,0)</f>
        <v>0</v>
      </c>
      <c r="G35" s="172" t="n">
        <f aca="false">SUM(B35:F35)</f>
        <v>1</v>
      </c>
      <c r="H35" s="181"/>
      <c r="I35" s="182" t="n">
        <f aca="false">F41</f>
        <v>0</v>
      </c>
      <c r="J35" s="151"/>
      <c r="K35" s="152"/>
      <c r="L35" s="174" t="s">
        <v>76</v>
      </c>
      <c r="M35" s="172" t="n">
        <f aca="false">IF($G$69&gt;0,N34/$G$34,0)</f>
        <v>0</v>
      </c>
      <c r="N35" s="172" t="n">
        <f aca="false">IF($G$69&gt;0,O34/$G$34,0)</f>
        <v>0</v>
      </c>
      <c r="O35" s="172" t="n">
        <f aca="false">IF($G$69&gt;0,P34/$G$34,0)</f>
        <v>0</v>
      </c>
      <c r="P35" s="172" t="n">
        <f aca="false">IF($G$69&gt;0,Q34/$G$34,0)</f>
        <v>0</v>
      </c>
      <c r="Q35" s="172" t="n">
        <f aca="false">IF($G$69&gt;0,R34/$G$34,0)</f>
        <v>0</v>
      </c>
      <c r="R35" s="156"/>
      <c r="S35" s="181" t="s">
        <v>84</v>
      </c>
      <c r="T35" s="182" t="n">
        <f aca="false">Q41</f>
        <v>0</v>
      </c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</row>
    <row r="36" customFormat="false" ht="12.75" hidden="false" customHeight="true" outlineLevel="0" collapsed="false">
      <c r="A36" s="174" t="s">
        <v>78</v>
      </c>
      <c r="B36" s="175" t="n">
        <f aca="false">IF(G34&gt;0,(B34-F34)/G34,0)</f>
        <v>0</v>
      </c>
      <c r="C36" s="160"/>
      <c r="D36" s="160"/>
      <c r="E36" s="160"/>
      <c r="F36" s="160"/>
      <c r="G36" s="160"/>
      <c r="H36" s="151"/>
      <c r="I36" s="181" t="s">
        <v>85</v>
      </c>
      <c r="J36" s="183" t="n">
        <f aca="false">B29</f>
        <v>1</v>
      </c>
      <c r="K36" s="151"/>
      <c r="L36" s="174" t="s">
        <v>78</v>
      </c>
      <c r="M36" s="175" t="n">
        <f aca="false">IF(R34&gt;0,(M34-Q34)/R34,0)</f>
        <v>0</v>
      </c>
      <c r="N36" s="160"/>
      <c r="O36" s="160"/>
      <c r="P36" s="160"/>
      <c r="Q36" s="160"/>
      <c r="R36" s="160"/>
      <c r="S36" s="151"/>
      <c r="T36" s="181" t="s">
        <v>85</v>
      </c>
      <c r="U36" s="183" t="n">
        <f aca="false">M29</f>
        <v>0</v>
      </c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</row>
    <row r="37" customFormat="false" ht="12.75" hidden="false" customHeight="true" outlineLevel="0" collapsed="false">
      <c r="B37" s="178" t="n">
        <f aca="false">IF(G34&gt;0,(B34+C34)/G34,0)</f>
        <v>1</v>
      </c>
      <c r="C37" s="151"/>
      <c r="D37" s="151"/>
      <c r="E37" s="151"/>
      <c r="F37" s="151"/>
      <c r="G37" s="151"/>
      <c r="H37" s="151"/>
      <c r="I37" s="181" t="s">
        <v>87</v>
      </c>
      <c r="J37" s="183" t="n">
        <f aca="false">B43</f>
        <v>0.375</v>
      </c>
      <c r="K37" s="151"/>
      <c r="M37" s="178" t="n">
        <f aca="false">IF(R34&gt;0,(M34+N34)/R34,0)</f>
        <v>1</v>
      </c>
      <c r="N37" s="151"/>
      <c r="O37" s="151"/>
      <c r="P37" s="151"/>
      <c r="Q37" s="151"/>
      <c r="R37" s="151"/>
      <c r="S37" s="151"/>
      <c r="T37" s="181" t="s">
        <v>87</v>
      </c>
      <c r="U37" s="183" t="n">
        <f aca="false">M43</f>
        <v>0.25</v>
      </c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</row>
    <row r="38" customFormat="false" ht="12.75" hidden="false" customHeight="true" outlineLevel="0" collapsed="false">
      <c r="A38" s="151"/>
      <c r="B38" s="180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80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</row>
    <row r="39" customFormat="false" ht="12.75" hidden="false" customHeight="true" outlineLevel="0" collapsed="false">
      <c r="B39" s="168" t="s">
        <v>3</v>
      </c>
      <c r="C39" s="150"/>
      <c r="D39" s="150"/>
      <c r="E39" s="150"/>
      <c r="F39" s="150"/>
      <c r="G39" s="150"/>
      <c r="H39" s="150"/>
      <c r="I39" s="151"/>
      <c r="J39" s="151"/>
      <c r="K39" s="151"/>
      <c r="L39" s="151"/>
      <c r="M39" s="168" t="s">
        <v>3</v>
      </c>
      <c r="N39" s="150"/>
      <c r="O39" s="150"/>
      <c r="P39" s="150"/>
      <c r="Q39" s="150"/>
      <c r="R39" s="150"/>
      <c r="S39" s="150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</row>
    <row r="40" customFormat="false" ht="12.75" hidden="false" customHeight="true" outlineLevel="0" collapsed="false">
      <c r="A40" s="152"/>
      <c r="B40" s="169" t="s">
        <v>50</v>
      </c>
      <c r="C40" s="169" t="s">
        <v>46</v>
      </c>
      <c r="D40" s="169" t="s">
        <v>88</v>
      </c>
      <c r="E40" s="169" t="s">
        <v>53</v>
      </c>
      <c r="F40" s="169" t="s">
        <v>59</v>
      </c>
      <c r="G40" s="169" t="s">
        <v>52</v>
      </c>
      <c r="H40" s="169" t="s">
        <v>5</v>
      </c>
      <c r="I40" s="156"/>
      <c r="J40" s="151"/>
      <c r="K40" s="151"/>
      <c r="L40" s="152"/>
      <c r="M40" s="169" t="s">
        <v>50</v>
      </c>
      <c r="N40" s="169" t="s">
        <v>46</v>
      </c>
      <c r="O40" s="169" t="s">
        <v>88</v>
      </c>
      <c r="P40" s="169" t="s">
        <v>53</v>
      </c>
      <c r="Q40" s="169" t="s">
        <v>59</v>
      </c>
      <c r="R40" s="169" t="s">
        <v>52</v>
      </c>
      <c r="S40" s="169" t="s">
        <v>5</v>
      </c>
      <c r="T40" s="156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</row>
    <row r="41" customFormat="false" ht="12.75" hidden="false" customHeight="true" outlineLevel="0" collapsed="false">
      <c r="A41" s="152"/>
      <c r="B41" s="191" t="n">
        <f aca="false">COUNTIF($B$73:$AO$73,B40)</f>
        <v>4</v>
      </c>
      <c r="C41" s="191" t="n">
        <f aca="false">COUNTIF($B$73:$AO$73,C40)</f>
        <v>3</v>
      </c>
      <c r="D41" s="191" t="n">
        <f aca="false">COUNTIF($B$73:$AO$73,D40)</f>
        <v>0</v>
      </c>
      <c r="E41" s="191" t="n">
        <f aca="false">COUNTIF($B$73:$AO$73,E40)</f>
        <v>0</v>
      </c>
      <c r="F41" s="191" t="n">
        <f aca="false">COUNTIF($B$73:$AO$73,F40)</f>
        <v>0</v>
      </c>
      <c r="G41" s="191" t="n">
        <f aca="false">COUNTIF($B$73:$AO$73,G40)</f>
        <v>1</v>
      </c>
      <c r="H41" s="171" t="n">
        <f aca="false">SUM(B41:G41)</f>
        <v>8</v>
      </c>
      <c r="I41" s="156"/>
      <c r="J41" s="151"/>
      <c r="K41" s="151"/>
      <c r="L41" s="152"/>
      <c r="M41" s="191" t="n">
        <f aca="false">COUNTIF($B$74:$AO$74,M40)</f>
        <v>3</v>
      </c>
      <c r="N41" s="191" t="n">
        <f aca="false">COUNTIF($B$74:$AO$74,N40)</f>
        <v>3</v>
      </c>
      <c r="O41" s="191" t="n">
        <f aca="false">COUNTIF($B$74:$AO$74,O40)</f>
        <v>0</v>
      </c>
      <c r="P41" s="191" t="n">
        <f aca="false">COUNTIF($B$74:$AO$74,P40)</f>
        <v>1</v>
      </c>
      <c r="Q41" s="191" t="n">
        <f aca="false">COUNTIF($B$74:$AO$74,Q40)</f>
        <v>0</v>
      </c>
      <c r="R41" s="191" t="n">
        <f aca="false">COUNTIF($B$74:$AO$74,R40)</f>
        <v>1</v>
      </c>
      <c r="S41" s="171" t="n">
        <f aca="false">SUM(M41:R41)</f>
        <v>8</v>
      </c>
      <c r="T41" s="156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1"/>
    </row>
    <row r="42" customFormat="false" ht="12.75" hidden="false" customHeight="true" outlineLevel="0" collapsed="false">
      <c r="A42" s="152"/>
      <c r="B42" s="172" t="n">
        <f aca="false">IF(H41&gt;0,B41/H41,0)</f>
        <v>0.5</v>
      </c>
      <c r="C42" s="172" t="n">
        <f aca="false">IF(H41&gt;0,C41/H41,0)</f>
        <v>0.375</v>
      </c>
      <c r="D42" s="172" t="n">
        <f aca="false">IF(H41&gt;0,D41/H41,0)</f>
        <v>0</v>
      </c>
      <c r="E42" s="172" t="n">
        <f aca="false">IF(H41&gt;0,E41/H41,0)</f>
        <v>0</v>
      </c>
      <c r="F42" s="172" t="n">
        <f aca="false">IF(H41&gt;0,F41/H41,0)</f>
        <v>0</v>
      </c>
      <c r="G42" s="172" t="n">
        <f aca="false">IF(H41&gt;0,G41/H41,0)</f>
        <v>0.125</v>
      </c>
      <c r="H42" s="172" t="n">
        <f aca="false">SUM(B42:G42)</f>
        <v>1</v>
      </c>
      <c r="I42" s="156"/>
      <c r="J42" s="151"/>
      <c r="K42" s="151"/>
      <c r="L42" s="152"/>
      <c r="M42" s="172" t="n">
        <f aca="false">IF(S41&gt;0,M41/S41,0)</f>
        <v>0.375</v>
      </c>
      <c r="N42" s="172" t="n">
        <f aca="false">IF(S41&gt;0,N41/S41,0)</f>
        <v>0.375</v>
      </c>
      <c r="O42" s="172" t="n">
        <f aca="false">IF(S41&gt;0,O41/S41,0)</f>
        <v>0</v>
      </c>
      <c r="P42" s="172" t="n">
        <f aca="false">IF(S41&gt;0,P41/S41,0)</f>
        <v>0.125</v>
      </c>
      <c r="Q42" s="172" t="n">
        <f aca="false">IF(S41&gt;0,Q41/S41,0)</f>
        <v>0</v>
      </c>
      <c r="R42" s="172" t="n">
        <f aca="false">IF(S41&gt;0,R41/S41,0)</f>
        <v>0.125</v>
      </c>
      <c r="S42" s="172" t="n">
        <f aca="false">SUM(M42:R42)</f>
        <v>1</v>
      </c>
      <c r="T42" s="156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</row>
    <row r="43" customFormat="false" ht="12.75" hidden="false" customHeight="true" outlineLevel="0" collapsed="false">
      <c r="A43" s="174" t="s">
        <v>76</v>
      </c>
      <c r="B43" s="185" t="n">
        <f aca="false">IF(H41&gt;0,(B41-G41)/H41,0)</f>
        <v>0.375</v>
      </c>
      <c r="C43" s="160"/>
      <c r="D43" s="160"/>
      <c r="E43" s="160"/>
      <c r="F43" s="160"/>
      <c r="G43" s="160"/>
      <c r="H43" s="160"/>
      <c r="I43" s="151"/>
      <c r="J43" s="151"/>
      <c r="K43" s="151"/>
      <c r="L43" s="174" t="s">
        <v>76</v>
      </c>
      <c r="M43" s="185" t="n">
        <f aca="false">IF(S41&gt;0,(M41-R41)/S41,0)</f>
        <v>0.25</v>
      </c>
      <c r="N43" s="160"/>
      <c r="O43" s="160"/>
      <c r="P43" s="160"/>
      <c r="Q43" s="160"/>
      <c r="R43" s="160"/>
      <c r="S43" s="160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  <c r="AK43" s="151"/>
      <c r="AL43" s="151"/>
      <c r="AM43" s="151"/>
      <c r="AN43" s="151"/>
      <c r="AO43" s="151"/>
    </row>
    <row r="44" customFormat="false" ht="12.75" hidden="false" customHeight="true" outlineLevel="0" collapsed="false">
      <c r="A44" s="174" t="s">
        <v>78</v>
      </c>
      <c r="B44" s="186" t="n">
        <f aca="false">IF(H41&gt;0,(B41+C41+D41+E41)/H41,0)</f>
        <v>0.875</v>
      </c>
      <c r="C44" s="151"/>
      <c r="D44" s="151"/>
      <c r="E44" s="151"/>
      <c r="F44" s="151"/>
      <c r="G44" s="151"/>
      <c r="H44" s="151"/>
      <c r="I44" s="151"/>
      <c r="J44" s="151"/>
      <c r="K44" s="151"/>
      <c r="L44" s="174" t="s">
        <v>78</v>
      </c>
      <c r="M44" s="186" t="n">
        <f aca="false">IF(S41&gt;0,(M41+N41+O41+P41)/S41,0)</f>
        <v>0.875</v>
      </c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  <c r="AK44" s="151"/>
      <c r="AL44" s="151"/>
      <c r="AM44" s="151"/>
      <c r="AN44" s="151"/>
      <c r="AO44" s="151"/>
    </row>
    <row r="45" customFormat="false" ht="12.75" hidden="false" customHeight="true" outlineLevel="0" collapsed="false">
      <c r="A45" s="149"/>
      <c r="B45" s="149"/>
      <c r="C45" s="149"/>
      <c r="D45" s="149"/>
      <c r="E45" s="149"/>
      <c r="F45" s="149"/>
      <c r="G45" s="149"/>
      <c r="H45" s="149"/>
      <c r="I45" s="149"/>
      <c r="J45" s="149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</row>
    <row r="46" customFormat="false" ht="12.75" hidden="false" customHeight="true" outlineLevel="0" collapsed="false">
      <c r="A46" s="151"/>
      <c r="B46" s="167"/>
      <c r="C46" s="151"/>
      <c r="D46" s="151"/>
      <c r="E46" s="151"/>
      <c r="F46" s="151"/>
      <c r="G46" s="151"/>
      <c r="H46" s="151"/>
      <c r="I46" s="167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</row>
    <row r="47" customFormat="false" ht="12.75" hidden="false" customHeight="true" outlineLevel="0" collapsed="false">
      <c r="A47" s="166" t="s">
        <v>99</v>
      </c>
      <c r="B47" s="168" t="s">
        <v>2</v>
      </c>
      <c r="C47" s="150"/>
      <c r="D47" s="150"/>
      <c r="E47" s="150"/>
      <c r="F47" s="150"/>
      <c r="G47" s="150"/>
      <c r="H47" s="151"/>
      <c r="I47" s="168" t="s">
        <v>4</v>
      </c>
      <c r="J47" s="150"/>
      <c r="K47" s="151"/>
      <c r="L47" s="166" t="s">
        <v>100</v>
      </c>
      <c r="M47" s="168" t="s">
        <v>2</v>
      </c>
      <c r="N47" s="150"/>
      <c r="O47" s="150"/>
      <c r="P47" s="150"/>
      <c r="Q47" s="150"/>
      <c r="R47" s="150"/>
      <c r="S47" s="151"/>
      <c r="T47" s="168" t="s">
        <v>4</v>
      </c>
      <c r="U47" s="150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</row>
    <row r="48" customFormat="false" ht="12.75" hidden="false" customHeight="true" outlineLevel="0" collapsed="false">
      <c r="A48" s="152"/>
      <c r="B48" s="169" t="s">
        <v>54</v>
      </c>
      <c r="C48" s="169" t="s">
        <v>51</v>
      </c>
      <c r="D48" s="146" t="s">
        <v>96</v>
      </c>
      <c r="E48" s="169" t="s">
        <v>57</v>
      </c>
      <c r="F48" s="169" t="s">
        <v>55</v>
      </c>
      <c r="G48" s="169" t="s">
        <v>56</v>
      </c>
      <c r="H48" s="169" t="s">
        <v>5</v>
      </c>
      <c r="I48" s="169" t="s">
        <v>60</v>
      </c>
      <c r="J48" s="169" t="s">
        <v>75</v>
      </c>
      <c r="K48" s="192"/>
      <c r="L48" s="152"/>
      <c r="M48" s="169" t="s">
        <v>54</v>
      </c>
      <c r="N48" s="169" t="s">
        <v>51</v>
      </c>
      <c r="O48" s="169" t="s">
        <v>57</v>
      </c>
      <c r="P48" s="146" t="s">
        <v>96</v>
      </c>
      <c r="Q48" s="169" t="s">
        <v>55</v>
      </c>
      <c r="R48" s="169" t="s">
        <v>56</v>
      </c>
      <c r="S48" s="169" t="s">
        <v>5</v>
      </c>
      <c r="T48" s="169" t="s">
        <v>60</v>
      </c>
      <c r="U48" s="169" t="s">
        <v>75</v>
      </c>
      <c r="V48" s="156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</row>
    <row r="49" customFormat="false" ht="12.75" hidden="false" customHeight="true" outlineLevel="0" collapsed="false">
      <c r="A49" s="152"/>
      <c r="B49" s="191" t="n">
        <f aca="false">COUNTIF($B$75:$AO$75,B48)</f>
        <v>0</v>
      </c>
      <c r="C49" s="191" t="n">
        <f aca="false">COUNTIF($B$75:$AO$75,C48)</f>
        <v>0</v>
      </c>
      <c r="D49" s="191" t="n">
        <f aca="false">COUNTIF($B$75:$AO$75,D48)</f>
        <v>0</v>
      </c>
      <c r="E49" s="191" t="n">
        <f aca="false">COUNTIF($B$75:$AO$75,E48)</f>
        <v>0</v>
      </c>
      <c r="F49" s="191" t="n">
        <f aca="false">COUNTIF($B$75:$AO$75,F48)</f>
        <v>0</v>
      </c>
      <c r="G49" s="191" t="n">
        <f aca="false">COUNTIF($B$75:$AO$75,G48)</f>
        <v>0</v>
      </c>
      <c r="H49" s="171" t="n">
        <f aca="false">SUM(B49:G49)</f>
        <v>0</v>
      </c>
      <c r="I49" s="191" t="n">
        <f aca="false">COUNTIF($B$75:$AO$75,I48)</f>
        <v>0</v>
      </c>
      <c r="J49" s="191" t="n">
        <f aca="false">COUNTIF($B$75:$AO$75,J48)</f>
        <v>0</v>
      </c>
      <c r="K49" s="192"/>
      <c r="L49" s="152"/>
      <c r="M49" s="191" t="n">
        <f aca="false">COUNTIF($B$76:$AO$76,M48)</f>
        <v>0</v>
      </c>
      <c r="N49" s="191" t="n">
        <f aca="false">COUNTIF($B$76:$AO$76,N48)</f>
        <v>0</v>
      </c>
      <c r="O49" s="191" t="n">
        <f aca="false">COUNTIF($B$76:$AO$76,O48)</f>
        <v>0</v>
      </c>
      <c r="P49" s="191" t="n">
        <f aca="false">COUNTIF($B$76:$AO$76,P48)</f>
        <v>0</v>
      </c>
      <c r="Q49" s="191" t="n">
        <f aca="false">COUNTIF($B$76:$AO$76,Q48)</f>
        <v>0</v>
      </c>
      <c r="R49" s="191" t="n">
        <f aca="false">COUNTIF($B$76:$AO$76,R48)</f>
        <v>0</v>
      </c>
      <c r="S49" s="171" t="n">
        <f aca="false">SUM(M49:R49)</f>
        <v>0</v>
      </c>
      <c r="T49" s="191" t="n">
        <f aca="false">COUNTIF($B$76:$AO$76,T48)</f>
        <v>0</v>
      </c>
      <c r="U49" s="191" t="n">
        <f aca="false">COUNTIF($B$76:$AO$76,U48)</f>
        <v>0</v>
      </c>
      <c r="V49" s="156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</row>
    <row r="50" customFormat="false" ht="12.75" hidden="false" customHeight="true" outlineLevel="0" collapsed="false">
      <c r="A50" s="152"/>
      <c r="B50" s="172" t="n">
        <f aca="false">IF(H49&gt;0,B49/H49,0)</f>
        <v>0</v>
      </c>
      <c r="C50" s="172" t="n">
        <f aca="false">IF(H49&gt;0,C49/H49,0)</f>
        <v>0</v>
      </c>
      <c r="D50" s="172" t="n">
        <f aca="false">IF(H49&gt;0,D49/H49,0)</f>
        <v>0</v>
      </c>
      <c r="E50" s="172" t="n">
        <f aca="false">IF(H49&gt;0,E49/H49,0)</f>
        <v>0</v>
      </c>
      <c r="F50" s="172" t="n">
        <f aca="false">IF(H49&gt;0,F49/H49,0)</f>
        <v>0</v>
      </c>
      <c r="G50" s="172" t="n">
        <f aca="false">IF(H49&gt;0,G49/H49,0)</f>
        <v>0</v>
      </c>
      <c r="H50" s="173" t="n">
        <f aca="false">SUM(B50:G50)</f>
        <v>0</v>
      </c>
      <c r="I50" s="160"/>
      <c r="J50" s="160"/>
      <c r="K50" s="149"/>
      <c r="L50" s="152"/>
      <c r="M50" s="172" t="n">
        <f aca="false">IF(S49&gt;0,M49/S49,0)</f>
        <v>0</v>
      </c>
      <c r="N50" s="172" t="n">
        <f aca="false">IF(S49&gt;0,N49/S49,0)</f>
        <v>0</v>
      </c>
      <c r="O50" s="172" t="n">
        <f aca="false">IF(S49&gt;0,O49/S49,0)</f>
        <v>0</v>
      </c>
      <c r="P50" s="172" t="n">
        <f aca="false">IF(S49&gt;0,P49/S49,0)</f>
        <v>0</v>
      </c>
      <c r="Q50" s="172" t="n">
        <f aca="false">IF(S49&gt;0,Q49/S49,0)</f>
        <v>0</v>
      </c>
      <c r="R50" s="172" t="n">
        <f aca="false">IF(S49&gt;0,R49/S49,0)</f>
        <v>0</v>
      </c>
      <c r="S50" s="173" t="n">
        <f aca="false">SUM(M50:R50)</f>
        <v>0</v>
      </c>
      <c r="T50" s="160"/>
      <c r="U50" s="160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</row>
    <row r="51" customFormat="false" ht="12.75" hidden="false" customHeight="true" outlineLevel="0" collapsed="false">
      <c r="A51" s="174" t="s">
        <v>76</v>
      </c>
      <c r="B51" s="175" t="n">
        <f aca="false">IF(H49&gt;0,(B49-G49)/H49,0)</f>
        <v>0</v>
      </c>
      <c r="C51" s="160"/>
      <c r="D51" s="176"/>
      <c r="E51" s="176"/>
      <c r="F51" s="176"/>
      <c r="G51" s="160"/>
      <c r="H51" s="151"/>
      <c r="I51" s="189" t="s">
        <v>77</v>
      </c>
      <c r="J51" s="191" t="n">
        <f aca="false">COUNTIF($B$75:$AO$75,I51)</f>
        <v>0</v>
      </c>
      <c r="K51" s="149"/>
      <c r="L51" s="174" t="s">
        <v>76</v>
      </c>
      <c r="M51" s="175" t="n">
        <f aca="false">IF(S49&gt;0,(M49-R49)/S49,0)</f>
        <v>0</v>
      </c>
      <c r="N51" s="160"/>
      <c r="O51" s="176"/>
      <c r="P51" s="176"/>
      <c r="Q51" s="176"/>
      <c r="R51" s="160"/>
      <c r="S51" s="151"/>
      <c r="T51" s="189" t="s">
        <v>77</v>
      </c>
      <c r="U51" s="191" t="n">
        <f aca="false">COUNTIF($B$76:$AO$76,T51)</f>
        <v>0</v>
      </c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</row>
    <row r="52" customFormat="false" ht="12.75" hidden="false" customHeight="true" outlineLevel="0" collapsed="false">
      <c r="A52" s="174" t="s">
        <v>78</v>
      </c>
      <c r="B52" s="178" t="n">
        <f aca="false">IF(H49&gt;0,(B49+C49)/H49,0)</f>
        <v>0</v>
      </c>
      <c r="C52" s="179"/>
      <c r="D52" s="151"/>
      <c r="E52" s="151"/>
      <c r="F52" s="151"/>
      <c r="G52" s="151"/>
      <c r="H52" s="151"/>
      <c r="I52" s="151"/>
      <c r="J52" s="151"/>
      <c r="K52" s="149"/>
      <c r="L52" s="174" t="s">
        <v>78</v>
      </c>
      <c r="M52" s="178" t="n">
        <f aca="false">IF(S49&gt;0,(M49+N49)/S49,0)</f>
        <v>0</v>
      </c>
      <c r="N52" s="179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</row>
    <row r="53" customFormat="false" ht="12.75" hidden="false" customHeight="true" outlineLevel="0" collapsed="false">
      <c r="A53" s="151"/>
      <c r="B53" s="180"/>
      <c r="C53" s="179"/>
      <c r="D53" s="151"/>
      <c r="E53" s="151"/>
      <c r="F53" s="151"/>
      <c r="G53" s="151"/>
      <c r="H53" s="151"/>
      <c r="I53" s="167" t="s">
        <v>79</v>
      </c>
      <c r="J53" s="151"/>
      <c r="K53" s="149"/>
      <c r="L53" s="151"/>
      <c r="M53" s="180"/>
      <c r="N53" s="179"/>
      <c r="O53" s="151"/>
      <c r="P53" s="151"/>
      <c r="Q53" s="151"/>
      <c r="R53" s="151"/>
      <c r="S53" s="151"/>
      <c r="T53" s="167" t="s">
        <v>79</v>
      </c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  <c r="AK53" s="151"/>
      <c r="AL53" s="151"/>
      <c r="AM53" s="151"/>
      <c r="AN53" s="151"/>
      <c r="AO53" s="151"/>
    </row>
    <row r="54" customFormat="false" ht="12.75" hidden="false" customHeight="true" outlineLevel="0" collapsed="false">
      <c r="A54" s="151"/>
      <c r="B54" s="168" t="s">
        <v>1</v>
      </c>
      <c r="C54" s="150"/>
      <c r="D54" s="150"/>
      <c r="E54" s="150"/>
      <c r="F54" s="150"/>
      <c r="G54" s="150"/>
      <c r="H54" s="151"/>
      <c r="I54" s="181" t="s">
        <v>0</v>
      </c>
      <c r="J54" s="182" t="n">
        <f aca="false">B56+B63+I49</f>
        <v>0</v>
      </c>
      <c r="K54" s="149"/>
      <c r="L54" s="151"/>
      <c r="M54" s="168" t="s">
        <v>1</v>
      </c>
      <c r="N54" s="150"/>
      <c r="O54" s="150"/>
      <c r="P54" s="150"/>
      <c r="Q54" s="150"/>
      <c r="R54" s="150"/>
      <c r="S54" s="151"/>
      <c r="T54" s="181" t="s">
        <v>0</v>
      </c>
      <c r="U54" s="182" t="n">
        <f aca="false">M56+M63+T49</f>
        <v>0</v>
      </c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1"/>
    </row>
    <row r="55" customFormat="false" ht="12.75" hidden="false" customHeight="true" outlineLevel="0" collapsed="false">
      <c r="A55" s="152"/>
      <c r="B55" s="169" t="s">
        <v>49</v>
      </c>
      <c r="C55" s="169" t="s">
        <v>47</v>
      </c>
      <c r="D55" s="169" t="s">
        <v>80</v>
      </c>
      <c r="E55" s="169" t="s">
        <v>81</v>
      </c>
      <c r="F55" s="169" t="s">
        <v>48</v>
      </c>
      <c r="G55" s="169" t="s">
        <v>5</v>
      </c>
      <c r="H55" s="156"/>
      <c r="I55" s="181" t="s">
        <v>82</v>
      </c>
      <c r="J55" s="182" t="n">
        <f aca="false">G63+F56+J51+J49</f>
        <v>0</v>
      </c>
      <c r="K55" s="149"/>
      <c r="L55" s="152"/>
      <c r="M55" s="169" t="s">
        <v>49</v>
      </c>
      <c r="N55" s="169" t="s">
        <v>47</v>
      </c>
      <c r="O55" s="169" t="s">
        <v>80</v>
      </c>
      <c r="P55" s="169" t="s">
        <v>81</v>
      </c>
      <c r="Q55" s="169" t="s">
        <v>48</v>
      </c>
      <c r="R55" s="169" t="s">
        <v>5</v>
      </c>
      <c r="S55" s="156"/>
      <c r="T55" s="181" t="s">
        <v>82</v>
      </c>
      <c r="U55" s="182" t="n">
        <f aca="false">R63+Q56+U49</f>
        <v>0</v>
      </c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</row>
    <row r="56" customFormat="false" ht="12.75" hidden="false" customHeight="true" outlineLevel="0" collapsed="false">
      <c r="A56" s="152"/>
      <c r="B56" s="191" t="n">
        <f aca="false">COUNTIF($B$75:$AO$75,B55)</f>
        <v>0</v>
      </c>
      <c r="C56" s="191" t="n">
        <f aca="false">COUNTIF($B$75:$AO$75,C55)</f>
        <v>0</v>
      </c>
      <c r="D56" s="191" t="n">
        <f aca="false">COUNTIF($B$75:$AO$75,D55)</f>
        <v>0</v>
      </c>
      <c r="E56" s="191" t="n">
        <f aca="false">COUNTIF($B$75:$AO$75,E55)</f>
        <v>0</v>
      </c>
      <c r="F56" s="191" t="n">
        <f aca="false">COUNTIF($B$75:$AO$75,F55)</f>
        <v>0</v>
      </c>
      <c r="G56" s="171" t="n">
        <f aca="false">SUM(B56:F56)</f>
        <v>0</v>
      </c>
      <c r="H56" s="156"/>
      <c r="I56" s="181" t="s">
        <v>83</v>
      </c>
      <c r="J56" s="182" t="n">
        <f aca="false">G49</f>
        <v>0</v>
      </c>
      <c r="K56" s="149"/>
      <c r="L56" s="152"/>
      <c r="M56" s="191" t="n">
        <f aca="false">COUNTIF($B$76:$AO$76,M55)</f>
        <v>0</v>
      </c>
      <c r="N56" s="191" t="n">
        <f aca="false">COUNTIF($B$76:$AO$76,N55)</f>
        <v>0</v>
      </c>
      <c r="O56" s="191" t="n">
        <f aca="false">COUNTIF($B$76:$AO$76,O55)</f>
        <v>0</v>
      </c>
      <c r="P56" s="191" t="n">
        <f aca="false">COUNTIF($B$76:$AO$76,P55)</f>
        <v>0</v>
      </c>
      <c r="Q56" s="191" t="n">
        <f aca="false">COUNTIF($B$76:$AO$76,Q55)</f>
        <v>0</v>
      </c>
      <c r="R56" s="171" t="n">
        <f aca="false">SUM(M56:Q56)</f>
        <v>0</v>
      </c>
      <c r="S56" s="156"/>
      <c r="T56" s="181" t="s">
        <v>83</v>
      </c>
      <c r="U56" s="182" t="n">
        <f aca="false">R49</f>
        <v>0</v>
      </c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1"/>
    </row>
    <row r="57" customFormat="false" ht="12.75" hidden="false" customHeight="true" outlineLevel="0" collapsed="false">
      <c r="A57" s="152"/>
      <c r="B57" s="172" t="n">
        <f aca="false">IF(G56&gt;0,B56/G56,0)</f>
        <v>0</v>
      </c>
      <c r="C57" s="172" t="n">
        <f aca="false">IF(G46&gt;0,C56/G56,0)</f>
        <v>0</v>
      </c>
      <c r="D57" s="172" t="n">
        <f aca="false">IF(G56&gt;0,D56/G56,0)</f>
        <v>0</v>
      </c>
      <c r="E57" s="172" t="n">
        <f aca="false">IF(G46&gt;0,E56/G56,0)</f>
        <v>0</v>
      </c>
      <c r="F57" s="172" t="n">
        <f aca="false">IF(G46&gt;0,F56/G56,0)</f>
        <v>0</v>
      </c>
      <c r="G57" s="172" t="n">
        <f aca="false">SUM(B57:F57)</f>
        <v>0</v>
      </c>
      <c r="H57" s="156"/>
      <c r="I57" s="181" t="s">
        <v>84</v>
      </c>
      <c r="J57" s="182" t="n">
        <f aca="false">F63</f>
        <v>0</v>
      </c>
      <c r="K57" s="149"/>
      <c r="L57" s="152"/>
      <c r="M57" s="172" t="n">
        <f aca="false">IF(R56&gt;0,M56/R56,0)</f>
        <v>0</v>
      </c>
      <c r="N57" s="172" t="n">
        <f aca="false">IF(G113&gt;0,N56/R56,0)</f>
        <v>0</v>
      </c>
      <c r="O57" s="172" t="n">
        <f aca="false">IF(R56&gt;0,O56/R56,0)</f>
        <v>0</v>
      </c>
      <c r="P57" s="172" t="n">
        <f aca="false">IF(G113&gt;0,P56/R56,0)</f>
        <v>0</v>
      </c>
      <c r="Q57" s="172" t="n">
        <f aca="false">IF(G113&gt;0,Q56/R56,0)</f>
        <v>0</v>
      </c>
      <c r="R57" s="172" t="n">
        <f aca="false">SUM(M57:Q57)</f>
        <v>0</v>
      </c>
      <c r="S57" s="156"/>
      <c r="T57" s="181" t="s">
        <v>84</v>
      </c>
      <c r="U57" s="182" t="n">
        <f aca="false">Q63</f>
        <v>0</v>
      </c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</row>
    <row r="58" customFormat="false" ht="12.75" hidden="false" customHeight="true" outlineLevel="0" collapsed="false">
      <c r="A58" s="174" t="s">
        <v>76</v>
      </c>
      <c r="B58" s="175" t="n">
        <f aca="false">IF(G56&gt;0,(B56-F56)/G56,0)</f>
        <v>0</v>
      </c>
      <c r="C58" s="160"/>
      <c r="D58" s="160"/>
      <c r="E58" s="160"/>
      <c r="F58" s="160"/>
      <c r="G58" s="160"/>
      <c r="H58" s="151"/>
      <c r="I58" s="181" t="s">
        <v>85</v>
      </c>
      <c r="J58" s="183" t="n">
        <f aca="false">B51</f>
        <v>0</v>
      </c>
      <c r="K58" s="149"/>
      <c r="L58" s="174" t="s">
        <v>76</v>
      </c>
      <c r="M58" s="175" t="n">
        <f aca="false">IF(R56&gt;0,(M56-Q56)/R56,0)</f>
        <v>0</v>
      </c>
      <c r="N58" s="160"/>
      <c r="O58" s="160"/>
      <c r="P58" s="160"/>
      <c r="Q58" s="160"/>
      <c r="R58" s="160"/>
      <c r="S58" s="151"/>
      <c r="T58" s="181" t="s">
        <v>85</v>
      </c>
      <c r="U58" s="183" t="n">
        <f aca="false">M51</f>
        <v>0</v>
      </c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</row>
    <row r="59" customFormat="false" ht="12.75" hidden="false" customHeight="true" outlineLevel="0" collapsed="false">
      <c r="A59" s="174" t="s">
        <v>78</v>
      </c>
      <c r="B59" s="178" t="n">
        <f aca="false">IF(G56&gt;0,(B56+C56)/G56,0)</f>
        <v>0</v>
      </c>
      <c r="C59" s="151"/>
      <c r="D59" s="151"/>
      <c r="E59" s="151"/>
      <c r="F59" s="151"/>
      <c r="G59" s="151"/>
      <c r="H59" s="151"/>
      <c r="I59" s="181" t="s">
        <v>87</v>
      </c>
      <c r="J59" s="183" t="n">
        <f aca="false">B65</f>
        <v>0</v>
      </c>
      <c r="K59" s="149"/>
      <c r="L59" s="174" t="s">
        <v>78</v>
      </c>
      <c r="M59" s="178" t="n">
        <f aca="false">IF(R56&gt;0,(M56+N56)/R56,0)</f>
        <v>0</v>
      </c>
      <c r="N59" s="151"/>
      <c r="O59" s="151"/>
      <c r="P59" s="151"/>
      <c r="Q59" s="151"/>
      <c r="R59" s="151"/>
      <c r="S59" s="151"/>
      <c r="T59" s="181" t="s">
        <v>87</v>
      </c>
      <c r="U59" s="183" t="n">
        <f aca="false">M65</f>
        <v>0</v>
      </c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</row>
    <row r="60" customFormat="false" ht="12.75" hidden="false" customHeight="true" outlineLevel="0" collapsed="false">
      <c r="A60" s="151"/>
      <c r="B60" s="186"/>
      <c r="C60" s="151"/>
      <c r="D60" s="151"/>
      <c r="E60" s="151"/>
      <c r="F60" s="151"/>
      <c r="G60" s="151"/>
      <c r="H60" s="151"/>
      <c r="I60" s="151"/>
      <c r="J60" s="151"/>
      <c r="K60" s="149"/>
      <c r="L60" s="151"/>
      <c r="M60" s="180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</row>
    <row r="61" customFormat="false" ht="12.75" hidden="false" customHeight="true" outlineLevel="0" collapsed="false">
      <c r="A61" s="151"/>
      <c r="B61" s="168" t="s">
        <v>3</v>
      </c>
      <c r="C61" s="150"/>
      <c r="D61" s="150"/>
      <c r="E61" s="150"/>
      <c r="F61" s="150"/>
      <c r="G61" s="150"/>
      <c r="H61" s="150"/>
      <c r="I61" s="151"/>
      <c r="J61" s="151"/>
      <c r="K61" s="149"/>
      <c r="L61" s="151"/>
      <c r="M61" s="168" t="s">
        <v>3</v>
      </c>
      <c r="N61" s="150"/>
      <c r="O61" s="150"/>
      <c r="P61" s="150"/>
      <c r="Q61" s="150"/>
      <c r="R61" s="150"/>
      <c r="S61" s="150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</row>
    <row r="62" customFormat="false" ht="12.75" hidden="false" customHeight="true" outlineLevel="0" collapsed="false">
      <c r="A62" s="152"/>
      <c r="B62" s="169" t="s">
        <v>50</v>
      </c>
      <c r="C62" s="169" t="s">
        <v>46</v>
      </c>
      <c r="D62" s="169" t="s">
        <v>88</v>
      </c>
      <c r="E62" s="169" t="s">
        <v>53</v>
      </c>
      <c r="F62" s="169" t="s">
        <v>59</v>
      </c>
      <c r="G62" s="169" t="s">
        <v>52</v>
      </c>
      <c r="H62" s="169" t="s">
        <v>5</v>
      </c>
      <c r="I62" s="156"/>
      <c r="J62" s="151"/>
      <c r="K62" s="149"/>
      <c r="L62" s="152"/>
      <c r="M62" s="169" t="s">
        <v>50</v>
      </c>
      <c r="N62" s="169" t="s">
        <v>46</v>
      </c>
      <c r="O62" s="169" t="s">
        <v>88</v>
      </c>
      <c r="P62" s="169" t="s">
        <v>53</v>
      </c>
      <c r="Q62" s="169" t="s">
        <v>59</v>
      </c>
      <c r="R62" s="169" t="s">
        <v>52</v>
      </c>
      <c r="S62" s="169" t="s">
        <v>5</v>
      </c>
      <c r="T62" s="156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  <c r="AJ62" s="151"/>
      <c r="AK62" s="151"/>
      <c r="AL62" s="151"/>
      <c r="AM62" s="151"/>
      <c r="AN62" s="151"/>
      <c r="AO62" s="151"/>
    </row>
    <row r="63" customFormat="false" ht="12.75" hidden="false" customHeight="true" outlineLevel="0" collapsed="false">
      <c r="A63" s="152"/>
      <c r="B63" s="191" t="n">
        <f aca="false">COUNTIF($B$75:$AO$75,B62)</f>
        <v>0</v>
      </c>
      <c r="C63" s="191" t="n">
        <f aca="false">COUNTIF($B$75:$AO$75,C62)</f>
        <v>0</v>
      </c>
      <c r="D63" s="191" t="n">
        <f aca="false">COUNTIF($B$75:$AO$75,D62)</f>
        <v>0</v>
      </c>
      <c r="E63" s="191" t="n">
        <f aca="false">COUNTIF($B$75:$AO$75,E62)</f>
        <v>0</v>
      </c>
      <c r="F63" s="191" t="n">
        <f aca="false">COUNTIF($B$75:$AO$75,F62)</f>
        <v>0</v>
      </c>
      <c r="G63" s="191" t="n">
        <f aca="false">COUNTIF($B$75:$AO$75,G62)</f>
        <v>0</v>
      </c>
      <c r="H63" s="171" t="n">
        <f aca="false">SUM(B63:G63)</f>
        <v>0</v>
      </c>
      <c r="I63" s="156"/>
      <c r="J63" s="151"/>
      <c r="K63" s="149"/>
      <c r="L63" s="152"/>
      <c r="M63" s="191" t="n">
        <f aca="false">COUNTIF($B$76:$AO$76,M62)</f>
        <v>0</v>
      </c>
      <c r="N63" s="191" t="n">
        <f aca="false">COUNTIF($B$76:$AO$76,N62)</f>
        <v>0</v>
      </c>
      <c r="O63" s="191" t="n">
        <f aca="false">COUNTIF($B$76:$AO$76,O62)</f>
        <v>0</v>
      </c>
      <c r="P63" s="191" t="n">
        <f aca="false">COUNTIF($B$76:$AO$76,P62)</f>
        <v>0</v>
      </c>
      <c r="Q63" s="191" t="n">
        <f aca="false">COUNTIF($B$76:$AO$76,Q62)</f>
        <v>0</v>
      </c>
      <c r="R63" s="191" t="n">
        <f aca="false">COUNTIF($B$76:$AO$76,R62)</f>
        <v>0</v>
      </c>
      <c r="S63" s="171" t="n">
        <f aca="false">SUM(M63:R63)</f>
        <v>0</v>
      </c>
      <c r="T63" s="156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</row>
    <row r="64" customFormat="false" ht="12.75" hidden="false" customHeight="true" outlineLevel="0" collapsed="false">
      <c r="A64" s="152"/>
      <c r="B64" s="172" t="n">
        <f aca="false">IF(H63&gt;0,B63/H63,0)</f>
        <v>0</v>
      </c>
      <c r="C64" s="172" t="n">
        <f aca="false">IF(H63&gt;0,C63/H63,0)</f>
        <v>0</v>
      </c>
      <c r="D64" s="172" t="n">
        <f aca="false">IF(H63&gt;0,D63/H63,0)</f>
        <v>0</v>
      </c>
      <c r="E64" s="172" t="n">
        <f aca="false">IF(H63&gt;0,E63/H63,0)</f>
        <v>0</v>
      </c>
      <c r="F64" s="172" t="n">
        <f aca="false">IF(H63&gt;0,F63/H63,0)</f>
        <v>0</v>
      </c>
      <c r="G64" s="172" t="n">
        <f aca="false">IF(H63&gt;0,G63/H63,0)</f>
        <v>0</v>
      </c>
      <c r="H64" s="172" t="n">
        <f aca="false">SUM(B64:G64)</f>
        <v>0</v>
      </c>
      <c r="I64" s="156"/>
      <c r="J64" s="151"/>
      <c r="K64" s="149"/>
      <c r="L64" s="152"/>
      <c r="M64" s="172" t="n">
        <f aca="false">IF(S63&gt;0,M63/S63,0)</f>
        <v>0</v>
      </c>
      <c r="N64" s="172" t="n">
        <f aca="false">IF(S63&gt;0,N63/S63,0)</f>
        <v>0</v>
      </c>
      <c r="O64" s="172" t="n">
        <f aca="false">IF(S63&gt;0,O63/S63,0)</f>
        <v>0</v>
      </c>
      <c r="P64" s="172" t="n">
        <f aca="false">IF(S63&gt;0,P63/S63,0)</f>
        <v>0</v>
      </c>
      <c r="Q64" s="172" t="n">
        <f aca="false">IF(S63&gt;0,Q63/S63,0)</f>
        <v>0</v>
      </c>
      <c r="R64" s="172" t="n">
        <f aca="false">IF(S63&gt;0,R63/S63,0)</f>
        <v>0</v>
      </c>
      <c r="S64" s="172" t="n">
        <f aca="false">SUM(M64:R64)</f>
        <v>0</v>
      </c>
      <c r="T64" s="156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1"/>
    </row>
    <row r="65" customFormat="false" ht="12.75" hidden="false" customHeight="true" outlineLevel="0" collapsed="false">
      <c r="A65" s="174" t="s">
        <v>76</v>
      </c>
      <c r="B65" s="185" t="n">
        <f aca="false">IF(H63&gt;0,(B63-G63)/H63,0)</f>
        <v>0</v>
      </c>
      <c r="C65" s="160"/>
      <c r="D65" s="160"/>
      <c r="E65" s="160"/>
      <c r="F65" s="160"/>
      <c r="G65" s="160"/>
      <c r="H65" s="160"/>
      <c r="I65" s="151"/>
      <c r="J65" s="151"/>
      <c r="K65" s="149"/>
      <c r="L65" s="174" t="s">
        <v>76</v>
      </c>
      <c r="M65" s="185" t="n">
        <f aca="false">IF(S63&gt;0,(M63-R63)/S63,0)</f>
        <v>0</v>
      </c>
      <c r="N65" s="160"/>
      <c r="O65" s="160"/>
      <c r="P65" s="160"/>
      <c r="Q65" s="160"/>
      <c r="R65" s="160"/>
      <c r="S65" s="160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  <c r="AK65" s="151"/>
      <c r="AL65" s="151"/>
      <c r="AM65" s="151"/>
      <c r="AN65" s="151"/>
      <c r="AO65" s="151"/>
    </row>
    <row r="66" customFormat="false" ht="12.75" hidden="false" customHeight="true" outlineLevel="0" collapsed="false">
      <c r="A66" s="174" t="s">
        <v>78</v>
      </c>
      <c r="B66" s="186" t="n">
        <f aca="false">IF(H63&gt;0,(B63+C63+D63+E63)/H63,0)</f>
        <v>0</v>
      </c>
      <c r="C66" s="151"/>
      <c r="D66" s="151"/>
      <c r="E66" s="151"/>
      <c r="F66" s="151"/>
      <c r="G66" s="151"/>
      <c r="H66" s="151"/>
      <c r="I66" s="151"/>
      <c r="J66" s="151"/>
      <c r="K66" s="149"/>
      <c r="L66" s="174" t="s">
        <v>78</v>
      </c>
      <c r="M66" s="186" t="n">
        <f aca="false">IF(S63&gt;0,(M63+N63+O63+P63)/S63,0)</f>
        <v>0</v>
      </c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</row>
    <row r="67" customFormat="false" ht="12.75" hidden="false" customHeight="true" outlineLevel="0" collapsed="false">
      <c r="A67" s="149"/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</row>
    <row r="68" customFormat="false" ht="12.75" hidden="false" customHeight="true" outlineLevel="0" collapsed="false">
      <c r="A68" s="151"/>
      <c r="B68" s="186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</row>
    <row r="69" customFormat="false" ht="12.75" hidden="false" customHeight="true" outlineLevel="0" collapsed="false">
      <c r="A69" s="151"/>
      <c r="B69" s="167"/>
      <c r="C69" s="151"/>
      <c r="D69" s="151"/>
      <c r="E69" s="151"/>
      <c r="F69" s="151"/>
      <c r="G69" s="151"/>
      <c r="H69" s="151"/>
      <c r="I69" s="167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  <c r="AK69" s="151"/>
      <c r="AL69" s="151"/>
      <c r="AM69" s="151"/>
      <c r="AN69" s="151"/>
      <c r="AO69" s="151"/>
    </row>
    <row r="70" customFormat="false" ht="12.75" hidden="false" customHeight="true" outlineLevel="0" collapsed="false">
      <c r="A70" s="149"/>
      <c r="B70" s="149"/>
      <c r="C70" s="149"/>
      <c r="D70" s="149"/>
      <c r="E70" s="149"/>
      <c r="F70" s="149"/>
      <c r="G70" s="149"/>
      <c r="H70" s="149"/>
      <c r="I70" s="149"/>
      <c r="J70" s="149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</row>
    <row r="71" customFormat="false" ht="12.75" hidden="false" customHeight="true" outlineLevel="0" collapsed="false">
      <c r="A71" s="149"/>
      <c r="B71" s="149" t="n">
        <v>2</v>
      </c>
      <c r="C71" s="149" t="n">
        <v>3</v>
      </c>
      <c r="D71" s="149" t="n">
        <v>4</v>
      </c>
      <c r="E71" s="149" t="n">
        <v>5</v>
      </c>
      <c r="F71" s="149" t="n">
        <v>6</v>
      </c>
      <c r="G71" s="149" t="n">
        <v>7</v>
      </c>
      <c r="H71" s="149" t="n">
        <v>8</v>
      </c>
      <c r="I71" s="149" t="n">
        <v>9</v>
      </c>
      <c r="J71" s="149" t="n">
        <v>10</v>
      </c>
      <c r="K71" s="149" t="n">
        <v>11</v>
      </c>
      <c r="L71" s="149" t="n">
        <v>12</v>
      </c>
      <c r="M71" s="149" t="n">
        <v>13</v>
      </c>
      <c r="N71" s="149" t="n">
        <v>14</v>
      </c>
      <c r="O71" s="149" t="n">
        <v>15</v>
      </c>
      <c r="P71" s="149" t="n">
        <v>16</v>
      </c>
      <c r="Q71" s="149" t="n">
        <v>17</v>
      </c>
      <c r="R71" s="149" t="n">
        <v>18</v>
      </c>
      <c r="S71" s="149" t="n">
        <v>19</v>
      </c>
      <c r="T71" s="149" t="n">
        <v>20</v>
      </c>
      <c r="U71" s="149" t="n">
        <v>21</v>
      </c>
      <c r="V71" s="149" t="n">
        <v>22</v>
      </c>
      <c r="W71" s="149" t="n">
        <v>23</v>
      </c>
      <c r="X71" s="149" t="n">
        <v>24</v>
      </c>
      <c r="Y71" s="149" t="n">
        <v>25</v>
      </c>
      <c r="Z71" s="149" t="n">
        <v>26</v>
      </c>
      <c r="AA71" s="149" t="n">
        <v>27</v>
      </c>
      <c r="AB71" s="149" t="n">
        <v>28</v>
      </c>
      <c r="AC71" s="149" t="n">
        <v>29</v>
      </c>
      <c r="AD71" s="149" t="n">
        <v>30</v>
      </c>
      <c r="AE71" s="149" t="n">
        <v>31</v>
      </c>
      <c r="AF71" s="149" t="n">
        <v>32</v>
      </c>
      <c r="AG71" s="149" t="n">
        <v>33</v>
      </c>
      <c r="AH71" s="149" t="n">
        <v>34</v>
      </c>
      <c r="AI71" s="149" t="n">
        <v>35</v>
      </c>
      <c r="AJ71" s="149" t="n">
        <v>36</v>
      </c>
      <c r="AK71" s="149" t="n">
        <v>37</v>
      </c>
      <c r="AL71" s="149" t="n">
        <v>38</v>
      </c>
      <c r="AM71" s="149" t="n">
        <v>39</v>
      </c>
      <c r="AN71" s="149" t="n">
        <v>40</v>
      </c>
      <c r="AO71" s="149" t="n">
        <v>41</v>
      </c>
    </row>
    <row r="72" customFormat="false" ht="12.75" hidden="false" customHeight="true" outlineLevel="0" collapsed="false">
      <c r="A72" s="193" t="n">
        <v>43344</v>
      </c>
      <c r="B72" s="146" t="str">
        <f aca="false">VLOOKUP($B$1,Dati!$B$2:$AT$15,B71)</f>
        <v>A#</v>
      </c>
      <c r="C72" s="146" t="str">
        <f aca="false">VLOOKUP($B$1,Dati!$B$2:$AT$15,C71)</f>
        <v>A#</v>
      </c>
      <c r="D72" s="146" t="str">
        <f aca="false">VLOOKUP($B$1,Dati!$B$2:$AT$15,D71)</f>
        <v>A+</v>
      </c>
      <c r="E72" s="146" t="str">
        <f aca="false">VLOOKUP($B$1,Dati!$B$2:$AT$15,E71)</f>
        <v>A+</v>
      </c>
      <c r="F72" s="146" t="str">
        <f aca="false">VLOOKUP($B$1,Dati!$B$2:$AT$15,F71)</f>
        <v>B+</v>
      </c>
      <c r="G72" s="146" t="str">
        <f aca="false">VLOOKUP($B$1,Dati!$B$2:$AT$15,G71)</f>
        <v>B+</v>
      </c>
      <c r="H72" s="146" t="str">
        <f aca="false">VLOOKUP($B$1,Dati!$B$2:$AT$15,H71)</f>
        <v>A+</v>
      </c>
      <c r="I72" s="146" t="str">
        <f aca="false">VLOOKUP($B$1,Dati!$B$2:$AT$15,I71)</f>
        <v>A+</v>
      </c>
      <c r="J72" s="146" t="str">
        <f aca="false">VLOOKUP($B$1,Dati!$B$2:$AT$15,J71)</f>
        <v>A+</v>
      </c>
      <c r="K72" s="146" t="str">
        <f aca="false">VLOOKUP($B$1,Dati!$B$2:$AT$15,K71)</f>
        <v>R+</v>
      </c>
      <c r="L72" s="146" t="str">
        <f aca="false">VLOOKUP($B$1,Dati!$B$2:$AT$15,L71)</f>
        <v>A#</v>
      </c>
      <c r="M72" s="146" t="str">
        <f aca="false">VLOOKUP($B$1,Dati!$B$2:$AT$15,M71)</f>
        <v>A+</v>
      </c>
      <c r="N72" s="146" t="n">
        <f aca="false">VLOOKUP($B$1,Dati!$B$2:$AT$15,N71)</f>
        <v>0</v>
      </c>
      <c r="O72" s="146" t="n">
        <f aca="false">VLOOKUP($B$1,Dati!$B$2:$AT$15,O71)</f>
        <v>0</v>
      </c>
      <c r="P72" s="146" t="n">
        <f aca="false">VLOOKUP($B$1,Dati!$B$2:$AT$15,P71)</f>
        <v>0</v>
      </c>
      <c r="Q72" s="146" t="n">
        <f aca="false">VLOOKUP($B$1,Dati!$B$2:$AT$15,Q71)</f>
        <v>0</v>
      </c>
      <c r="R72" s="146" t="n">
        <f aca="false">VLOOKUP($B$1,Dati!$B$2:$AT$15,R71)</f>
        <v>0</v>
      </c>
      <c r="S72" s="146" t="n">
        <f aca="false">VLOOKUP($B$1,Dati!$B$2:$AT$15,S71)</f>
        <v>0</v>
      </c>
      <c r="T72" s="146" t="n">
        <f aca="false">VLOOKUP($B$1,Dati!$B$2:$AT$15,T71)</f>
        <v>0</v>
      </c>
      <c r="U72" s="146" t="n">
        <f aca="false">VLOOKUP($B$1,Dati!$B$2:$AT$15,U71)</f>
        <v>0</v>
      </c>
      <c r="V72" s="146" t="n">
        <f aca="false">VLOOKUP($B$1,Dati!$B$2:$AT$15,V71)</f>
        <v>0</v>
      </c>
      <c r="W72" s="146" t="n">
        <f aca="false">VLOOKUP($B$1,Dati!$B$2:$AT$15,W71)</f>
        <v>0</v>
      </c>
      <c r="X72" s="146" t="n">
        <f aca="false">VLOOKUP($B$1,Dati!$B$2:$AT$15,X71)</f>
        <v>0</v>
      </c>
      <c r="Y72" s="146" t="n">
        <f aca="false">VLOOKUP($B$1,Dati!$B$2:$AT$15,Y71)</f>
        <v>0</v>
      </c>
      <c r="Z72" s="146" t="n">
        <f aca="false">VLOOKUP($B$1,Dati!$B$2:$AT$15,Z71)</f>
        <v>0</v>
      </c>
      <c r="AA72" s="146" t="n">
        <f aca="false">VLOOKUP($B$1,Dati!$B$2:$AT$15,AA71)</f>
        <v>0</v>
      </c>
      <c r="AB72" s="146" t="n">
        <f aca="false">VLOOKUP($B$1,Dati!$B$2:$AT$15,AB71)</f>
        <v>0</v>
      </c>
      <c r="AC72" s="146" t="n">
        <f aca="false">VLOOKUP($B$1,Dati!$B$2:$AT$15,AC71)</f>
        <v>0</v>
      </c>
      <c r="AD72" s="146" t="n">
        <f aca="false">VLOOKUP($B$1,Dati!$B$2:$AT$15,AD71)</f>
        <v>0</v>
      </c>
      <c r="AE72" s="146" t="n">
        <f aca="false">VLOOKUP($B$1,Dati!$B$2:$AT$15,AE71)</f>
        <v>0</v>
      </c>
      <c r="AF72" s="146" t="n">
        <f aca="false">VLOOKUP($B$1,Dati!$B$2:$AT$15,AF71)</f>
        <v>0</v>
      </c>
      <c r="AG72" s="146" t="n">
        <f aca="false">VLOOKUP($B$1,Dati!$B$2:$AT$15,AG71)</f>
        <v>0</v>
      </c>
      <c r="AH72" s="146" t="n">
        <f aca="false">VLOOKUP($B$1,Dati!$B$2:$AT$15,AH71)</f>
        <v>0</v>
      </c>
      <c r="AI72" s="146" t="n">
        <f aca="false">VLOOKUP($B$1,Dati!$B$2:$AT$15,AI71)</f>
        <v>0</v>
      </c>
      <c r="AJ72" s="146" t="n">
        <f aca="false">VLOOKUP($B$1,Dati!$B$2:$AT$15,AJ71)</f>
        <v>0</v>
      </c>
      <c r="AK72" s="146" t="n">
        <f aca="false">VLOOKUP($B$1,Dati!$B$2:$AT$15,AK71)</f>
        <v>0</v>
      </c>
      <c r="AL72" s="146" t="n">
        <f aca="false">VLOOKUP($B$1,Dati!$B$2:$AT$15,AL71)</f>
        <v>0</v>
      </c>
      <c r="AM72" s="146" t="n">
        <f aca="false">VLOOKUP($B$1,Dati!$B$2:$AT$15,AM71)</f>
        <v>0</v>
      </c>
      <c r="AN72" s="146" t="n">
        <f aca="false">VLOOKUP($B$1,Dati!$B$2:$AT$15,AN71)</f>
        <v>0</v>
      </c>
      <c r="AO72" s="146" t="n">
        <f aca="false">VLOOKUP($B$1,Dati!$B$2:$AT$15,AO71)</f>
        <v>0</v>
      </c>
    </row>
    <row r="73" customFormat="false" ht="12.75" hidden="false" customHeight="true" outlineLevel="0" collapsed="false">
      <c r="A73" s="193" t="n">
        <v>43345</v>
      </c>
      <c r="B73" s="146" t="str">
        <f aca="false">VLOOKUP($B$1,Dati!$B$17:$AT$29,B71)</f>
        <v>A#</v>
      </c>
      <c r="C73" s="146" t="str">
        <f aca="false">VLOOKUP($B$1,Dati!$B17:$AT$29,C71)</f>
        <v>A+</v>
      </c>
      <c r="D73" s="146" t="str">
        <f aca="false">VLOOKUP($B$1,Dati!$B17:$AT$29,D71)</f>
        <v>A#</v>
      </c>
      <c r="E73" s="146" t="str">
        <f aca="false">VLOOKUP($B$1,Dati!$B17:$AT$29,E71)</f>
        <v>B+</v>
      </c>
      <c r="F73" s="146" t="str">
        <f aca="false">VLOOKUP($B$1,Dati!$B17:$AT$29,F71)</f>
        <v>B+</v>
      </c>
      <c r="G73" s="146" t="str">
        <f aca="false">VLOOKUP($B$1,Dati!$B17:$AT$29,G71)</f>
        <v>A+</v>
      </c>
      <c r="H73" s="146" t="str">
        <f aca="false">VLOOKUP($B$1,Dati!$B17:$AT$29,H71)</f>
        <v>A=</v>
      </c>
      <c r="I73" s="146" t="str">
        <f aca="false">VLOOKUP($B$1,Dati!$B17:$AT$29,I71)</f>
        <v>A+</v>
      </c>
      <c r="J73" s="146" t="str">
        <f aca="false">VLOOKUP($B$1,Dati!$B17:$AT$29,J71)</f>
        <v>R#</v>
      </c>
      <c r="K73" s="146" t="str">
        <f aca="false">VLOOKUP($B$1,Dati!$B17:$AT$29,K71)</f>
        <v>A#</v>
      </c>
      <c r="L73" s="146" t="str">
        <f aca="false">VLOOKUP($B$1,Dati!$B17:$AT$29,L71)</f>
        <v>A#</v>
      </c>
      <c r="M73" s="146" t="str">
        <f aca="false">VLOOKUP($B$1,Dati!$B17:$AT$29,M71)</f>
        <v>B+</v>
      </c>
      <c r="N73" s="146" t="n">
        <f aca="false">VLOOKUP($B$1,Dati!$B17:$AT$29,N71)</f>
        <v>0</v>
      </c>
      <c r="O73" s="146" t="n">
        <f aca="false">VLOOKUP($B$1,Dati!$B17:$AT$29,O71)</f>
        <v>0</v>
      </c>
      <c r="P73" s="146" t="n">
        <f aca="false">VLOOKUP($B$1,Dati!$B17:$AT$29,P71)</f>
        <v>0</v>
      </c>
      <c r="Q73" s="146" t="n">
        <f aca="false">VLOOKUP($B$1,Dati!$B17:$AT$29,Q71)</f>
        <v>0</v>
      </c>
      <c r="R73" s="146" t="n">
        <f aca="false">VLOOKUP($B$1,Dati!$B17:$AT$29,R71)</f>
        <v>0</v>
      </c>
      <c r="S73" s="146" t="n">
        <f aca="false">VLOOKUP($B$1,Dati!$B17:$AT$29,S71)</f>
        <v>0</v>
      </c>
      <c r="T73" s="146" t="n">
        <f aca="false">VLOOKUP($B$1,Dati!$B17:$AT$29,T71)</f>
        <v>0</v>
      </c>
      <c r="U73" s="146" t="n">
        <f aca="false">VLOOKUP($B$1,Dati!$B17:$AT$29,U71)</f>
        <v>0</v>
      </c>
      <c r="V73" s="146" t="n">
        <f aca="false">VLOOKUP($B$1,Dati!$B17:$AT$29,V71)</f>
        <v>0</v>
      </c>
      <c r="W73" s="146" t="n">
        <f aca="false">VLOOKUP($B$1,Dati!$B17:$AT$29,W71)</f>
        <v>0</v>
      </c>
      <c r="X73" s="146" t="n">
        <f aca="false">VLOOKUP($B$1,Dati!$B17:$AT$29,X71)</f>
        <v>0</v>
      </c>
      <c r="Y73" s="146" t="n">
        <f aca="false">VLOOKUP($B$1,Dati!$B17:$AT$29,Y71)</f>
        <v>0</v>
      </c>
      <c r="Z73" s="146" t="n">
        <f aca="false">VLOOKUP($B$1,Dati!$B17:$AT$29,Z71)</f>
        <v>0</v>
      </c>
      <c r="AA73" s="146" t="n">
        <f aca="false">VLOOKUP($B$1,Dati!$B17:$AT$29,AA71)</f>
        <v>0</v>
      </c>
      <c r="AB73" s="146" t="n">
        <f aca="false">VLOOKUP($B$1,Dati!$B17:$AT$29,AB71)</f>
        <v>0</v>
      </c>
      <c r="AC73" s="146" t="n">
        <f aca="false">VLOOKUP($B$1,Dati!$B17:$AT$29,AC71)</f>
        <v>0</v>
      </c>
      <c r="AD73" s="146" t="n">
        <f aca="false">VLOOKUP($B$1,Dati!$B17:$AT$29,AD71)</f>
        <v>0</v>
      </c>
      <c r="AE73" s="146" t="n">
        <f aca="false">VLOOKUP($B$1,Dati!$B17:$AT$29,AE71)</f>
        <v>0</v>
      </c>
      <c r="AF73" s="146" t="n">
        <f aca="false">VLOOKUP($B$1,Dati!$B17:$AT$29,AF71)</f>
        <v>0</v>
      </c>
      <c r="AG73" s="146" t="n">
        <f aca="false">VLOOKUP($B$1,Dati!$B17:$AT$29,AG71)</f>
        <v>0</v>
      </c>
      <c r="AH73" s="146" t="n">
        <f aca="false">VLOOKUP($B$1,Dati!$B17:$AT$29,AH71)</f>
        <v>0</v>
      </c>
      <c r="AI73" s="146" t="n">
        <f aca="false">VLOOKUP($B$1,Dati!$B17:$AT$29,AI71)</f>
        <v>0</v>
      </c>
      <c r="AJ73" s="146" t="n">
        <f aca="false">VLOOKUP($B$1,Dati!$B17:$AT$29,AJ71)</f>
        <v>0</v>
      </c>
      <c r="AK73" s="146" t="n">
        <f aca="false">VLOOKUP($B$1,Dati!$B17:$AT$29,AK71)</f>
        <v>0</v>
      </c>
      <c r="AL73" s="146" t="n">
        <f aca="false">VLOOKUP($B$1,Dati!$B17:$AT$29,AL71)</f>
        <v>0</v>
      </c>
      <c r="AM73" s="146" t="n">
        <f aca="false">VLOOKUP($B$1,Dati!$B17:$AT$29,AM71)</f>
        <v>0</v>
      </c>
      <c r="AN73" s="146" t="n">
        <f aca="false">VLOOKUP($B$1,Dati!$B17:$AT$29,AN71)</f>
        <v>0</v>
      </c>
      <c r="AO73" s="146" t="n">
        <f aca="false">VLOOKUP($B$1,Dati!$B17:$AT$29,AO71)</f>
        <v>0</v>
      </c>
    </row>
    <row r="74" customFormat="false" ht="12.75" hidden="false" customHeight="true" outlineLevel="0" collapsed="false">
      <c r="A74" s="193" t="n">
        <v>43346</v>
      </c>
      <c r="B74" s="146" t="str">
        <f aca="false">VLOOKUP($B$1,Dati!$B$31:$AT$43,B71)</f>
        <v>A+</v>
      </c>
      <c r="C74" s="146" t="str">
        <f aca="false">VLOOKUP($B$1,Dati!$B$31:$AT$43,C71)</f>
        <v>A+</v>
      </c>
      <c r="D74" s="146" t="str">
        <f aca="false">VLOOKUP($B$1,Dati!$B$31:$AT$43,D71)</f>
        <v>A-</v>
      </c>
      <c r="E74" s="146" t="str">
        <f aca="false">VLOOKUP($B$1,Dati!$B$31:$AT$43,E71)</f>
        <v>M#</v>
      </c>
      <c r="F74" s="146" t="str">
        <f aca="false">VLOOKUP($B$1,Dati!$B$31:$AT$43,F71)</f>
        <v>A#</v>
      </c>
      <c r="G74" s="146" t="str">
        <f aca="false">VLOOKUP($B$1,Dati!$B$31:$AT$43,G71)</f>
        <v>B+</v>
      </c>
      <c r="H74" s="146" t="str">
        <f aca="false">VLOOKUP($B$1,Dati!$B$31:$AT$43,H71)</f>
        <v>A#</v>
      </c>
      <c r="I74" s="146" t="str">
        <f aca="false">VLOOKUP($B$1,Dati!$B$31:$AT$43,I71)</f>
        <v>A=</v>
      </c>
      <c r="J74" s="146" t="str">
        <f aca="false">VLOOKUP($B$1,Dati!$B$31:$AT$43,J71)</f>
        <v>A+</v>
      </c>
      <c r="K74" s="146" t="str">
        <f aca="false">VLOOKUP($B$1,Dati!$B$31:$AT$43,K71)</f>
        <v>A#</v>
      </c>
      <c r="L74" s="146" t="str">
        <f aca="false">VLOOKUP($B$1,Dati!$B$31:$AT$43,L71)</f>
        <v>B+</v>
      </c>
      <c r="M74" s="146" t="n">
        <f aca="false">VLOOKUP($B$1,Dati!$B$31:$AT$43,M71)</f>
        <v>0</v>
      </c>
      <c r="N74" s="146" t="n">
        <f aca="false">VLOOKUP($B$1,Dati!$B$31:$AT$43,N71)</f>
        <v>0</v>
      </c>
      <c r="O74" s="146" t="n">
        <f aca="false">VLOOKUP($B$1,Dati!$B$31:$AT$43,O71)</f>
        <v>0</v>
      </c>
      <c r="P74" s="146" t="n">
        <f aca="false">VLOOKUP($B$1,Dati!$B$31:$AT$43,P71)</f>
        <v>0</v>
      </c>
      <c r="Q74" s="146" t="n">
        <f aca="false">VLOOKUP($B$1,Dati!$B$31:$AT$43,Q71)</f>
        <v>0</v>
      </c>
      <c r="R74" s="146" t="n">
        <f aca="false">VLOOKUP($B$1,Dati!$B$31:$AT$43,R71)</f>
        <v>0</v>
      </c>
      <c r="S74" s="146" t="n">
        <f aca="false">VLOOKUP($B$1,Dati!$B$31:$AT$43,S71)</f>
        <v>0</v>
      </c>
      <c r="T74" s="146" t="n">
        <f aca="false">VLOOKUP($B$1,Dati!$B$31:$AT$43,T71)</f>
        <v>0</v>
      </c>
      <c r="U74" s="146" t="n">
        <f aca="false">VLOOKUP($B$1,Dati!$B$31:$AT$43,U71)</f>
        <v>0</v>
      </c>
      <c r="V74" s="146" t="n">
        <f aca="false">VLOOKUP($B$1,Dati!$B$31:$AT$43,V71)</f>
        <v>0</v>
      </c>
      <c r="W74" s="146" t="n">
        <f aca="false">VLOOKUP($B$1,Dati!$B$31:$AT$43,W71)</f>
        <v>0</v>
      </c>
      <c r="X74" s="146" t="n">
        <f aca="false">VLOOKUP($B$1,Dati!$B$31:$AT$43,X71)</f>
        <v>0</v>
      </c>
      <c r="Y74" s="146" t="n">
        <f aca="false">VLOOKUP($B$1,Dati!$B$31:$AT$43,Y71)</f>
        <v>0</v>
      </c>
      <c r="Z74" s="146" t="n">
        <f aca="false">VLOOKUP($B$1,Dati!$B$31:$AT$43,Z71)</f>
        <v>0</v>
      </c>
      <c r="AA74" s="146" t="n">
        <f aca="false">VLOOKUP($B$1,Dati!$B$31:$AT$43,AA71)</f>
        <v>0</v>
      </c>
      <c r="AB74" s="146" t="n">
        <f aca="false">VLOOKUP($B$1,Dati!$B$31:$AT$43,AB71)</f>
        <v>0</v>
      </c>
      <c r="AC74" s="146" t="n">
        <f aca="false">VLOOKUP($B$1,Dati!$B$31:$AT$43,AC71)</f>
        <v>0</v>
      </c>
      <c r="AD74" s="146" t="n">
        <f aca="false">VLOOKUP($B$1,Dati!$B$31:$AT$43,AD71)</f>
        <v>0</v>
      </c>
      <c r="AE74" s="146" t="n">
        <f aca="false">VLOOKUP($B$1,Dati!$B$31:$AT$43,AE71)</f>
        <v>0</v>
      </c>
      <c r="AF74" s="146" t="n">
        <f aca="false">VLOOKUP($B$1,Dati!$B$31:$AT$43,AF71)</f>
        <v>0</v>
      </c>
      <c r="AG74" s="146" t="n">
        <f aca="false">VLOOKUP($B$1,Dati!$B$31:$AT$43,AG71)</f>
        <v>0</v>
      </c>
      <c r="AH74" s="146" t="n">
        <f aca="false">VLOOKUP($B$1,Dati!$B$31:$AT$43,AH71)</f>
        <v>0</v>
      </c>
      <c r="AI74" s="146" t="n">
        <f aca="false">VLOOKUP($B$1,Dati!$B$31:$AT$43,AI71)</f>
        <v>0</v>
      </c>
      <c r="AJ74" s="146" t="n">
        <f aca="false">VLOOKUP($B$1,Dati!$B$31:$AT$43,AJ71)</f>
        <v>0</v>
      </c>
      <c r="AK74" s="146" t="n">
        <f aca="false">VLOOKUP($B$1,Dati!$B$31:$AT$43,AK71)</f>
        <v>0</v>
      </c>
      <c r="AL74" s="146" t="n">
        <f aca="false">VLOOKUP($B$1,Dati!$B$31:$AT$43,AL71)</f>
        <v>0</v>
      </c>
      <c r="AM74" s="146" t="n">
        <f aca="false">VLOOKUP($B$1,Dati!$B$31:$AT$43,AM71)</f>
        <v>0</v>
      </c>
      <c r="AN74" s="146" t="n">
        <f aca="false">VLOOKUP($B$1,Dati!$B$31:$AT$43,AN71)</f>
        <v>0</v>
      </c>
      <c r="AO74" s="146" t="n">
        <f aca="false">VLOOKUP($B$1,Dati!$B$31:$AT$43,AO71)</f>
        <v>0</v>
      </c>
    </row>
    <row r="75" customFormat="false" ht="12.75" hidden="false" customHeight="true" outlineLevel="0" collapsed="false">
      <c r="A75" s="193" t="n">
        <v>43347</v>
      </c>
      <c r="B75" s="146" t="n">
        <f aca="false">VLOOKUP($B$1,Dati!$B$45:$AT$57,B71)</f>
        <v>0</v>
      </c>
      <c r="C75" s="146" t="n">
        <f aca="false">VLOOKUP($B$1,Dati!$B$45:$AT$57,C71)</f>
        <v>0</v>
      </c>
      <c r="D75" s="146" t="n">
        <f aca="false">VLOOKUP($B$1,Dati!$B$45:$AT$57,D71)</f>
        <v>0</v>
      </c>
      <c r="E75" s="146" t="n">
        <f aca="false">VLOOKUP($B$1,Dati!$B$45:$AT$57,E71)</f>
        <v>0</v>
      </c>
      <c r="F75" s="146" t="n">
        <f aca="false">VLOOKUP($B$1,Dati!$B$45:$AT$57,F71)</f>
        <v>0</v>
      </c>
      <c r="G75" s="146" t="n">
        <f aca="false">VLOOKUP($B$1,Dati!$B$45:$AT$57,G71)</f>
        <v>0</v>
      </c>
      <c r="H75" s="146" t="n">
        <f aca="false">VLOOKUP($B$1,Dati!$B$45:$AT$57,H71)</f>
        <v>0</v>
      </c>
      <c r="I75" s="146" t="n">
        <f aca="false">VLOOKUP($B$1,Dati!$B$45:$AT$57,I71)</f>
        <v>0</v>
      </c>
      <c r="J75" s="146" t="n">
        <f aca="false">VLOOKUP($B$1,Dati!$B$45:$AT$57,J71)</f>
        <v>0</v>
      </c>
      <c r="K75" s="146" t="n">
        <f aca="false">VLOOKUP($B$1,Dati!$B$45:$AT$57,K71)</f>
        <v>0</v>
      </c>
      <c r="L75" s="146" t="n">
        <f aca="false">VLOOKUP($B$1,Dati!$B$45:$AT$57,L71)</f>
        <v>0</v>
      </c>
      <c r="M75" s="146" t="n">
        <f aca="false">VLOOKUP($B$1,Dati!$B$45:$AT$57,M71)</f>
        <v>0</v>
      </c>
      <c r="N75" s="146" t="n">
        <f aca="false">VLOOKUP($B$1,Dati!$B$45:$AT$57,N71)</f>
        <v>0</v>
      </c>
      <c r="O75" s="146" t="n">
        <f aca="false">VLOOKUP($B$1,Dati!$B$45:$AT$57,O71)</f>
        <v>0</v>
      </c>
      <c r="P75" s="146" t="n">
        <f aca="false">VLOOKUP($B$1,Dati!$B$45:$AT$57,P71)</f>
        <v>0</v>
      </c>
      <c r="Q75" s="146" t="n">
        <f aca="false">VLOOKUP($B$1,Dati!$B$45:$AT$57,Q71)</f>
        <v>0</v>
      </c>
      <c r="R75" s="146" t="n">
        <f aca="false">VLOOKUP($B$1,Dati!$B$45:$AT$57,R71)</f>
        <v>0</v>
      </c>
      <c r="S75" s="146" t="n">
        <f aca="false">VLOOKUP($B$1,Dati!$B$45:$AT$57,S71)</f>
        <v>0</v>
      </c>
      <c r="T75" s="146" t="n">
        <f aca="false">VLOOKUP($B$1,Dati!$B$45:$AT$57,T71)</f>
        <v>0</v>
      </c>
      <c r="U75" s="146" t="n">
        <f aca="false">VLOOKUP($B$1,Dati!$B$45:$AT$57,U71)</f>
        <v>0</v>
      </c>
      <c r="V75" s="146" t="n">
        <f aca="false">VLOOKUP($B$1,Dati!$B$45:$AT$57,V71)</f>
        <v>0</v>
      </c>
      <c r="W75" s="146" t="n">
        <f aca="false">VLOOKUP($B$1,Dati!$B$45:$AT$57,W71)</f>
        <v>0</v>
      </c>
      <c r="X75" s="146" t="n">
        <f aca="false">VLOOKUP($B$1,Dati!$B$45:$AT$57,X71)</f>
        <v>0</v>
      </c>
      <c r="Y75" s="146" t="n">
        <f aca="false">VLOOKUP($B$1,Dati!$B$45:$AT$57,Y71)</f>
        <v>0</v>
      </c>
      <c r="Z75" s="146" t="n">
        <f aca="false">VLOOKUP($B$1,Dati!$B$45:$AT$57,Z71)</f>
        <v>0</v>
      </c>
      <c r="AA75" s="146" t="n">
        <f aca="false">VLOOKUP($B$1,Dati!$B$45:$AT$57,AA71)</f>
        <v>0</v>
      </c>
      <c r="AB75" s="146" t="n">
        <f aca="false">VLOOKUP($B$1,Dati!$B$45:$AT$57,AB71)</f>
        <v>0</v>
      </c>
      <c r="AC75" s="146" t="n">
        <f aca="false">VLOOKUP($B$1,Dati!$B$45:$AT$57,AC71)</f>
        <v>0</v>
      </c>
      <c r="AD75" s="146" t="n">
        <f aca="false">VLOOKUP($B$1,Dati!$B$45:$AT$57,AD71)</f>
        <v>0</v>
      </c>
      <c r="AE75" s="146" t="n">
        <f aca="false">VLOOKUP($B$1,Dati!$B$45:$AT$57,AE71)</f>
        <v>0</v>
      </c>
      <c r="AF75" s="146" t="n">
        <f aca="false">VLOOKUP($B$1,Dati!$B$45:$AT$57,AF71)</f>
        <v>0</v>
      </c>
      <c r="AG75" s="146" t="n">
        <f aca="false">VLOOKUP($B$1,Dati!$B$45:$AT$57,AG71)</f>
        <v>0</v>
      </c>
      <c r="AH75" s="146" t="n">
        <f aca="false">VLOOKUP($B$1,Dati!$B$45:$AT$57,AH71)</f>
        <v>0</v>
      </c>
      <c r="AI75" s="146" t="n">
        <f aca="false">VLOOKUP($B$1,Dati!$B$45:$AT$57,AI71)</f>
        <v>0</v>
      </c>
      <c r="AJ75" s="146" t="n">
        <f aca="false">VLOOKUP($B$1,Dati!$B$45:$AT$57,AJ71)</f>
        <v>0</v>
      </c>
      <c r="AK75" s="146" t="n">
        <f aca="false">VLOOKUP($B$1,Dati!$B$45:$AT$57,AK71)</f>
        <v>0</v>
      </c>
      <c r="AL75" s="146" t="n">
        <f aca="false">VLOOKUP($B$1,Dati!$B$45:$AT$57,AL71)</f>
        <v>0</v>
      </c>
      <c r="AM75" s="146" t="n">
        <f aca="false">VLOOKUP($B$1,Dati!$B$45:$AT$57,AM71)</f>
        <v>0</v>
      </c>
      <c r="AN75" s="146" t="n">
        <f aca="false">VLOOKUP($B$1,Dati!$B$45:$AT$57,AN71)</f>
        <v>0</v>
      </c>
      <c r="AO75" s="146" t="n">
        <f aca="false">VLOOKUP($B$1,Dati!$B$45:$AT$57,AO71)</f>
        <v>0</v>
      </c>
    </row>
    <row r="76" customFormat="false" ht="12.75" hidden="false" customHeight="true" outlineLevel="0" collapsed="false">
      <c r="A76" s="193" t="n">
        <v>43348</v>
      </c>
      <c r="B76" s="146" t="n">
        <f aca="false">VLOOKUP($B$1,Dati!$B$57:$AT$71,B71)</f>
        <v>0</v>
      </c>
      <c r="C76" s="146" t="n">
        <f aca="false">VLOOKUP($B$1,Dati!$B$57:$AT$71,C71)</f>
        <v>0</v>
      </c>
      <c r="D76" s="146" t="n">
        <f aca="false">VLOOKUP($B$1,Dati!$B$57:$AT$71,D71)</f>
        <v>0</v>
      </c>
      <c r="E76" s="146" t="n">
        <f aca="false">VLOOKUP($B$1,Dati!$B$57:$AT$71,E71)</f>
        <v>0</v>
      </c>
      <c r="F76" s="146" t="n">
        <f aca="false">VLOOKUP($B$1,Dati!$B$57:$AT$71,F71)</f>
        <v>0</v>
      </c>
      <c r="G76" s="146" t="n">
        <f aca="false">VLOOKUP($B$1,Dati!$B$57:$AT$71,G71)</f>
        <v>0</v>
      </c>
      <c r="H76" s="146" t="n">
        <f aca="false">VLOOKUP($B$1,Dati!$B$57:$AT$71,H71)</f>
        <v>0</v>
      </c>
      <c r="I76" s="146" t="n">
        <f aca="false">VLOOKUP($B$1,Dati!$B$57:$AT$71,I71)</f>
        <v>0</v>
      </c>
      <c r="J76" s="146" t="n">
        <f aca="false">VLOOKUP($B$1,Dati!$B$57:$AT$71,J71)</f>
        <v>0</v>
      </c>
      <c r="K76" s="146" t="n">
        <f aca="false">VLOOKUP($B$1,Dati!$B$57:$AT$71,K71)</f>
        <v>0</v>
      </c>
      <c r="L76" s="146" t="n">
        <f aca="false">VLOOKUP($B$1,Dati!$B$57:$AT$71,L71)</f>
        <v>0</v>
      </c>
      <c r="M76" s="146" t="n">
        <f aca="false">VLOOKUP($B$1,Dati!$B$57:$AT$71,M71)</f>
        <v>0</v>
      </c>
      <c r="N76" s="146" t="n">
        <f aca="false">VLOOKUP($B$1,Dati!$B$57:$AT$71,N71)</f>
        <v>0</v>
      </c>
      <c r="O76" s="146" t="n">
        <f aca="false">VLOOKUP($B$1,Dati!$B$57:$AT$71,O71)</f>
        <v>0</v>
      </c>
      <c r="P76" s="146" t="n">
        <f aca="false">VLOOKUP($B$1,Dati!$B$57:$AT$71,P71)</f>
        <v>0</v>
      </c>
      <c r="Q76" s="146" t="n">
        <f aca="false">VLOOKUP($B$1,Dati!$B$57:$AT$71,Q71)</f>
        <v>0</v>
      </c>
      <c r="R76" s="146" t="n">
        <f aca="false">VLOOKUP($B$1,Dati!$B$57:$AT$71,R71)</f>
        <v>0</v>
      </c>
      <c r="S76" s="146" t="n">
        <f aca="false">VLOOKUP($B$1,Dati!$B$57:$AT$71,S71)</f>
        <v>0</v>
      </c>
      <c r="T76" s="146" t="n">
        <f aca="false">VLOOKUP($B$1,Dati!$B$57:$AT$71,T71)</f>
        <v>0</v>
      </c>
      <c r="U76" s="146" t="n">
        <f aca="false">VLOOKUP($B$1,Dati!$B$57:$AT$71,U71)</f>
        <v>0</v>
      </c>
      <c r="V76" s="146" t="n">
        <f aca="false">VLOOKUP($B$1,Dati!$B$57:$AT$71,V71)</f>
        <v>0</v>
      </c>
      <c r="W76" s="146" t="n">
        <f aca="false">VLOOKUP($B$1,Dati!$B$57:$AT$71,W71)</f>
        <v>0</v>
      </c>
      <c r="X76" s="146" t="n">
        <f aca="false">VLOOKUP($B$1,Dati!$B$57:$AT$71,X71)</f>
        <v>0</v>
      </c>
      <c r="Y76" s="146" t="n">
        <f aca="false">VLOOKUP($B$1,Dati!$B$57:$AT$71,Y71)</f>
        <v>0</v>
      </c>
      <c r="Z76" s="146" t="n">
        <f aca="false">VLOOKUP($B$1,Dati!$B$57:$AT$71,Z71)</f>
        <v>0</v>
      </c>
      <c r="AA76" s="146" t="n">
        <f aca="false">VLOOKUP($B$1,Dati!$B$57:$AT$71,AA71)</f>
        <v>0</v>
      </c>
      <c r="AB76" s="146" t="n">
        <f aca="false">VLOOKUP($B$1,Dati!$B$57:$AT$71,AB71)</f>
        <v>0</v>
      </c>
      <c r="AC76" s="146" t="n">
        <f aca="false">VLOOKUP($B$1,Dati!$B$57:$AT$71,AC71)</f>
        <v>0</v>
      </c>
      <c r="AD76" s="146" t="n">
        <f aca="false">VLOOKUP($B$1,Dati!$B$57:$AT$71,AD71)</f>
        <v>0</v>
      </c>
      <c r="AE76" s="146" t="n">
        <f aca="false">VLOOKUP($B$1,Dati!$B$57:$AT$71,AE71)</f>
        <v>0</v>
      </c>
      <c r="AF76" s="146" t="n">
        <f aca="false">VLOOKUP($B$1,Dati!$B$57:$AT$71,AF71)</f>
        <v>0</v>
      </c>
      <c r="AG76" s="146" t="n">
        <f aca="false">VLOOKUP($B$1,Dati!$B$57:$AT$71,AG71)</f>
        <v>0</v>
      </c>
      <c r="AH76" s="146" t="n">
        <f aca="false">VLOOKUP($B$1,Dati!$B$57:$AT$71,AH71)</f>
        <v>0</v>
      </c>
      <c r="AI76" s="146" t="n">
        <f aca="false">VLOOKUP($B$1,Dati!$B$57:$AT$71,AI71)</f>
        <v>0</v>
      </c>
      <c r="AJ76" s="146" t="n">
        <f aca="false">VLOOKUP($B$1,Dati!$B$57:$AT$71,AJ71)</f>
        <v>0</v>
      </c>
      <c r="AK76" s="146" t="n">
        <f aca="false">VLOOKUP($B$1,Dati!$B$57:$AT$71,AK71)</f>
        <v>0</v>
      </c>
      <c r="AL76" s="146" t="n">
        <f aca="false">VLOOKUP($B$1,Dati!$B$57:$AT$71,AL71)</f>
        <v>0</v>
      </c>
      <c r="AM76" s="146" t="n">
        <f aca="false">VLOOKUP($B$1,Dati!$B$57:$AT$71,AM71)</f>
        <v>0</v>
      </c>
      <c r="AN76" s="146" t="n">
        <f aca="false">VLOOKUP($B$1,Dati!$B$57:$AT$71,AN71)</f>
        <v>0</v>
      </c>
      <c r="AO76" s="146" t="n">
        <f aca="false">VLOOKUP($B$1,Dati!$B$57:$AT$71,AO71)</f>
        <v>0</v>
      </c>
    </row>
    <row r="77" customFormat="false" ht="12.75" hidden="false" customHeight="true" outlineLevel="0" collapsed="false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</row>
    <row r="78" customFormat="false" ht="12.75" hidden="false" customHeight="true" outlineLevel="0" collapsed="false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  <c r="AK78" s="151"/>
      <c r="AL78" s="151"/>
      <c r="AM78" s="151"/>
      <c r="AN78" s="151"/>
      <c r="AO78" s="151"/>
    </row>
    <row r="79" customFormat="false" ht="12.75" hidden="false" customHeight="true" outlineLevel="0" collapsed="false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  <c r="AE79" s="151"/>
      <c r="AF79" s="151"/>
      <c r="AG79" s="151"/>
      <c r="AH79" s="151"/>
      <c r="AI79" s="151"/>
      <c r="AJ79" s="151"/>
      <c r="AK79" s="151"/>
      <c r="AL79" s="151"/>
      <c r="AM79" s="151"/>
      <c r="AN79" s="151"/>
      <c r="AO79" s="151"/>
    </row>
    <row r="80" customFormat="false" ht="12.75" hidden="false" customHeight="true" outlineLevel="0" collapsed="false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</row>
    <row r="81" customFormat="false" ht="12.75" hidden="false" customHeight="true" outlineLevel="0" collapsed="false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  <c r="AK81" s="151"/>
      <c r="AL81" s="151"/>
      <c r="AM81" s="151"/>
      <c r="AN81" s="151"/>
      <c r="AO81" s="151"/>
    </row>
    <row r="82" customFormat="false" ht="12.75" hidden="false" customHeight="true" outlineLevel="0" collapsed="false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  <c r="AE82" s="151"/>
      <c r="AF82" s="151"/>
      <c r="AG82" s="151"/>
      <c r="AH82" s="151"/>
      <c r="AI82" s="151"/>
      <c r="AJ82" s="151"/>
      <c r="AK82" s="151"/>
      <c r="AL82" s="151"/>
      <c r="AM82" s="151"/>
      <c r="AN82" s="151"/>
      <c r="AO82" s="151"/>
    </row>
    <row r="83" customFormat="false" ht="12.75" hidden="false" customHeight="true" outlineLevel="0" collapsed="false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  <c r="AC83" s="151"/>
      <c r="AD83" s="151"/>
      <c r="AE83" s="151"/>
      <c r="AF83" s="151"/>
      <c r="AG83" s="151"/>
      <c r="AH83" s="151"/>
      <c r="AI83" s="151"/>
      <c r="AJ83" s="151"/>
      <c r="AK83" s="151"/>
      <c r="AL83" s="151"/>
      <c r="AM83" s="151"/>
      <c r="AN83" s="151"/>
      <c r="AO83" s="151"/>
    </row>
    <row r="84" customFormat="false" ht="12.75" hidden="false" customHeight="true" outlineLevel="0" collapsed="false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  <c r="AE84" s="151"/>
      <c r="AF84" s="151"/>
      <c r="AG84" s="151"/>
      <c r="AH84" s="151"/>
      <c r="AI84" s="151"/>
      <c r="AJ84" s="151"/>
      <c r="AK84" s="151"/>
      <c r="AL84" s="151"/>
      <c r="AM84" s="151"/>
      <c r="AN84" s="151"/>
      <c r="AO84" s="151"/>
    </row>
    <row r="85" customFormat="false" ht="12.75" hidden="false" customHeight="true" outlineLevel="0" collapsed="false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</row>
    <row r="86" customFormat="false" ht="12.75" hidden="false" customHeight="true" outlineLevel="0" collapsed="false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  <c r="AF86" s="151"/>
      <c r="AG86" s="151"/>
      <c r="AH86" s="151"/>
      <c r="AI86" s="151"/>
      <c r="AJ86" s="151"/>
      <c r="AK86" s="151"/>
      <c r="AL86" s="151"/>
      <c r="AM86" s="151"/>
      <c r="AN86" s="151"/>
      <c r="AO86" s="151"/>
    </row>
    <row r="87" customFormat="false" ht="12.75" hidden="false" customHeight="true" outlineLevel="0" collapsed="false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51"/>
      <c r="AF87" s="151"/>
      <c r="AG87" s="151"/>
      <c r="AH87" s="151"/>
      <c r="AI87" s="151"/>
      <c r="AJ87" s="151"/>
      <c r="AK87" s="151"/>
      <c r="AL87" s="151"/>
      <c r="AM87" s="151"/>
      <c r="AN87" s="151"/>
      <c r="AO87" s="151"/>
    </row>
    <row r="88" customFormat="false" ht="12.75" hidden="false" customHeight="true" outlineLevel="0" collapsed="false">
      <c r="A88" s="149"/>
      <c r="B88" s="149"/>
      <c r="C88" s="149"/>
      <c r="D88" s="149"/>
      <c r="E88" s="149"/>
      <c r="F88" s="149"/>
      <c r="G88" s="149"/>
      <c r="H88" s="149"/>
      <c r="I88" s="149"/>
      <c r="J88" s="149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</row>
    <row r="89" customFormat="false" ht="12.75" hidden="false" customHeight="true" outlineLevel="0" collapsed="false">
      <c r="A89" s="149"/>
      <c r="B89" s="149"/>
      <c r="C89" s="149"/>
      <c r="D89" s="149"/>
      <c r="E89" s="149"/>
      <c r="F89" s="149"/>
      <c r="G89" s="149"/>
      <c r="H89" s="149"/>
      <c r="I89" s="149"/>
      <c r="J89" s="149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  <c r="AF89" s="151"/>
      <c r="AG89" s="151"/>
      <c r="AH89" s="151"/>
      <c r="AI89" s="151"/>
      <c r="AJ89" s="151"/>
      <c r="AK89" s="151"/>
      <c r="AL89" s="151"/>
      <c r="AM89" s="151"/>
      <c r="AN89" s="151"/>
      <c r="AO89" s="151"/>
    </row>
    <row r="90" customFormat="false" ht="12.75" hidden="false" customHeight="true" outlineLevel="0" collapsed="false">
      <c r="A90" s="151"/>
      <c r="B90" s="186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  <c r="AK90" s="151"/>
      <c r="AL90" s="151"/>
      <c r="AM90" s="151"/>
      <c r="AN90" s="151"/>
      <c r="AO90" s="151"/>
    </row>
    <row r="91" customFormat="false" ht="12.75" hidden="false" customHeight="true" outlineLevel="0" collapsed="false">
      <c r="A91" s="149"/>
      <c r="B91" s="149"/>
      <c r="C91" s="149"/>
      <c r="D91" s="149"/>
      <c r="E91" s="149"/>
      <c r="F91" s="149"/>
      <c r="G91" s="149"/>
      <c r="H91" s="149"/>
      <c r="I91" s="149"/>
      <c r="J91" s="149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</row>
    <row r="92" customFormat="false" ht="12.75" hidden="false" customHeight="true" outlineLevel="0" collapsed="false">
      <c r="A92" s="149"/>
      <c r="B92" s="149"/>
      <c r="C92" s="149"/>
      <c r="D92" s="149"/>
      <c r="E92" s="149"/>
      <c r="F92" s="149"/>
      <c r="G92" s="149"/>
      <c r="H92" s="149"/>
      <c r="I92" s="149"/>
      <c r="J92" s="149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1"/>
    </row>
    <row r="93" customFormat="false" ht="12.75" hidden="false" customHeight="true" outlineLevel="0" collapsed="false">
      <c r="A93" s="149"/>
      <c r="B93" s="149"/>
      <c r="C93" s="149"/>
      <c r="D93" s="149"/>
      <c r="E93" s="149"/>
      <c r="F93" s="149"/>
      <c r="G93" s="149"/>
      <c r="H93" s="149"/>
      <c r="I93" s="149"/>
      <c r="J93" s="149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1"/>
    </row>
    <row r="94" customFormat="false" ht="12.75" hidden="false" customHeight="true" outlineLevel="0" collapsed="false">
      <c r="A94" s="149"/>
      <c r="B94" s="149"/>
      <c r="C94" s="149"/>
      <c r="D94" s="149"/>
      <c r="E94" s="149"/>
      <c r="F94" s="149"/>
      <c r="G94" s="149"/>
      <c r="H94" s="149"/>
      <c r="I94" s="149"/>
      <c r="J94" s="149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</row>
    <row r="95" customFormat="false" ht="12.75" hidden="false" customHeight="true" outlineLevel="0" collapsed="false">
      <c r="A95" s="149"/>
      <c r="B95" s="149"/>
      <c r="C95" s="149"/>
      <c r="D95" s="149"/>
      <c r="E95" s="149"/>
      <c r="F95" s="149"/>
      <c r="G95" s="149"/>
      <c r="H95" s="149"/>
      <c r="I95" s="149"/>
      <c r="J95" s="149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  <c r="AE95" s="151"/>
      <c r="AF95" s="151"/>
      <c r="AG95" s="151"/>
      <c r="AH95" s="151"/>
      <c r="AI95" s="151"/>
      <c r="AJ95" s="151"/>
      <c r="AK95" s="151"/>
      <c r="AL95" s="151"/>
      <c r="AM95" s="151"/>
      <c r="AN95" s="151"/>
      <c r="AO95" s="151"/>
    </row>
    <row r="96" customFormat="false" ht="12.75" hidden="false" customHeight="true" outlineLevel="0" collapsed="false">
      <c r="A96" s="149"/>
      <c r="B96" s="149"/>
      <c r="C96" s="149"/>
      <c r="D96" s="149"/>
      <c r="E96" s="149"/>
      <c r="F96" s="149"/>
      <c r="G96" s="149"/>
      <c r="H96" s="149"/>
      <c r="I96" s="149"/>
      <c r="J96" s="149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  <c r="AK96" s="151"/>
      <c r="AL96" s="151"/>
      <c r="AM96" s="151"/>
      <c r="AN96" s="151"/>
      <c r="AO96" s="151"/>
    </row>
    <row r="97" customFormat="false" ht="12.75" hidden="false" customHeight="true" outlineLevel="0" collapsed="false">
      <c r="A97" s="149"/>
      <c r="B97" s="149"/>
      <c r="C97" s="149"/>
      <c r="D97" s="149"/>
      <c r="E97" s="149"/>
      <c r="F97" s="149"/>
      <c r="G97" s="149"/>
      <c r="H97" s="149"/>
      <c r="I97" s="149"/>
      <c r="J97" s="149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  <c r="AK97" s="151"/>
      <c r="AL97" s="151"/>
      <c r="AM97" s="151"/>
      <c r="AN97" s="151"/>
      <c r="AO97" s="151"/>
    </row>
    <row r="98" customFormat="false" ht="12.75" hidden="false" customHeight="true" outlineLevel="0" collapsed="false">
      <c r="A98" s="149"/>
      <c r="B98" s="149"/>
      <c r="C98" s="149"/>
      <c r="D98" s="149"/>
      <c r="E98" s="149"/>
      <c r="F98" s="149"/>
      <c r="G98" s="149"/>
      <c r="H98" s="149"/>
      <c r="I98" s="149"/>
      <c r="J98" s="149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  <c r="AK98" s="151"/>
      <c r="AL98" s="151"/>
      <c r="AM98" s="151"/>
      <c r="AN98" s="151"/>
      <c r="AO98" s="151"/>
    </row>
    <row r="99" customFormat="false" ht="12.75" hidden="false" customHeight="true" outlineLevel="0" collapsed="false">
      <c r="A99" s="149"/>
      <c r="B99" s="149"/>
      <c r="C99" s="149"/>
      <c r="D99" s="149"/>
      <c r="E99" s="149"/>
      <c r="F99" s="149"/>
      <c r="G99" s="149"/>
      <c r="H99" s="149"/>
      <c r="I99" s="149"/>
      <c r="J99" s="149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  <c r="AK99" s="151"/>
      <c r="AL99" s="151"/>
      <c r="AM99" s="151"/>
      <c r="AN99" s="151"/>
      <c r="AO99" s="151"/>
    </row>
    <row r="100" customFormat="false" ht="12.75" hidden="false" customHeight="true" outlineLevel="0" collapsed="false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1"/>
      <c r="AO100" s="151"/>
    </row>
    <row r="101" customFormat="false" ht="12.75" hidden="false" customHeight="true" outlineLevel="0" collapsed="false">
      <c r="A101" s="149"/>
      <c r="B101" s="149"/>
      <c r="C101" s="149"/>
      <c r="D101" s="149"/>
      <c r="E101" s="149"/>
      <c r="F101" s="149"/>
      <c r="G101" s="149"/>
      <c r="H101" s="149"/>
      <c r="I101" s="149"/>
      <c r="J101" s="149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</row>
    <row r="102" customFormat="false" ht="12.75" hidden="false" customHeight="true" outlineLevel="0" collapsed="false">
      <c r="A102" s="149"/>
      <c r="B102" s="149"/>
      <c r="C102" s="149"/>
      <c r="D102" s="149"/>
      <c r="E102" s="149"/>
      <c r="F102" s="149"/>
      <c r="G102" s="149"/>
      <c r="H102" s="149"/>
      <c r="I102" s="149"/>
      <c r="J102" s="149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</row>
    <row r="103" customFormat="false" ht="12.75" hidden="false" customHeight="true" outlineLevel="0" collapsed="false">
      <c r="A103" s="149"/>
      <c r="B103" s="149"/>
      <c r="C103" s="149"/>
      <c r="D103" s="149"/>
      <c r="E103" s="149"/>
      <c r="F103" s="149"/>
      <c r="G103" s="149"/>
      <c r="H103" s="149"/>
      <c r="I103" s="149"/>
      <c r="J103" s="149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</row>
    <row r="104" customFormat="false" ht="12.75" hidden="false" customHeight="true" outlineLevel="0" collapsed="false">
      <c r="A104" s="149"/>
      <c r="B104" s="149"/>
      <c r="C104" s="149"/>
      <c r="D104" s="149"/>
      <c r="E104" s="149"/>
      <c r="F104" s="149"/>
      <c r="G104" s="149"/>
      <c r="H104" s="149"/>
      <c r="I104" s="149"/>
      <c r="J104" s="149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  <c r="AK104" s="151"/>
      <c r="AL104" s="151"/>
      <c r="AM104" s="151"/>
      <c r="AN104" s="151"/>
      <c r="AO104" s="151"/>
    </row>
    <row r="105" customFormat="false" ht="12.75" hidden="false" customHeight="true" outlineLevel="0" collapsed="false">
      <c r="A105" s="149"/>
      <c r="B105" s="149"/>
      <c r="C105" s="149"/>
      <c r="D105" s="149"/>
      <c r="E105" s="149"/>
      <c r="F105" s="149"/>
      <c r="G105" s="149"/>
      <c r="H105" s="149"/>
      <c r="I105" s="149"/>
      <c r="J105" s="149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  <c r="AK105" s="151"/>
      <c r="AL105" s="151"/>
      <c r="AM105" s="151"/>
      <c r="AN105" s="151"/>
      <c r="AO105" s="151"/>
    </row>
    <row r="106" customFormat="false" ht="12.75" hidden="false" customHeight="true" outlineLevel="0" collapsed="false">
      <c r="A106" s="149"/>
      <c r="B106" s="149"/>
      <c r="C106" s="149"/>
      <c r="D106" s="149"/>
      <c r="E106" s="149"/>
      <c r="F106" s="149"/>
      <c r="G106" s="149"/>
      <c r="H106" s="149"/>
      <c r="I106" s="149"/>
      <c r="J106" s="149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  <c r="AK106" s="151"/>
      <c r="AL106" s="151"/>
      <c r="AM106" s="151"/>
      <c r="AN106" s="151"/>
      <c r="AO106" s="151"/>
    </row>
    <row r="107" customFormat="false" ht="12.75" hidden="false" customHeight="true" outlineLevel="0" collapsed="false">
      <c r="A107" s="149"/>
      <c r="B107" s="149"/>
      <c r="C107" s="149"/>
      <c r="D107" s="149"/>
      <c r="E107" s="149"/>
      <c r="F107" s="149"/>
      <c r="G107" s="149"/>
      <c r="H107" s="149"/>
      <c r="I107" s="149"/>
      <c r="J107" s="149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</row>
    <row r="108" customFormat="false" ht="12.75" hidden="false" customHeight="true" outlineLevel="0" collapsed="false">
      <c r="A108" s="149"/>
      <c r="B108" s="149"/>
      <c r="C108" s="149"/>
      <c r="D108" s="149"/>
      <c r="E108" s="149"/>
      <c r="F108" s="149"/>
      <c r="G108" s="149"/>
      <c r="H108" s="149"/>
      <c r="I108" s="149"/>
      <c r="J108" s="149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  <c r="AE108" s="151"/>
      <c r="AF108" s="151"/>
      <c r="AG108" s="151"/>
      <c r="AH108" s="151"/>
      <c r="AI108" s="151"/>
      <c r="AJ108" s="151"/>
      <c r="AK108" s="151"/>
      <c r="AL108" s="151"/>
      <c r="AM108" s="151"/>
      <c r="AN108" s="151"/>
      <c r="AO108" s="151"/>
    </row>
    <row r="109" customFormat="false" ht="12.75" hidden="false" customHeight="true" outlineLevel="0" collapsed="false">
      <c r="A109" s="149"/>
      <c r="B109" s="149"/>
      <c r="C109" s="149"/>
      <c r="D109" s="149"/>
      <c r="E109" s="149"/>
      <c r="F109" s="149"/>
      <c r="G109" s="149"/>
      <c r="H109" s="149"/>
      <c r="I109" s="149"/>
      <c r="J109" s="149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51"/>
      <c r="AB109" s="151"/>
      <c r="AC109" s="151"/>
      <c r="AD109" s="151"/>
      <c r="AE109" s="151"/>
      <c r="AF109" s="151"/>
      <c r="AG109" s="151"/>
      <c r="AH109" s="151"/>
      <c r="AI109" s="151"/>
      <c r="AJ109" s="151"/>
      <c r="AK109" s="151"/>
      <c r="AL109" s="151"/>
      <c r="AM109" s="151"/>
      <c r="AN109" s="151"/>
      <c r="AO109" s="151"/>
    </row>
    <row r="110" customFormat="false" ht="12.75" hidden="false" customHeight="true" outlineLevel="0" collapsed="false">
      <c r="A110" s="149"/>
      <c r="B110" s="149"/>
      <c r="C110" s="149"/>
      <c r="D110" s="149"/>
      <c r="E110" s="149"/>
      <c r="F110" s="149"/>
      <c r="G110" s="149"/>
      <c r="H110" s="149"/>
      <c r="I110" s="149"/>
      <c r="J110" s="149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  <c r="AB110" s="151"/>
      <c r="AC110" s="151"/>
      <c r="AD110" s="151"/>
      <c r="AE110" s="151"/>
      <c r="AF110" s="151"/>
      <c r="AG110" s="151"/>
      <c r="AH110" s="151"/>
      <c r="AI110" s="151"/>
      <c r="AJ110" s="151"/>
      <c r="AK110" s="151"/>
      <c r="AL110" s="151"/>
      <c r="AM110" s="151"/>
      <c r="AN110" s="151"/>
      <c r="AO110" s="151"/>
    </row>
    <row r="111" customFormat="false" ht="12.75" hidden="false" customHeight="true" outlineLevel="0" collapsed="false">
      <c r="A111" s="149"/>
      <c r="B111" s="149"/>
      <c r="C111" s="149"/>
      <c r="D111" s="149"/>
      <c r="E111" s="149"/>
      <c r="F111" s="149"/>
      <c r="G111" s="149"/>
      <c r="H111" s="149"/>
      <c r="I111" s="149"/>
      <c r="J111" s="149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51"/>
      <c r="AE111" s="151"/>
      <c r="AF111" s="151"/>
      <c r="AG111" s="151"/>
      <c r="AH111" s="151"/>
      <c r="AI111" s="151"/>
      <c r="AJ111" s="151"/>
      <c r="AK111" s="151"/>
      <c r="AL111" s="151"/>
      <c r="AM111" s="151"/>
      <c r="AN111" s="151"/>
      <c r="AO111" s="151"/>
    </row>
    <row r="112" customFormat="false" ht="12.75" hidden="false" customHeight="true" outlineLevel="0" collapsed="false">
      <c r="A112" s="151"/>
      <c r="B112" s="186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  <c r="AB112" s="151"/>
      <c r="AC112" s="151"/>
      <c r="AD112" s="151"/>
      <c r="AE112" s="151"/>
      <c r="AF112" s="151"/>
      <c r="AG112" s="151"/>
      <c r="AH112" s="151"/>
      <c r="AI112" s="151"/>
      <c r="AJ112" s="151"/>
      <c r="AK112" s="151"/>
      <c r="AL112" s="151"/>
      <c r="AM112" s="151"/>
      <c r="AN112" s="151"/>
      <c r="AO112" s="151"/>
    </row>
    <row r="113" customFormat="false" ht="12.75" hidden="false" customHeight="true" outlineLevel="0" collapsed="false">
      <c r="A113" s="151"/>
      <c r="B113" s="167"/>
      <c r="C113" s="151"/>
      <c r="D113" s="151"/>
      <c r="E113" s="151"/>
      <c r="F113" s="151"/>
      <c r="G113" s="151"/>
      <c r="H113" s="151"/>
      <c r="I113" s="167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  <c r="AE113" s="151"/>
      <c r="AF113" s="151"/>
      <c r="AG113" s="151"/>
      <c r="AH113" s="151"/>
      <c r="AI113" s="151"/>
      <c r="AJ113" s="151"/>
      <c r="AK113" s="151"/>
      <c r="AL113" s="151"/>
      <c r="AM113" s="151"/>
      <c r="AN113" s="151"/>
      <c r="AO113" s="151"/>
    </row>
    <row r="114" customFormat="false" ht="12.75" hidden="false" customHeight="true" outlineLevel="0" collapsed="false">
      <c r="A114" s="149"/>
      <c r="B114" s="149"/>
      <c r="C114" s="149"/>
      <c r="D114" s="149"/>
      <c r="E114" s="149"/>
      <c r="F114" s="149"/>
      <c r="G114" s="149"/>
      <c r="H114" s="149"/>
      <c r="I114" s="149"/>
      <c r="J114" s="149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  <c r="AE114" s="151"/>
      <c r="AF114" s="151"/>
      <c r="AG114" s="151"/>
      <c r="AH114" s="151"/>
      <c r="AI114" s="151"/>
      <c r="AJ114" s="151"/>
      <c r="AK114" s="151"/>
      <c r="AL114" s="151"/>
      <c r="AM114" s="151"/>
      <c r="AN114" s="151"/>
      <c r="AO114" s="151"/>
    </row>
    <row r="115" customFormat="false" ht="12.75" hidden="false" customHeight="true" outlineLevel="0" collapsed="false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  <c r="AK115" s="151"/>
      <c r="AL115" s="151"/>
      <c r="AM115" s="151"/>
      <c r="AN115" s="151"/>
      <c r="AO115" s="151"/>
    </row>
    <row r="116" customFormat="false" ht="12.75" hidden="false" customHeight="true" outlineLevel="0" collapsed="false">
      <c r="A116" s="149"/>
      <c r="B116" s="149"/>
      <c r="C116" s="149"/>
      <c r="D116" s="149"/>
      <c r="E116" s="149"/>
      <c r="F116" s="149"/>
      <c r="G116" s="149"/>
      <c r="H116" s="149"/>
      <c r="I116" s="149"/>
      <c r="J116" s="149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51"/>
      <c r="AO116" s="151"/>
    </row>
    <row r="117" customFormat="false" ht="12.75" hidden="false" customHeight="true" outlineLevel="0" collapsed="false">
      <c r="A117" s="149"/>
      <c r="B117" s="149"/>
      <c r="C117" s="149"/>
      <c r="D117" s="149"/>
      <c r="E117" s="149"/>
      <c r="F117" s="149"/>
      <c r="G117" s="149"/>
      <c r="H117" s="149"/>
      <c r="I117" s="149"/>
      <c r="J117" s="149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  <c r="AB117" s="151"/>
      <c r="AC117" s="151"/>
      <c r="AD117" s="151"/>
      <c r="AE117" s="151"/>
      <c r="AF117" s="151"/>
      <c r="AG117" s="151"/>
      <c r="AH117" s="151"/>
      <c r="AI117" s="151"/>
      <c r="AJ117" s="151"/>
      <c r="AK117" s="151"/>
      <c r="AL117" s="151"/>
      <c r="AM117" s="151"/>
      <c r="AN117" s="151"/>
      <c r="AO117" s="151"/>
    </row>
    <row r="118" customFormat="false" ht="12.75" hidden="false" customHeight="true" outlineLevel="0" collapsed="false">
      <c r="A118" s="149"/>
      <c r="B118" s="149"/>
      <c r="C118" s="149"/>
      <c r="D118" s="149"/>
      <c r="E118" s="149"/>
      <c r="F118" s="149"/>
      <c r="G118" s="149"/>
      <c r="H118" s="149"/>
      <c r="I118" s="149"/>
      <c r="J118" s="149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  <c r="AE118" s="151"/>
      <c r="AF118" s="151"/>
      <c r="AG118" s="151"/>
      <c r="AH118" s="151"/>
      <c r="AI118" s="151"/>
      <c r="AJ118" s="151"/>
      <c r="AK118" s="151"/>
      <c r="AL118" s="151"/>
      <c r="AM118" s="151"/>
      <c r="AN118" s="151"/>
      <c r="AO118" s="151"/>
    </row>
    <row r="119" customFormat="false" ht="12.75" hidden="false" customHeight="true" outlineLevel="0" collapsed="false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  <c r="AK119" s="151"/>
      <c r="AL119" s="151"/>
      <c r="AM119" s="151"/>
      <c r="AN119" s="151"/>
      <c r="AO119" s="151"/>
    </row>
    <row r="120" customFormat="false" ht="12.75" hidden="false" customHeight="true" outlineLevel="0" collapsed="false">
      <c r="A120" s="149"/>
      <c r="B120" s="149"/>
      <c r="C120" s="149"/>
      <c r="D120" s="149"/>
      <c r="E120" s="149"/>
      <c r="F120" s="149"/>
      <c r="G120" s="149"/>
      <c r="H120" s="149"/>
      <c r="I120" s="149"/>
      <c r="J120" s="149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1"/>
      <c r="AD120" s="151"/>
      <c r="AE120" s="151"/>
      <c r="AF120" s="151"/>
      <c r="AG120" s="151"/>
      <c r="AH120" s="151"/>
      <c r="AI120" s="151"/>
      <c r="AJ120" s="151"/>
      <c r="AK120" s="151"/>
      <c r="AL120" s="151"/>
      <c r="AM120" s="151"/>
      <c r="AN120" s="151"/>
      <c r="AO120" s="151"/>
    </row>
    <row r="121" customFormat="false" ht="12.75" hidden="false" customHeight="true" outlineLevel="0" collapsed="false">
      <c r="A121" s="149"/>
      <c r="B121" s="149"/>
      <c r="C121" s="149"/>
      <c r="D121" s="149"/>
      <c r="E121" s="149"/>
      <c r="F121" s="149"/>
      <c r="G121" s="149"/>
      <c r="H121" s="149"/>
      <c r="I121" s="149"/>
      <c r="J121" s="149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  <c r="AC121" s="151"/>
      <c r="AD121" s="151"/>
      <c r="AE121" s="151"/>
      <c r="AF121" s="151"/>
      <c r="AG121" s="151"/>
      <c r="AH121" s="151"/>
      <c r="AI121" s="151"/>
      <c r="AJ121" s="151"/>
      <c r="AK121" s="151"/>
      <c r="AL121" s="151"/>
      <c r="AM121" s="151"/>
      <c r="AN121" s="151"/>
      <c r="AO121" s="151"/>
    </row>
    <row r="122" customFormat="false" ht="12.75" hidden="false" customHeight="true" outlineLevel="0" collapsed="false">
      <c r="A122" s="149"/>
      <c r="B122" s="149"/>
      <c r="C122" s="149"/>
      <c r="D122" s="149"/>
      <c r="E122" s="149"/>
      <c r="F122" s="149"/>
      <c r="G122" s="149"/>
      <c r="H122" s="149"/>
      <c r="I122" s="149"/>
      <c r="J122" s="149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  <c r="AC122" s="151"/>
      <c r="AD122" s="151"/>
      <c r="AE122" s="151"/>
      <c r="AF122" s="151"/>
      <c r="AG122" s="151"/>
      <c r="AH122" s="151"/>
      <c r="AI122" s="151"/>
      <c r="AJ122" s="151"/>
      <c r="AK122" s="151"/>
      <c r="AL122" s="151"/>
      <c r="AM122" s="151"/>
      <c r="AN122" s="151"/>
      <c r="AO122" s="151"/>
    </row>
    <row r="123" customFormat="false" ht="12.75" hidden="false" customHeight="true" outlineLevel="0" collapsed="false">
      <c r="A123" s="149"/>
      <c r="B123" s="149"/>
      <c r="C123" s="149"/>
      <c r="D123" s="149"/>
      <c r="E123" s="149"/>
      <c r="F123" s="149"/>
      <c r="G123" s="149"/>
      <c r="H123" s="149"/>
      <c r="I123" s="149"/>
      <c r="J123" s="149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  <c r="AC123" s="151"/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51"/>
      <c r="AO123" s="151"/>
    </row>
    <row r="124" customFormat="false" ht="12.75" hidden="false" customHeight="true" outlineLevel="0" collapsed="false">
      <c r="A124" s="149"/>
      <c r="B124" s="149"/>
      <c r="C124" s="149"/>
      <c r="D124" s="149"/>
      <c r="E124" s="149"/>
      <c r="F124" s="149"/>
      <c r="G124" s="149"/>
      <c r="H124" s="149"/>
      <c r="I124" s="149"/>
      <c r="J124" s="149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  <c r="AC124" s="151"/>
      <c r="AD124" s="151"/>
      <c r="AE124" s="151"/>
      <c r="AF124" s="151"/>
      <c r="AG124" s="151"/>
      <c r="AH124" s="151"/>
      <c r="AI124" s="151"/>
      <c r="AJ124" s="151"/>
      <c r="AK124" s="151"/>
      <c r="AL124" s="151"/>
      <c r="AM124" s="151"/>
      <c r="AN124" s="151"/>
      <c r="AO124" s="151"/>
    </row>
    <row r="125" customFormat="false" ht="12.75" hidden="false" customHeight="true" outlineLevel="0" collapsed="false">
      <c r="A125" s="149"/>
      <c r="B125" s="149"/>
      <c r="C125" s="149"/>
      <c r="D125" s="149"/>
      <c r="E125" s="149"/>
      <c r="F125" s="149"/>
      <c r="G125" s="149"/>
      <c r="H125" s="149"/>
      <c r="I125" s="149"/>
      <c r="J125" s="149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  <c r="AC125" s="151"/>
      <c r="AD125" s="151"/>
      <c r="AE125" s="151"/>
      <c r="AF125" s="151"/>
      <c r="AG125" s="151"/>
      <c r="AH125" s="151"/>
      <c r="AI125" s="151"/>
      <c r="AJ125" s="151"/>
      <c r="AK125" s="151"/>
      <c r="AL125" s="151"/>
      <c r="AM125" s="151"/>
      <c r="AN125" s="151"/>
      <c r="AO125" s="151"/>
    </row>
    <row r="126" customFormat="false" ht="12.75" hidden="false" customHeight="true" outlineLevel="0" collapsed="false">
      <c r="A126" s="149"/>
      <c r="B126" s="149"/>
      <c r="C126" s="149"/>
      <c r="D126" s="149"/>
      <c r="E126" s="149"/>
      <c r="F126" s="149"/>
      <c r="G126" s="149"/>
      <c r="H126" s="149"/>
      <c r="I126" s="149"/>
      <c r="J126" s="149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  <c r="AK126" s="151"/>
      <c r="AL126" s="151"/>
      <c r="AM126" s="151"/>
      <c r="AN126" s="151"/>
      <c r="AO126" s="151"/>
    </row>
    <row r="127" customFormat="false" ht="12.75" hidden="false" customHeight="true" outlineLevel="0" collapsed="false">
      <c r="A127" s="149"/>
      <c r="B127" s="149"/>
      <c r="C127" s="149"/>
      <c r="D127" s="149"/>
      <c r="E127" s="149"/>
      <c r="F127" s="149"/>
      <c r="G127" s="149"/>
      <c r="H127" s="149"/>
      <c r="I127" s="149"/>
      <c r="J127" s="149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  <c r="AC127" s="151"/>
      <c r="AD127" s="151"/>
      <c r="AE127" s="151"/>
      <c r="AF127" s="151"/>
      <c r="AG127" s="151"/>
      <c r="AH127" s="151"/>
      <c r="AI127" s="151"/>
      <c r="AJ127" s="151"/>
      <c r="AK127" s="151"/>
      <c r="AL127" s="151"/>
      <c r="AM127" s="151"/>
      <c r="AN127" s="151"/>
      <c r="AO127" s="151"/>
    </row>
    <row r="128" customFormat="false" ht="12.75" hidden="false" customHeight="true" outlineLevel="0" collapsed="false">
      <c r="A128" s="149"/>
      <c r="B128" s="149"/>
      <c r="C128" s="149"/>
      <c r="D128" s="149"/>
      <c r="E128" s="149"/>
      <c r="F128" s="149"/>
      <c r="G128" s="149"/>
      <c r="H128" s="149"/>
      <c r="I128" s="149"/>
      <c r="J128" s="149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  <c r="AC128" s="151"/>
      <c r="AD128" s="151"/>
      <c r="AE128" s="151"/>
      <c r="AF128" s="151"/>
      <c r="AG128" s="151"/>
      <c r="AH128" s="151"/>
      <c r="AI128" s="151"/>
      <c r="AJ128" s="151"/>
      <c r="AK128" s="151"/>
      <c r="AL128" s="151"/>
      <c r="AM128" s="151"/>
      <c r="AN128" s="151"/>
      <c r="AO128" s="151"/>
    </row>
    <row r="129" customFormat="false" ht="12.75" hidden="false" customHeight="true" outlineLevel="0" collapsed="false">
      <c r="A129" s="149"/>
      <c r="B129" s="149"/>
      <c r="C129" s="149"/>
      <c r="D129" s="149"/>
      <c r="E129" s="149"/>
      <c r="F129" s="149"/>
      <c r="G129" s="149"/>
      <c r="H129" s="149"/>
      <c r="I129" s="149"/>
      <c r="J129" s="149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  <c r="AK129" s="151"/>
      <c r="AL129" s="151"/>
      <c r="AM129" s="151"/>
      <c r="AN129" s="151"/>
      <c r="AO129" s="151"/>
    </row>
    <row r="130" customFormat="false" ht="12.75" hidden="false" customHeight="true" outlineLevel="0" collapsed="false">
      <c r="A130" s="149"/>
      <c r="B130" s="149"/>
      <c r="C130" s="149"/>
      <c r="D130" s="149"/>
      <c r="E130" s="149"/>
      <c r="F130" s="149"/>
      <c r="G130" s="149"/>
      <c r="H130" s="149"/>
      <c r="I130" s="149"/>
      <c r="J130" s="149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  <c r="AB130" s="151"/>
      <c r="AC130" s="151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51"/>
      <c r="AO130" s="151"/>
    </row>
    <row r="131" customFormat="false" ht="12.75" hidden="false" customHeight="true" outlineLevel="0" collapsed="false">
      <c r="A131" s="149"/>
      <c r="B131" s="149"/>
      <c r="C131" s="149"/>
      <c r="D131" s="149"/>
      <c r="E131" s="149"/>
      <c r="F131" s="149"/>
      <c r="G131" s="149"/>
      <c r="H131" s="149"/>
      <c r="I131" s="149"/>
      <c r="J131" s="149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1"/>
    </row>
    <row r="132" customFormat="false" ht="12.75" hidden="false" customHeight="true" outlineLevel="0" collapsed="false">
      <c r="A132" s="149"/>
      <c r="B132" s="149"/>
      <c r="C132" s="149"/>
      <c r="D132" s="149"/>
      <c r="E132" s="149"/>
      <c r="F132" s="149"/>
      <c r="G132" s="149"/>
      <c r="H132" s="149"/>
      <c r="I132" s="149"/>
      <c r="J132" s="149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  <c r="AB132" s="151"/>
      <c r="AC132" s="151"/>
      <c r="AD132" s="151"/>
      <c r="AE132" s="151"/>
      <c r="AF132" s="151"/>
      <c r="AG132" s="151"/>
      <c r="AH132" s="151"/>
      <c r="AI132" s="151"/>
      <c r="AJ132" s="151"/>
      <c r="AK132" s="151"/>
      <c r="AL132" s="151"/>
      <c r="AM132" s="151"/>
      <c r="AN132" s="151"/>
      <c r="AO132" s="151"/>
    </row>
    <row r="133" customFormat="false" ht="12.75" hidden="false" customHeight="true" outlineLevel="0" collapsed="false">
      <c r="A133" s="149"/>
      <c r="B133" s="149"/>
      <c r="C133" s="149"/>
      <c r="D133" s="149"/>
      <c r="E133" s="149"/>
      <c r="F133" s="149"/>
      <c r="G133" s="149"/>
      <c r="H133" s="149"/>
      <c r="I133" s="149"/>
      <c r="J133" s="149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A133" s="151"/>
      <c r="AB133" s="151"/>
      <c r="AC133" s="151"/>
      <c r="AD133" s="151"/>
      <c r="AE133" s="151"/>
      <c r="AF133" s="151"/>
      <c r="AG133" s="151"/>
      <c r="AH133" s="151"/>
      <c r="AI133" s="151"/>
      <c r="AJ133" s="151"/>
      <c r="AK133" s="151"/>
      <c r="AL133" s="151"/>
      <c r="AM133" s="151"/>
      <c r="AN133" s="151"/>
      <c r="AO133" s="151"/>
    </row>
    <row r="134" customFormat="false" ht="12.75" hidden="false" customHeight="true" outlineLevel="0" collapsed="false">
      <c r="A134" s="151"/>
      <c r="B134" s="186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  <c r="AB134" s="151"/>
      <c r="AC134" s="151"/>
      <c r="AD134" s="151"/>
      <c r="AE134" s="151"/>
      <c r="AF134" s="151"/>
      <c r="AG134" s="151"/>
      <c r="AH134" s="151"/>
      <c r="AI134" s="151"/>
      <c r="AJ134" s="151"/>
      <c r="AK134" s="151"/>
      <c r="AL134" s="151"/>
      <c r="AM134" s="151"/>
      <c r="AN134" s="151"/>
      <c r="AO134" s="151"/>
    </row>
    <row r="135" customFormat="false" ht="12.75" hidden="false" customHeight="true" outlineLevel="0" collapsed="false">
      <c r="A135" s="174"/>
      <c r="B135" s="186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A135" s="151"/>
      <c r="AB135" s="151"/>
      <c r="AC135" s="151"/>
      <c r="AD135" s="151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51"/>
      <c r="AO135" s="151"/>
    </row>
    <row r="136" customFormat="false" ht="12.75" hidden="false" customHeight="true" outlineLevel="0" collapsed="false">
      <c r="A136" s="194" t="s">
        <v>101</v>
      </c>
      <c r="B136" s="194" t="str">
        <f aca="false">VLOOKUP(B1,Dati!B2:AF14,2,0)</f>
        <v>A#</v>
      </c>
      <c r="C136" s="194" t="str">
        <f aca="false">VLOOKUP(B1,Dati!B2:AF14,3,0)</f>
        <v>A#</v>
      </c>
      <c r="D136" s="194" t="str">
        <f aca="false">VLOOKUP(B1,Dati!B2:AF14,4,0)</f>
        <v>A+</v>
      </c>
      <c r="E136" s="194" t="str">
        <f aca="false">VLOOKUP(B1,Dati!B2:AF14,5,0)</f>
        <v>A+</v>
      </c>
      <c r="F136" s="194" t="str">
        <f aca="false">VLOOKUP(B1,Dati!B2:AF14,6,0)</f>
        <v>B+</v>
      </c>
      <c r="G136" s="194" t="str">
        <f aca="false">VLOOKUP(B1,Dati!B2:AF14,7,0)</f>
        <v>B+</v>
      </c>
      <c r="H136" s="194" t="str">
        <f aca="false">VLOOKUP(B1,Dati!B2:AF14,8,0)</f>
        <v>A+</v>
      </c>
      <c r="I136" s="194" t="str">
        <f aca="false">VLOOKUP(B1,Dati!B2:AF14,9,0)</f>
        <v>A+</v>
      </c>
      <c r="J136" s="194" t="str">
        <f aca="false">VLOOKUP(B1,Dati!B2:AF14,10,0)</f>
        <v>A+</v>
      </c>
      <c r="K136" s="194" t="str">
        <f aca="false">VLOOKUP(B1,Dati!B2:AF14,11,0)</f>
        <v>R+</v>
      </c>
      <c r="L136" s="194" t="str">
        <f aca="false">VLOOKUP(B1,Dati!B2:AF14,12,0)</f>
        <v>A#</v>
      </c>
      <c r="M136" s="194" t="str">
        <f aca="false">VLOOKUP(B1,Dati!B2:AF14,13,0)</f>
        <v>A+</v>
      </c>
      <c r="N136" s="194" t="n">
        <f aca="false">VLOOKUP(B1,Dati!B2:AF14,14,0)</f>
        <v>0</v>
      </c>
      <c r="O136" s="194" t="n">
        <f aca="false">VLOOKUP(B1,Dati!B2:AF14,15,0)</f>
        <v>0</v>
      </c>
      <c r="P136" s="194" t="n">
        <f aca="false">VLOOKUP(B1,Dati!B2:AF14,16,0)</f>
        <v>0</v>
      </c>
      <c r="Q136" s="194" t="n">
        <f aca="false">VLOOKUP(B1,Dati!B2:AF14,17,0)</f>
        <v>0</v>
      </c>
      <c r="R136" s="194" t="n">
        <f aca="false">VLOOKUP(B1,Dati!B2:AF14,18,0)</f>
        <v>0</v>
      </c>
      <c r="S136" s="194" t="n">
        <f aca="false">VLOOKUP(B1,Dati!B2:AF14,19,0)</f>
        <v>0</v>
      </c>
      <c r="T136" s="194" t="n">
        <f aca="false">VLOOKUP(B1,Dati!B2:AF14,20,0)</f>
        <v>0</v>
      </c>
      <c r="U136" s="194" t="n">
        <f aca="false">VLOOKUP(B1,Dati!B2:AF14,21,0)</f>
        <v>0</v>
      </c>
      <c r="V136" s="194" t="n">
        <f aca="false">VLOOKUP(B1,Dati!B2:AF14,22,0)</f>
        <v>0</v>
      </c>
      <c r="W136" s="194" t="n">
        <f aca="false">VLOOKUP(B1,Dati!B2:AF14,23,0)</f>
        <v>0</v>
      </c>
      <c r="X136" s="194" t="n">
        <f aca="false">VLOOKUP(B1,Dati!B2:AF14,24,0)</f>
        <v>0</v>
      </c>
      <c r="Y136" s="194" t="n">
        <f aca="false">VLOOKUP(B1,Dati!B2:AF14,25,0)</f>
        <v>0</v>
      </c>
      <c r="Z136" s="194" t="n">
        <f aca="false">VLOOKUP(B1,Dati!B2:AF14,26,0)</f>
        <v>0</v>
      </c>
      <c r="AA136" s="194" t="n">
        <f aca="false">VLOOKUP(B1,Dati!B2:AF14,27,0)</f>
        <v>0</v>
      </c>
      <c r="AB136" s="194" t="n">
        <f aca="false">VLOOKUP(B1,Dati!B2:AF14,28,0)</f>
        <v>0</v>
      </c>
      <c r="AC136" s="194" t="n">
        <f aca="false">VLOOKUP(B1,Dati!B2:AF14,29,0)</f>
        <v>0</v>
      </c>
      <c r="AD136" s="194" t="n">
        <f aca="false">VLOOKUP(B1,Dati!B2:AF14,30,0)</f>
        <v>0</v>
      </c>
      <c r="AE136" s="194" t="n">
        <f aca="false">VLOOKUP(B1,Dati!B2:AF14,31,0)</f>
        <v>0</v>
      </c>
      <c r="AF136" s="151"/>
      <c r="AG136" s="151"/>
      <c r="AH136" s="151"/>
      <c r="AI136" s="151"/>
      <c r="AJ136" s="151"/>
      <c r="AK136" s="151"/>
      <c r="AL136" s="151"/>
      <c r="AM136" s="151"/>
      <c r="AN136" s="151"/>
      <c r="AO136" s="151"/>
    </row>
    <row r="137" customFormat="false" ht="12.75" hidden="false" customHeight="true" outlineLevel="0" collapsed="false">
      <c r="A137" s="194" t="s">
        <v>102</v>
      </c>
      <c r="B137" s="194" t="str">
        <f aca="false">VLOOKUP(B1,Dati!B17:AF28,2,0)</f>
        <v>A#</v>
      </c>
      <c r="C137" s="195" t="str">
        <f aca="false">VLOOKUP(B1,Dati!B17:AF28,3,0)</f>
        <v>A+</v>
      </c>
      <c r="D137" s="195" t="str">
        <f aca="false">VLOOKUP(B1,Dati!B17:AF28,4,0)</f>
        <v>A#</v>
      </c>
      <c r="E137" s="195" t="str">
        <f aca="false">VLOOKUP(B1,Dati!B17:AF28,5,0)</f>
        <v>B+</v>
      </c>
      <c r="F137" s="195" t="str">
        <f aca="false">VLOOKUP(B1,Dati!B17:AF28,6,0)</f>
        <v>B+</v>
      </c>
      <c r="G137" s="195" t="str">
        <f aca="false">VLOOKUP(B1,Dati!B17:AF28,7,0)</f>
        <v>A+</v>
      </c>
      <c r="H137" s="195" t="str">
        <f aca="false">VLOOKUP(B1,Dati!B17:AF28,8,0)</f>
        <v>A=</v>
      </c>
      <c r="I137" s="195" t="str">
        <f aca="false">VLOOKUP(B1,Dati!B17:AF28,9,0)</f>
        <v>A+</v>
      </c>
      <c r="J137" s="195" t="str">
        <f aca="false">VLOOKUP(B1,Dati!B17:AF28,10,0)</f>
        <v>R#</v>
      </c>
      <c r="K137" s="195" t="str">
        <f aca="false">VLOOKUP(B1,Dati!B17:AF28,11,0)</f>
        <v>A#</v>
      </c>
      <c r="L137" s="195" t="str">
        <f aca="false">VLOOKUP(B1,Dati!B17:AF28,12,0)</f>
        <v>A#</v>
      </c>
      <c r="M137" s="195" t="str">
        <f aca="false">VLOOKUP(B1,Dati!B17:AF28,13,0)</f>
        <v>B+</v>
      </c>
      <c r="N137" s="195" t="n">
        <f aca="false">VLOOKUP(B1,Dati!B17:AF28,14,0)</f>
        <v>0</v>
      </c>
      <c r="O137" s="195" t="n">
        <f aca="false">VLOOKUP(B1,Dati!B17:AF28,15,0)</f>
        <v>0</v>
      </c>
      <c r="P137" s="195" t="n">
        <f aca="false">VLOOKUP(B1,Dati!B17:AF28,16,0)</f>
        <v>0</v>
      </c>
      <c r="Q137" s="195" t="n">
        <f aca="false">VLOOKUP(B1,Dati!B17:AF28,17,0)</f>
        <v>0</v>
      </c>
      <c r="R137" s="195" t="n">
        <f aca="false">VLOOKUP(B1,Dati!B17:AF28,18,0)</f>
        <v>0</v>
      </c>
      <c r="S137" s="195" t="n">
        <f aca="false">VLOOKUP(B1,Dati!B17:AF28,19,0)</f>
        <v>0</v>
      </c>
      <c r="T137" s="195" t="n">
        <f aca="false">VLOOKUP(B1,Dati!B17:AF28,20,0)</f>
        <v>0</v>
      </c>
      <c r="U137" s="195" t="n">
        <f aca="false">VLOOKUP(B1,Dati!B17:AF28,21,0)</f>
        <v>0</v>
      </c>
      <c r="V137" s="195" t="n">
        <f aca="false">VLOOKUP(B1,Dati!B17:AF28,22,0)</f>
        <v>0</v>
      </c>
      <c r="W137" s="195" t="n">
        <f aca="false">VLOOKUP(B1,Dati!B17:AF28,23,0)</f>
        <v>0</v>
      </c>
      <c r="X137" s="195" t="n">
        <f aca="false">VLOOKUP(B1,Dati!B17:AF28,24,0)</f>
        <v>0</v>
      </c>
      <c r="Y137" s="195" t="n">
        <f aca="false">VLOOKUP(B1,Dati!B17:AF28,25,0)</f>
        <v>0</v>
      </c>
      <c r="Z137" s="195" t="n">
        <f aca="false">VLOOKUP(B1,Dati!B17:AF28,26,0)</f>
        <v>0</v>
      </c>
      <c r="AA137" s="195" t="n">
        <f aca="false">VLOOKUP(B1,Dati!B17:AF28,27,0)</f>
        <v>0</v>
      </c>
      <c r="AB137" s="195" t="n">
        <f aca="false">VLOOKUP(B1,Dati!B17:AF28,28,0)</f>
        <v>0</v>
      </c>
      <c r="AC137" s="195" t="n">
        <f aca="false">VLOOKUP(B1,Dati!B17:AF28,29,0)</f>
        <v>0</v>
      </c>
      <c r="AD137" s="195" t="n">
        <f aca="false">VLOOKUP(B1,Dati!B17:AF28,30,0)</f>
        <v>0</v>
      </c>
      <c r="AE137" s="195" t="n">
        <f aca="false">VLOOKUP(B1,Dati!B17:AF28,31,0)</f>
        <v>0</v>
      </c>
      <c r="AF137" s="151"/>
      <c r="AG137" s="151"/>
      <c r="AH137" s="151"/>
      <c r="AI137" s="151"/>
      <c r="AJ137" s="151"/>
      <c r="AK137" s="151"/>
      <c r="AL137" s="151"/>
      <c r="AM137" s="151"/>
      <c r="AN137" s="151"/>
      <c r="AO137" s="151"/>
    </row>
    <row r="138" customFormat="false" ht="12.75" hidden="false" customHeight="true" outlineLevel="0" collapsed="false">
      <c r="A138" s="194" t="s">
        <v>103</v>
      </c>
      <c r="B138" s="194" t="str">
        <f aca="false">VLOOKUP(B1,Dati!B31:AF42,2,0)</f>
        <v>A+</v>
      </c>
      <c r="C138" s="195" t="str">
        <f aca="false">VLOOKUP(B1,Dati!B31:AF42,3,0)</f>
        <v>A+</v>
      </c>
      <c r="D138" s="195" t="str">
        <f aca="false">VLOOKUP(B1,Dati!B31:AF42,4,0)</f>
        <v>A-</v>
      </c>
      <c r="E138" s="195" t="str">
        <f aca="false">VLOOKUP(B1,Dati!B31:AF42,5,0)</f>
        <v>M#</v>
      </c>
      <c r="F138" s="195" t="str">
        <f aca="false">VLOOKUP(B1,Dati!B31:AF42,6,0)</f>
        <v>A#</v>
      </c>
      <c r="G138" s="195" t="str">
        <f aca="false">VLOOKUP(B1,Dati!B31:AF42,7,0)</f>
        <v>B+</v>
      </c>
      <c r="H138" s="195" t="str">
        <f aca="false">VLOOKUP(B1,Dati!B31:AF42,8,0)</f>
        <v>A#</v>
      </c>
      <c r="I138" s="195" t="str">
        <f aca="false">VLOOKUP(B1,Dati!B31:AF42,9,0)</f>
        <v>A=</v>
      </c>
      <c r="J138" s="195" t="str">
        <f aca="false">VLOOKUP(B1,Dati!B31:AF42,10,0)</f>
        <v>A+</v>
      </c>
      <c r="K138" s="195" t="str">
        <f aca="false">VLOOKUP(B1,Dati!B31:AF42,11,0)</f>
        <v>A#</v>
      </c>
      <c r="L138" s="195" t="str">
        <f aca="false">VLOOKUP(B1,Dati!B31:AF42,12,0)</f>
        <v>B+</v>
      </c>
      <c r="M138" s="195" t="n">
        <f aca="false">VLOOKUP(B1,Dati!B31:AF42,13,0)</f>
        <v>0</v>
      </c>
      <c r="N138" s="195" t="n">
        <f aca="false">VLOOKUP(B1,Dati!B31:AF42,14,0)</f>
        <v>0</v>
      </c>
      <c r="O138" s="195" t="n">
        <f aca="false">VLOOKUP(B1,Dati!B31:AF42,15,0)</f>
        <v>0</v>
      </c>
      <c r="P138" s="195" t="n">
        <f aca="false">VLOOKUP(B1,Dati!B31:AF42,16,0)</f>
        <v>0</v>
      </c>
      <c r="Q138" s="195" t="n">
        <f aca="false">VLOOKUP(B1,Dati!B31:AF42,17,0)</f>
        <v>0</v>
      </c>
      <c r="R138" s="195" t="n">
        <f aca="false">VLOOKUP(B1,Dati!B31:AF42,18,0)</f>
        <v>0</v>
      </c>
      <c r="S138" s="195" t="n">
        <f aca="false">VLOOKUP(B1,Dati!B31:AF42,19,0)</f>
        <v>0</v>
      </c>
      <c r="T138" s="195" t="n">
        <f aca="false">VLOOKUP(B1,Dati!B31:AF42,20,0)</f>
        <v>0</v>
      </c>
      <c r="U138" s="195" t="n">
        <f aca="false">VLOOKUP(B1,Dati!B31:AF42,21,0)</f>
        <v>0</v>
      </c>
      <c r="V138" s="195" t="n">
        <f aca="false">VLOOKUP(B1,Dati!B31:AF42,22,0)</f>
        <v>0</v>
      </c>
      <c r="W138" s="195" t="n">
        <f aca="false">VLOOKUP(B1,Dati!B31:AF42,23,0)</f>
        <v>0</v>
      </c>
      <c r="X138" s="195" t="n">
        <f aca="false">VLOOKUP(B1,Dati!B31:AF42,24,0)</f>
        <v>0</v>
      </c>
      <c r="Y138" s="195" t="n">
        <f aca="false">VLOOKUP(B1,Dati!B31:AF42,25,0)</f>
        <v>0</v>
      </c>
      <c r="Z138" s="195" t="n">
        <f aca="false">VLOOKUP(B1,Dati!B31:AF42,26,0)</f>
        <v>0</v>
      </c>
      <c r="AA138" s="195" t="n">
        <f aca="false">VLOOKUP(B1,Dati!B31:AF42,27,0)</f>
        <v>0</v>
      </c>
      <c r="AB138" s="195" t="n">
        <f aca="false">VLOOKUP(B1,Dati!B31:AF42,28,0)</f>
        <v>0</v>
      </c>
      <c r="AC138" s="195" t="n">
        <f aca="false">VLOOKUP(B1,Dati!B31:AF42,29,0)</f>
        <v>0</v>
      </c>
      <c r="AD138" s="195" t="n">
        <f aca="false">VLOOKUP(B1,Dati!B31:AF42,30,0)</f>
        <v>0</v>
      </c>
      <c r="AE138" s="195" t="n">
        <f aca="false">VLOOKUP(B1,Dati!B31:AF42,31,0)</f>
        <v>0</v>
      </c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</row>
    <row r="139" customFormat="false" ht="12.75" hidden="false" customHeight="true" outlineLevel="0" collapsed="false">
      <c r="A139" s="194" t="s">
        <v>104</v>
      </c>
      <c r="B139" s="194" t="n">
        <f aca="false">VLOOKUP(B1,Dati!B45:AF56,2,0)</f>
        <v>0</v>
      </c>
      <c r="C139" s="195" t="n">
        <f aca="false">VLOOKUP(B1,Dati!B45:AF56,3,0)</f>
        <v>0</v>
      </c>
      <c r="D139" s="195" t="n">
        <f aca="false">VLOOKUP(B1,Dati!B45:AF56,4,0)</f>
        <v>0</v>
      </c>
      <c r="E139" s="195" t="n">
        <f aca="false">VLOOKUP(B1,Dati!B45:AF56,5,0)</f>
        <v>0</v>
      </c>
      <c r="F139" s="195" t="n">
        <f aca="false">VLOOKUP(B1,Dati!B45:AF56,6,0)</f>
        <v>0</v>
      </c>
      <c r="G139" s="195" t="n">
        <f aca="false">VLOOKUP(B1,Dati!B45:AF56,7,0)</f>
        <v>0</v>
      </c>
      <c r="H139" s="195" t="n">
        <f aca="false">VLOOKUP(B1,Dati!B45:AF56,8,0)</f>
        <v>0</v>
      </c>
      <c r="I139" s="195" t="n">
        <f aca="false">VLOOKUP(B1,Dati!B45:AF56,9,0)</f>
        <v>0</v>
      </c>
      <c r="J139" s="195" t="n">
        <f aca="false">VLOOKUP(B1,Dati!B45:AF56,10,0)</f>
        <v>0</v>
      </c>
      <c r="K139" s="195" t="n">
        <f aca="false">VLOOKUP(B1,Dati!B45:AF56,11,0)</f>
        <v>0</v>
      </c>
      <c r="L139" s="195" t="n">
        <f aca="false">VLOOKUP(B1,Dati!B45:AF56,12,0)</f>
        <v>0</v>
      </c>
      <c r="M139" s="195" t="n">
        <f aca="false">VLOOKUP(B1,Dati!B45:AF56,13,0)</f>
        <v>0</v>
      </c>
      <c r="N139" s="195" t="n">
        <f aca="false">VLOOKUP(B1,Dati!B45:AF56,14,0)</f>
        <v>0</v>
      </c>
      <c r="O139" s="195" t="n">
        <f aca="false">VLOOKUP(B1,Dati!B45:AF56,15,0)</f>
        <v>0</v>
      </c>
      <c r="P139" s="195" t="n">
        <f aca="false">VLOOKUP(B1,Dati!B45:AF56,16,0)</f>
        <v>0</v>
      </c>
      <c r="Q139" s="195" t="n">
        <f aca="false">VLOOKUP(B1,Dati!B45:AF56,17,0)</f>
        <v>0</v>
      </c>
      <c r="R139" s="195" t="n">
        <f aca="false">VLOOKUP(B1,Dati!B45:AF56,18,0)</f>
        <v>0</v>
      </c>
      <c r="S139" s="195" t="n">
        <f aca="false">VLOOKUP(B1,Dati!B45:AF56,19,0)</f>
        <v>0</v>
      </c>
      <c r="T139" s="195" t="n">
        <f aca="false">VLOOKUP(B1,Dati!B45:AF56,20,0)</f>
        <v>0</v>
      </c>
      <c r="U139" s="195" t="n">
        <f aca="false">VLOOKUP(B1,Dati!B45:AF56,21,0)</f>
        <v>0</v>
      </c>
      <c r="V139" s="195" t="n">
        <f aca="false">VLOOKUP(B1,Dati!B45:AF56,22,0)</f>
        <v>0</v>
      </c>
      <c r="W139" s="195" t="n">
        <f aca="false">VLOOKUP(B1,Dati!B45:AF56,23,0)</f>
        <v>0</v>
      </c>
      <c r="X139" s="195" t="n">
        <f aca="false">VLOOKUP(B1,Dati!B45:AF56,24,0)</f>
        <v>0</v>
      </c>
      <c r="Y139" s="195" t="n">
        <f aca="false">VLOOKUP(B1,Dati!B45:AF56,25,0)</f>
        <v>0</v>
      </c>
      <c r="Z139" s="195" t="n">
        <f aca="false">VLOOKUP(B1,Dati!B45:AF56,26,0)</f>
        <v>0</v>
      </c>
      <c r="AA139" s="195" t="n">
        <f aca="false">VLOOKUP(B1,Dati!B45:AF56,27,0)</f>
        <v>0</v>
      </c>
      <c r="AB139" s="195" t="n">
        <f aca="false">VLOOKUP(B1,Dati!B45:AF56,28,0)</f>
        <v>0</v>
      </c>
      <c r="AC139" s="195" t="n">
        <f aca="false">VLOOKUP(B1,Dati!B45:AF56,29,0)</f>
        <v>0</v>
      </c>
      <c r="AD139" s="195" t="n">
        <f aca="false">VLOOKUP(B1,Dati!B45:AF56,30,0)</f>
        <v>0</v>
      </c>
      <c r="AE139" s="195" t="n">
        <f aca="false">VLOOKUP(B1,Dati!B45:AF56,31,0)</f>
        <v>0</v>
      </c>
      <c r="AF139" s="151"/>
      <c r="AG139" s="151"/>
      <c r="AH139" s="151"/>
      <c r="AI139" s="151"/>
      <c r="AJ139" s="151"/>
      <c r="AK139" s="151"/>
      <c r="AL139" s="151"/>
      <c r="AM139" s="151"/>
      <c r="AN139" s="151"/>
      <c r="AO139" s="151"/>
    </row>
    <row r="140" customFormat="false" ht="12.75" hidden="false" customHeight="true" outlineLevel="0" collapsed="false">
      <c r="A140" s="194" t="s">
        <v>105</v>
      </c>
      <c r="B140" s="194" t="n">
        <f aca="false">VLOOKUP(B1,Dati!B59:AF70,2,0)</f>
        <v>0</v>
      </c>
      <c r="C140" s="195" t="n">
        <f aca="false">VLOOKUP(B1,Dati!B59:AF70,3,0)</f>
        <v>0</v>
      </c>
      <c r="D140" s="195" t="n">
        <f aca="false">VLOOKUP(B1,Dati!B59:AF70,4,0)</f>
        <v>0</v>
      </c>
      <c r="E140" s="195" t="n">
        <f aca="false">VLOOKUP(B1,Dati!B59:AF70,5,0)</f>
        <v>0</v>
      </c>
      <c r="F140" s="195" t="n">
        <f aca="false">VLOOKUP(B1,Dati!B59:AF70,6,0)</f>
        <v>0</v>
      </c>
      <c r="G140" s="195" t="n">
        <f aca="false">VLOOKUP(B1,Dati!B59:AF70,7,0)</f>
        <v>0</v>
      </c>
      <c r="H140" s="195" t="n">
        <f aca="false">VLOOKUP(B1,Dati!B59:AF70,8,0)</f>
        <v>0</v>
      </c>
      <c r="I140" s="195" t="n">
        <f aca="false">VLOOKUP(B1,Dati!B59:AF70,9,0)</f>
        <v>0</v>
      </c>
      <c r="J140" s="195" t="n">
        <f aca="false">VLOOKUP(B1,Dati!B59:AF70,10,0)</f>
        <v>0</v>
      </c>
      <c r="K140" s="195" t="n">
        <f aca="false">VLOOKUP(B1,Dati!B59:AF70,11,0)</f>
        <v>0</v>
      </c>
      <c r="L140" s="195" t="n">
        <f aca="false">VLOOKUP(B1,Dati!B59:AF70,12,0)</f>
        <v>0</v>
      </c>
      <c r="M140" s="195" t="n">
        <f aca="false">VLOOKUP(B1,Dati!B59:AF70,13,0)</f>
        <v>0</v>
      </c>
      <c r="N140" s="195" t="n">
        <f aca="false">VLOOKUP(B1,Dati!B59:AF70,14,0)</f>
        <v>0</v>
      </c>
      <c r="O140" s="195" t="n">
        <f aca="false">VLOOKUP(B1,Dati!B59:AF70,15,0)</f>
        <v>0</v>
      </c>
      <c r="P140" s="195" t="n">
        <f aca="false">VLOOKUP(B1,Dati!B59:AF70,16,0)</f>
        <v>0</v>
      </c>
      <c r="Q140" s="195" t="n">
        <f aca="false">VLOOKUP(B1,Dati!B59:AF70,17,0)</f>
        <v>0</v>
      </c>
      <c r="R140" s="195" t="n">
        <f aca="false">VLOOKUP(B1,Dati!B59:AF70,18,0)</f>
        <v>0</v>
      </c>
      <c r="S140" s="195" t="n">
        <f aca="false">VLOOKUP(B1,Dati!B59:AF70,19,0)</f>
        <v>0</v>
      </c>
      <c r="T140" s="195" t="n">
        <f aca="false">VLOOKUP(B1,Dati!B59:AF70,20,0)</f>
        <v>0</v>
      </c>
      <c r="U140" s="195" t="n">
        <f aca="false">VLOOKUP(B1,Dati!B59:AF70,21,0)</f>
        <v>0</v>
      </c>
      <c r="V140" s="195" t="n">
        <f aca="false">VLOOKUP(B1,Dati!B59:AF70,22,0)</f>
        <v>0</v>
      </c>
      <c r="W140" s="195" t="n">
        <f aca="false">VLOOKUP(B1,Dati!B59:AF70,23,0)</f>
        <v>0</v>
      </c>
      <c r="X140" s="195" t="n">
        <f aca="false">VLOOKUP(B1,Dati!B59:AF70,24,0)</f>
        <v>0</v>
      </c>
      <c r="Y140" s="195" t="n">
        <f aca="false">VLOOKUP(B1,Dati!B59:AF70,25,0)</f>
        <v>0</v>
      </c>
      <c r="Z140" s="195" t="n">
        <f aca="false">VLOOKUP(B1,Dati!B59:AF70,26,0)</f>
        <v>0</v>
      </c>
      <c r="AA140" s="195" t="n">
        <f aca="false">VLOOKUP(B1,Dati!B59:AF70,27,0)</f>
        <v>0</v>
      </c>
      <c r="AB140" s="195" t="n">
        <f aca="false">VLOOKUP(B1,Dati!B59:AF70,28,0)</f>
        <v>0</v>
      </c>
      <c r="AC140" s="195" t="n">
        <f aca="false">VLOOKUP(B1,Dati!B59:AF70,29,0)</f>
        <v>0</v>
      </c>
      <c r="AD140" s="195" t="n">
        <f aca="false">VLOOKUP(B1,Dati!B59:AF70,30,0)</f>
        <v>0</v>
      </c>
      <c r="AE140" s="195" t="n">
        <f aca="false">VLOOKUP(B1,Dati!B59:AF70,31,0)</f>
        <v>0</v>
      </c>
      <c r="AF140" s="151"/>
      <c r="AG140" s="151"/>
      <c r="AH140" s="151"/>
      <c r="AI140" s="151"/>
      <c r="AJ140" s="151"/>
      <c r="AK140" s="151"/>
      <c r="AL140" s="151"/>
      <c r="AM140" s="151"/>
      <c r="AN140" s="151"/>
      <c r="AO140" s="151"/>
    </row>
    <row r="141" customFormat="false" ht="12.75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8.57"/>
    <col collapsed="false" customWidth="true" hidden="false" outlineLevel="0" max="8" min="3" style="0" width="4.86"/>
    <col collapsed="false" customWidth="true" hidden="false" outlineLevel="0" max="9" min="9" style="0" width="9.58"/>
    <col collapsed="false" customWidth="true" hidden="false" outlineLevel="0" max="11" min="10" style="0" width="4.86"/>
    <col collapsed="false" customWidth="true" hidden="false" outlineLevel="0" max="12" min="12" style="0" width="7.57"/>
    <col collapsed="false" customWidth="true" hidden="false" outlineLevel="0" max="13" min="13" style="0" width="8.57"/>
    <col collapsed="false" customWidth="true" hidden="false" outlineLevel="0" max="19" min="14" style="0" width="4.86"/>
    <col collapsed="false" customWidth="true" hidden="false" outlineLevel="0" max="20" min="20" style="0" width="9.58"/>
    <col collapsed="false" customWidth="true" hidden="false" outlineLevel="0" max="31" min="21" style="0" width="4.86"/>
    <col collapsed="false" customWidth="true" hidden="false" outlineLevel="0" max="32" min="32" style="0" width="8"/>
    <col collapsed="false" customWidth="true" hidden="false" outlineLevel="0" max="41" min="33" style="0" width="10.86"/>
    <col collapsed="false" customWidth="true" hidden="false" outlineLevel="0" max="1025" min="42" style="0" width="17.29"/>
  </cols>
  <sheetData>
    <row r="1" customFormat="false" ht="12.75" hidden="false" customHeight="true" outlineLevel="0" collapsed="false">
      <c r="A1" s="167" t="s">
        <v>94</v>
      </c>
      <c r="B1" s="188" t="n">
        <v>10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</row>
    <row r="2" customFormat="false" ht="12.75" hidden="false" customHeight="true" outlineLevel="0" collapsed="false">
      <c r="A2" s="166"/>
      <c r="B2" s="167"/>
      <c r="C2" s="151"/>
      <c r="D2" s="151"/>
      <c r="E2" s="151"/>
      <c r="F2" s="151"/>
      <c r="G2" s="151"/>
      <c r="H2" s="151"/>
      <c r="I2" s="167"/>
      <c r="J2" s="151"/>
      <c r="K2" s="151"/>
      <c r="L2" s="166" t="s">
        <v>95</v>
      </c>
      <c r="M2" s="167"/>
      <c r="N2" s="151"/>
      <c r="O2" s="151"/>
      <c r="P2" s="151"/>
      <c r="Q2" s="151"/>
      <c r="R2" s="151"/>
      <c r="S2" s="151"/>
      <c r="T2" s="167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</row>
    <row r="3" customFormat="false" ht="12.75" hidden="false" customHeight="true" outlineLevel="0" collapsed="false">
      <c r="A3" s="166" t="s">
        <v>74</v>
      </c>
      <c r="B3" s="167"/>
      <c r="C3" s="151"/>
      <c r="D3" s="151"/>
      <c r="E3" s="151"/>
      <c r="F3" s="151"/>
      <c r="G3" s="151"/>
      <c r="H3" s="151"/>
      <c r="I3" s="167"/>
      <c r="J3" s="151"/>
      <c r="K3" s="151"/>
      <c r="L3" s="151"/>
      <c r="M3" s="168" t="s">
        <v>2</v>
      </c>
      <c r="N3" s="150"/>
      <c r="O3" s="150"/>
      <c r="P3" s="150"/>
      <c r="Q3" s="150"/>
      <c r="R3" s="150"/>
      <c r="S3" s="151"/>
      <c r="T3" s="168" t="s">
        <v>4</v>
      </c>
      <c r="U3" s="150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</row>
    <row r="4" customFormat="false" ht="12.75" hidden="false" customHeight="true" outlineLevel="0" collapsed="false">
      <c r="A4" s="151"/>
      <c r="B4" s="168" t="s">
        <v>2</v>
      </c>
      <c r="C4" s="150"/>
      <c r="D4" s="150"/>
      <c r="E4" s="150"/>
      <c r="F4" s="150"/>
      <c r="G4" s="150"/>
      <c r="H4" s="151"/>
      <c r="I4" s="168" t="s">
        <v>4</v>
      </c>
      <c r="J4" s="150"/>
      <c r="K4" s="151"/>
      <c r="L4" s="152"/>
      <c r="M4" s="169" t="s">
        <v>54</v>
      </c>
      <c r="N4" s="169" t="s">
        <v>51</v>
      </c>
      <c r="O4" s="169" t="s">
        <v>57</v>
      </c>
      <c r="P4" s="169" t="s">
        <v>55</v>
      </c>
      <c r="Q4" s="169" t="s">
        <v>56</v>
      </c>
      <c r="R4" s="169" t="s">
        <v>5</v>
      </c>
      <c r="S4" s="170"/>
      <c r="T4" s="169" t="s">
        <v>60</v>
      </c>
      <c r="U4" s="169" t="s">
        <v>75</v>
      </c>
      <c r="V4" s="156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</row>
    <row r="5" customFormat="false" ht="12.75" hidden="false" customHeight="true" outlineLevel="0" collapsed="false">
      <c r="A5" s="152"/>
      <c r="B5" s="169" t="s">
        <v>54</v>
      </c>
      <c r="C5" s="169" t="s">
        <v>51</v>
      </c>
      <c r="D5" s="169" t="s">
        <v>57</v>
      </c>
      <c r="E5" s="169" t="s">
        <v>55</v>
      </c>
      <c r="F5" s="169" t="s">
        <v>56</v>
      </c>
      <c r="G5" s="169" t="s">
        <v>5</v>
      </c>
      <c r="H5" s="170"/>
      <c r="I5" s="169" t="s">
        <v>60</v>
      </c>
      <c r="J5" s="169" t="s">
        <v>75</v>
      </c>
      <c r="K5" s="156"/>
      <c r="L5" s="152"/>
      <c r="M5" s="171" t="n">
        <f aca="false">COUNTIF(B136:AE136,M4)</f>
        <v>0</v>
      </c>
      <c r="N5" s="171" t="n">
        <f aca="false">COUNTIF(B136:AE136,N4)</f>
        <v>0</v>
      </c>
      <c r="O5" s="171" t="n">
        <f aca="false">COUNTIF(B136:AE136,O4)</f>
        <v>0</v>
      </c>
      <c r="P5" s="171" t="n">
        <f aca="false">COUNTIF(B136:AE136,P4)</f>
        <v>0</v>
      </c>
      <c r="Q5" s="171" t="n">
        <f aca="false">COUNTIF(B136:AE136,Q4)</f>
        <v>0</v>
      </c>
      <c r="R5" s="171" t="n">
        <f aca="false">SUM(M5:Q5)</f>
        <v>0</v>
      </c>
      <c r="S5" s="170"/>
      <c r="T5" s="171" t="n">
        <f aca="false">COUNTIF(B136:AE136,T4)</f>
        <v>0</v>
      </c>
      <c r="U5" s="171" t="n">
        <f aca="false">COUNTIF(B136:AE136,U4)</f>
        <v>0</v>
      </c>
      <c r="V5" s="156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</row>
    <row r="6" customFormat="false" ht="12.75" hidden="false" customHeight="true" outlineLevel="0" collapsed="false">
      <c r="A6" s="152"/>
      <c r="B6" s="171" t="n">
        <f aca="false">COUNTIF(B136:AE140,B5)</f>
        <v>0</v>
      </c>
      <c r="C6" s="171" t="n">
        <f aca="false">COUNTIF(B136:AE140,C5)</f>
        <v>0</v>
      </c>
      <c r="D6" s="171" t="n">
        <f aca="false">COUNTIF(B136:AE140,D5)</f>
        <v>0</v>
      </c>
      <c r="E6" s="171" t="n">
        <f aca="false">COUNTIF(B136:AE140,E5)</f>
        <v>0</v>
      </c>
      <c r="F6" s="171" t="n">
        <f aca="false">COUNTIF(B136:AE140,F5)</f>
        <v>0</v>
      </c>
      <c r="G6" s="171" t="n">
        <f aca="false">SUM(B6:F6)</f>
        <v>0</v>
      </c>
      <c r="H6" s="170"/>
      <c r="I6" s="171" t="n">
        <f aca="false">COUNTIF(B136:AE140,I5)</f>
        <v>0</v>
      </c>
      <c r="J6" s="171" t="n">
        <f aca="false">COUNTIF(B136:AE140,J5)</f>
        <v>0</v>
      </c>
      <c r="K6" s="156"/>
      <c r="L6" s="152"/>
      <c r="M6" s="172" t="n">
        <f aca="false">IF(R5&gt;0,M5/R5,0)</f>
        <v>0</v>
      </c>
      <c r="N6" s="172" t="n">
        <f aca="false">IF(R5&gt;0,N5/R5,0)</f>
        <v>0</v>
      </c>
      <c r="O6" s="172" t="n">
        <f aca="false">IF(R5&gt;0,O5/R5,0)</f>
        <v>0</v>
      </c>
      <c r="P6" s="172" t="n">
        <f aca="false">IF(R5&gt;0,P5/R5,0)</f>
        <v>0</v>
      </c>
      <c r="Q6" s="172" t="n">
        <f aca="false">IF(R5&gt;0,Q5/R5,0)</f>
        <v>0</v>
      </c>
      <c r="R6" s="173" t="n">
        <f aca="false">SUM(M6:Q6)</f>
        <v>0</v>
      </c>
      <c r="S6" s="156"/>
      <c r="T6" s="196" t="s">
        <v>77</v>
      </c>
      <c r="U6" s="160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</row>
    <row r="7" customFormat="false" ht="12.75" hidden="false" customHeight="true" outlineLevel="0" collapsed="false">
      <c r="A7" s="152"/>
      <c r="B7" s="172" t="n">
        <f aca="false">IF(G6&gt;0,B6/G6,0)</f>
        <v>0</v>
      </c>
      <c r="C7" s="172" t="n">
        <f aca="false">IF(G6&gt;0,C6/G6,0)</f>
        <v>0</v>
      </c>
      <c r="D7" s="172" t="n">
        <f aca="false">IF(G6&gt;0,D6/G6,0)</f>
        <v>0</v>
      </c>
      <c r="E7" s="172" t="n">
        <f aca="false">IF(E6&gt;0,E6/G6,0)</f>
        <v>0</v>
      </c>
      <c r="F7" s="172" t="n">
        <f aca="false">IF(F6&gt;0,F6/G6,0)</f>
        <v>0</v>
      </c>
      <c r="G7" s="173" t="n">
        <f aca="false">SUM(B7:F7)</f>
        <v>0</v>
      </c>
      <c r="H7" s="156"/>
      <c r="I7" s="160"/>
      <c r="J7" s="160"/>
      <c r="K7" s="151"/>
      <c r="L7" s="174" t="s">
        <v>76</v>
      </c>
      <c r="M7" s="175" t="n">
        <f aca="false">IF(R5&gt;0,(M5-Q5)/R5,0)</f>
        <v>0</v>
      </c>
      <c r="N7" s="160"/>
      <c r="O7" s="176"/>
      <c r="P7" s="176"/>
      <c r="Q7" s="176"/>
      <c r="R7" s="160"/>
      <c r="S7" s="151"/>
      <c r="T7" s="171" t="n">
        <f aca="false">COUNTIF(B136:AE136,T6)</f>
        <v>0</v>
      </c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</row>
    <row r="8" customFormat="false" ht="12.75" hidden="false" customHeight="true" outlineLevel="0" collapsed="false">
      <c r="A8" s="174" t="s">
        <v>76</v>
      </c>
      <c r="B8" s="175" t="n">
        <f aca="false">IF(G6&gt;0,(B6-F6)/G6,0)</f>
        <v>0</v>
      </c>
      <c r="C8" s="160"/>
      <c r="D8" s="176"/>
      <c r="E8" s="176"/>
      <c r="F8" s="176"/>
      <c r="G8" s="160"/>
      <c r="H8" s="151"/>
      <c r="I8" s="149" t="s">
        <v>77</v>
      </c>
      <c r="J8" s="187" t="n">
        <f aca="false">COUNTIF(B136:AE140,I8)</f>
        <v>0</v>
      </c>
      <c r="K8" s="151"/>
      <c r="L8" s="174" t="s">
        <v>78</v>
      </c>
      <c r="M8" s="178" t="n">
        <f aca="false">IF(R5&gt;0,(M5+N5)/R5,0)</f>
        <v>0</v>
      </c>
      <c r="N8" s="179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51"/>
      <c r="AO8" s="151"/>
    </row>
    <row r="9" customFormat="false" ht="12.75" hidden="false" customHeight="true" outlineLevel="0" collapsed="false">
      <c r="A9" s="174" t="s">
        <v>78</v>
      </c>
      <c r="B9" s="178" t="n">
        <f aca="false">IF(G6&gt;0,(B6+C6)/G6,0)</f>
        <v>0</v>
      </c>
      <c r="C9" s="179"/>
      <c r="D9" s="151"/>
      <c r="E9" s="151"/>
      <c r="F9" s="151"/>
      <c r="G9" s="151"/>
      <c r="H9" s="151"/>
      <c r="I9" s="151"/>
      <c r="J9" s="151"/>
      <c r="K9" s="151"/>
      <c r="L9" s="151"/>
      <c r="M9" s="180"/>
      <c r="N9" s="179"/>
      <c r="O9" s="151"/>
      <c r="P9" s="151"/>
      <c r="Q9" s="151"/>
      <c r="R9" s="151"/>
      <c r="S9" s="151"/>
      <c r="T9" s="167" t="s">
        <v>79</v>
      </c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</row>
    <row r="10" customFormat="false" ht="12.75" hidden="false" customHeight="true" outlineLevel="0" collapsed="false">
      <c r="A10" s="151"/>
      <c r="B10" s="180"/>
      <c r="C10" s="179"/>
      <c r="D10" s="151"/>
      <c r="E10" s="151"/>
      <c r="F10" s="151"/>
      <c r="G10" s="151"/>
      <c r="H10" s="151"/>
      <c r="I10" s="167" t="s">
        <v>79</v>
      </c>
      <c r="J10" s="151"/>
      <c r="K10" s="151"/>
      <c r="L10" s="151"/>
      <c r="M10" s="168" t="s">
        <v>1</v>
      </c>
      <c r="N10" s="150"/>
      <c r="O10" s="150"/>
      <c r="P10" s="150"/>
      <c r="Q10" s="150"/>
      <c r="R10" s="150"/>
      <c r="S10" s="151"/>
      <c r="T10" s="181" t="s">
        <v>0</v>
      </c>
      <c r="U10" s="182" t="n">
        <f aca="false">M12+M19+T5</f>
        <v>1</v>
      </c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</row>
    <row r="11" customFormat="false" ht="12.75" hidden="false" customHeight="true" outlineLevel="0" collapsed="false">
      <c r="A11" s="151"/>
      <c r="B11" s="168" t="s">
        <v>1</v>
      </c>
      <c r="C11" s="150"/>
      <c r="D11" s="150"/>
      <c r="E11" s="150"/>
      <c r="F11" s="150"/>
      <c r="G11" s="150"/>
      <c r="H11" s="151"/>
      <c r="I11" s="181" t="s">
        <v>0</v>
      </c>
      <c r="J11" s="182" t="n">
        <f aca="false">B13+B20+I6</f>
        <v>1</v>
      </c>
      <c r="K11" s="151"/>
      <c r="L11" s="152"/>
      <c r="M11" s="169" t="s">
        <v>49</v>
      </c>
      <c r="N11" s="169" t="s">
        <v>47</v>
      </c>
      <c r="O11" s="169" t="s">
        <v>80</v>
      </c>
      <c r="P11" s="169" t="s">
        <v>81</v>
      </c>
      <c r="Q11" s="169" t="s">
        <v>48</v>
      </c>
      <c r="R11" s="169" t="s">
        <v>5</v>
      </c>
      <c r="S11" s="156"/>
      <c r="T11" s="181" t="s">
        <v>82</v>
      </c>
      <c r="U11" s="182" t="n">
        <f aca="false">R19+Q12+U5+T7</f>
        <v>1</v>
      </c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</row>
    <row r="12" customFormat="false" ht="12.75" hidden="false" customHeight="true" outlineLevel="0" collapsed="false">
      <c r="A12" s="152"/>
      <c r="B12" s="169" t="s">
        <v>49</v>
      </c>
      <c r="C12" s="169" t="s">
        <v>47</v>
      </c>
      <c r="D12" s="169" t="s">
        <v>80</v>
      </c>
      <c r="E12" s="169" t="s">
        <v>81</v>
      </c>
      <c r="F12" s="169" t="s">
        <v>48</v>
      </c>
      <c r="G12" s="169" t="s">
        <v>5</v>
      </c>
      <c r="H12" s="156"/>
      <c r="I12" s="181" t="s">
        <v>82</v>
      </c>
      <c r="J12" s="182" t="n">
        <f aca="false">G20+F13+J6+J8</f>
        <v>6</v>
      </c>
      <c r="K12" s="151"/>
      <c r="L12" s="152"/>
      <c r="M12" s="171" t="n">
        <f aca="false">COUNTIF(B136:AE136,M11)</f>
        <v>1</v>
      </c>
      <c r="N12" s="171" t="n">
        <f aca="false">COUNTIF(B136:AE136,N11)</f>
        <v>1</v>
      </c>
      <c r="O12" s="171" t="n">
        <f aca="false">COUNTIF(B136:AE136,O11)</f>
        <v>0</v>
      </c>
      <c r="P12" s="171" t="n">
        <f aca="false">COUNTIF(B136:AE136,P11)</f>
        <v>0</v>
      </c>
      <c r="Q12" s="171" t="n">
        <f aca="false">COUNTIF(B136:AE136,Q11)</f>
        <v>0</v>
      </c>
      <c r="R12" s="171" t="n">
        <f aca="false">SUM(M12:Q12)</f>
        <v>2</v>
      </c>
      <c r="S12" s="156"/>
      <c r="T12" s="181" t="s">
        <v>83</v>
      </c>
      <c r="U12" s="182" t="n">
        <f aca="false">Q5</f>
        <v>0</v>
      </c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</row>
    <row r="13" customFormat="false" ht="12.75" hidden="false" customHeight="true" outlineLevel="0" collapsed="false">
      <c r="A13" s="152"/>
      <c r="B13" s="171" t="n">
        <f aca="false">COUNTIF(B136:AE140,B12)</f>
        <v>1</v>
      </c>
      <c r="C13" s="171" t="n">
        <f aca="false">COUNTIF(B136:AE140,C12)</f>
        <v>6</v>
      </c>
      <c r="D13" s="171" t="n">
        <f aca="false">COUNTIF(B136:AE140,D12)</f>
        <v>0</v>
      </c>
      <c r="E13" s="171" t="n">
        <f aca="false">COUNTIF(B136:AE140,E12)</f>
        <v>0</v>
      </c>
      <c r="F13" s="171" t="n">
        <f aca="false">COUNTIF(B136:AE140,F12)</f>
        <v>3</v>
      </c>
      <c r="G13" s="171" t="n">
        <f aca="false">SUM(B13:F13)</f>
        <v>10</v>
      </c>
      <c r="H13" s="156"/>
      <c r="I13" s="181" t="s">
        <v>83</v>
      </c>
      <c r="J13" s="182" t="n">
        <f aca="false">F6</f>
        <v>0</v>
      </c>
      <c r="K13" s="151"/>
      <c r="L13" s="152"/>
      <c r="M13" s="172" t="n">
        <f aca="false">IF(R12&gt;0,M12/R12,0)</f>
        <v>0.5</v>
      </c>
      <c r="N13" s="172" t="n">
        <f aca="false">IF(R2&gt;0,N12/R12,0)</f>
        <v>0</v>
      </c>
      <c r="O13" s="172" t="n">
        <f aca="false">IF(R12&gt;0,O12/R12,0)</f>
        <v>0</v>
      </c>
      <c r="P13" s="172" t="n">
        <f aca="false">IF(R2&gt;0,P12/R12,0)</f>
        <v>0</v>
      </c>
      <c r="Q13" s="172" t="n">
        <f aca="false">IF(R2&gt;0,Q12/R12,0)</f>
        <v>0</v>
      </c>
      <c r="R13" s="172" t="n">
        <f aca="false">SUM(M13:Q13)</f>
        <v>0.5</v>
      </c>
      <c r="S13" s="156"/>
      <c r="T13" s="181" t="s">
        <v>84</v>
      </c>
      <c r="U13" s="182" t="n">
        <f aca="false">Q19</f>
        <v>0</v>
      </c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</row>
    <row r="14" customFormat="false" ht="12.75" hidden="false" customHeight="true" outlineLevel="0" collapsed="false">
      <c r="A14" s="152"/>
      <c r="B14" s="172" t="n">
        <f aca="false">IF(G13&gt;0,B13/G13,0)</f>
        <v>0.1</v>
      </c>
      <c r="C14" s="172" t="n">
        <f aca="false">IF(G13&gt;0,C13/G13,0)</f>
        <v>0.6</v>
      </c>
      <c r="D14" s="172" t="n">
        <f aca="false">IF(G13&gt;0,D13/G13,0)</f>
        <v>0</v>
      </c>
      <c r="E14" s="172" t="n">
        <f aca="false">IF(G13&gt;0,E13/G13,0)</f>
        <v>0</v>
      </c>
      <c r="F14" s="172" t="n">
        <f aca="false">IF(G13&gt;0,F13/G13,0)</f>
        <v>0.3</v>
      </c>
      <c r="G14" s="172" t="n">
        <f aca="false">SUM(B14:F14)</f>
        <v>1</v>
      </c>
      <c r="H14" s="156"/>
      <c r="I14" s="181" t="s">
        <v>84</v>
      </c>
      <c r="J14" s="182" t="n">
        <f aca="false">F20</f>
        <v>1</v>
      </c>
      <c r="K14" s="151"/>
      <c r="L14" s="174" t="s">
        <v>76</v>
      </c>
      <c r="M14" s="175" t="n">
        <f aca="false">IF(R12&gt;0,(M12-Q12)/R12,0)</f>
        <v>0.5</v>
      </c>
      <c r="N14" s="160"/>
      <c r="O14" s="160"/>
      <c r="P14" s="160"/>
      <c r="Q14" s="160"/>
      <c r="R14" s="160"/>
      <c r="S14" s="151"/>
      <c r="T14" s="181" t="s">
        <v>85</v>
      </c>
      <c r="U14" s="183" t="n">
        <f aca="false">M7</f>
        <v>0</v>
      </c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</row>
    <row r="15" customFormat="false" ht="12.75" hidden="false" customHeight="true" outlineLevel="0" collapsed="false">
      <c r="A15" s="174" t="s">
        <v>76</v>
      </c>
      <c r="B15" s="175" t="n">
        <f aca="false">IF(G13&gt;0,(B13-F13)/G13,0)</f>
        <v>-0.2</v>
      </c>
      <c r="C15" s="160"/>
      <c r="D15" s="160"/>
      <c r="E15" s="160"/>
      <c r="F15" s="160"/>
      <c r="G15" s="160"/>
      <c r="H15" s="151"/>
      <c r="I15" s="181" t="s">
        <v>85</v>
      </c>
      <c r="J15" s="183" t="n">
        <f aca="false">B8</f>
        <v>0</v>
      </c>
      <c r="K15" s="151"/>
      <c r="L15" s="174" t="s">
        <v>78</v>
      </c>
      <c r="M15" s="178" t="n">
        <f aca="false">IF(R12&gt;0,(M12+N12)/R12,0)</f>
        <v>1</v>
      </c>
      <c r="N15" s="151"/>
      <c r="O15" s="151"/>
      <c r="P15" s="151"/>
      <c r="Q15" s="151"/>
      <c r="R15" s="151"/>
      <c r="S15" s="151"/>
      <c r="T15" s="181" t="s">
        <v>87</v>
      </c>
      <c r="U15" s="183" t="n">
        <f aca="false">M21</f>
        <v>-0.5</v>
      </c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</row>
    <row r="16" customFormat="false" ht="12.75" hidden="false" customHeight="true" outlineLevel="0" collapsed="false">
      <c r="A16" s="174" t="s">
        <v>86</v>
      </c>
      <c r="B16" s="178" t="n">
        <f aca="false">IF(G13&gt;0,(B13+C13)/G13,0)</f>
        <v>0.7</v>
      </c>
      <c r="C16" s="151"/>
      <c r="D16" s="151"/>
      <c r="E16" s="151"/>
      <c r="F16" s="151"/>
      <c r="G16" s="151"/>
      <c r="H16" s="151"/>
      <c r="I16" s="181" t="s">
        <v>87</v>
      </c>
      <c r="J16" s="183" t="n">
        <f aca="false">B22</f>
        <v>-0.5</v>
      </c>
      <c r="K16" s="151"/>
      <c r="L16" s="151"/>
      <c r="M16" s="180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</row>
    <row r="17" customFormat="false" ht="12.75" hidden="false" customHeight="true" outlineLevel="0" collapsed="false">
      <c r="A17" s="151"/>
      <c r="B17" s="180"/>
      <c r="C17" s="151"/>
      <c r="D17" s="151"/>
      <c r="E17" s="151"/>
      <c r="F17" s="151"/>
      <c r="G17" s="151"/>
      <c r="H17" s="151"/>
      <c r="I17" s="151" t="s">
        <v>6</v>
      </c>
      <c r="J17" s="184" t="n">
        <f aca="false">J11-J12-J13</f>
        <v>-5</v>
      </c>
      <c r="K17" s="151"/>
      <c r="L17" s="151"/>
      <c r="M17" s="168" t="s">
        <v>3</v>
      </c>
      <c r="N17" s="150"/>
      <c r="O17" s="150"/>
      <c r="P17" s="150"/>
      <c r="Q17" s="150"/>
      <c r="R17" s="150"/>
      <c r="S17" s="150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</row>
    <row r="18" customFormat="false" ht="12.75" hidden="false" customHeight="true" outlineLevel="0" collapsed="false">
      <c r="A18" s="151"/>
      <c r="B18" s="168" t="s">
        <v>3</v>
      </c>
      <c r="C18" s="150"/>
      <c r="D18" s="150"/>
      <c r="E18" s="150"/>
      <c r="F18" s="150"/>
      <c r="G18" s="150"/>
      <c r="H18" s="150"/>
      <c r="I18" s="151"/>
      <c r="J18" s="151"/>
      <c r="K18" s="151"/>
      <c r="L18" s="152"/>
      <c r="M18" s="169" t="s">
        <v>50</v>
      </c>
      <c r="N18" s="169" t="s">
        <v>46</v>
      </c>
      <c r="O18" s="169" t="s">
        <v>88</v>
      </c>
      <c r="P18" s="169" t="s">
        <v>53</v>
      </c>
      <c r="Q18" s="169" t="s">
        <v>59</v>
      </c>
      <c r="R18" s="169" t="s">
        <v>52</v>
      </c>
      <c r="S18" s="169" t="s">
        <v>5</v>
      </c>
      <c r="T18" s="156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</row>
    <row r="19" customFormat="false" ht="12.75" hidden="false" customHeight="true" outlineLevel="0" collapsed="false">
      <c r="A19" s="152"/>
      <c r="B19" s="169" t="s">
        <v>50</v>
      </c>
      <c r="C19" s="169" t="s">
        <v>46</v>
      </c>
      <c r="D19" s="169" t="s">
        <v>88</v>
      </c>
      <c r="E19" s="169" t="s">
        <v>53</v>
      </c>
      <c r="F19" s="169" t="s">
        <v>59</v>
      </c>
      <c r="G19" s="169" t="s">
        <v>52</v>
      </c>
      <c r="H19" s="169" t="s">
        <v>5</v>
      </c>
      <c r="I19" s="156"/>
      <c r="J19" s="151"/>
      <c r="K19" s="151"/>
      <c r="L19" s="152"/>
      <c r="M19" s="171" t="n">
        <f aca="false">COUNTIF(B136:AE136,M18)</f>
        <v>0</v>
      </c>
      <c r="N19" s="171" t="n">
        <f aca="false">COUNTIF(B136:AE136,N18)</f>
        <v>1</v>
      </c>
      <c r="O19" s="171" t="n">
        <f aca="false">COUNTIF(B136:AE136,O18)</f>
        <v>0</v>
      </c>
      <c r="P19" s="171" t="n">
        <f aca="false">COUNTIF(B136:AE136,P18)</f>
        <v>0</v>
      </c>
      <c r="Q19" s="171" t="n">
        <f aca="false">COUNTIF(B136:AE136,Q18)</f>
        <v>0</v>
      </c>
      <c r="R19" s="171" t="n">
        <f aca="false">COUNTIF(B136:AE136,R18)</f>
        <v>1</v>
      </c>
      <c r="S19" s="171" t="n">
        <f aca="false">SUM(M19:R19)</f>
        <v>2</v>
      </c>
      <c r="T19" s="156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</row>
    <row r="20" customFormat="false" ht="12.75" hidden="false" customHeight="true" outlineLevel="0" collapsed="false">
      <c r="A20" s="152"/>
      <c r="B20" s="171" t="n">
        <f aca="false">COUNTIF(B136:AE140,B19)</f>
        <v>0</v>
      </c>
      <c r="C20" s="171" t="n">
        <f aca="false">COUNTIF(B136:AE140,C19)</f>
        <v>2</v>
      </c>
      <c r="D20" s="171" t="n">
        <f aca="false">COUNTIF(B136:AE140,D19)</f>
        <v>0</v>
      </c>
      <c r="E20" s="171" t="n">
        <f aca="false">COUNTIF(B136:AE140,E19)</f>
        <v>0</v>
      </c>
      <c r="F20" s="171" t="n">
        <f aca="false">COUNTIF(B136:AE140,F19)</f>
        <v>1</v>
      </c>
      <c r="G20" s="171" t="n">
        <f aca="false">COUNTIF(B136:AE140,G19)</f>
        <v>3</v>
      </c>
      <c r="H20" s="171" t="n">
        <f aca="false">SUM(B20:G20)</f>
        <v>6</v>
      </c>
      <c r="I20" s="156"/>
      <c r="J20" s="151"/>
      <c r="K20" s="151"/>
      <c r="L20" s="152"/>
      <c r="M20" s="172" t="n">
        <f aca="false">IF(S19&gt;0,M19/S19,0)</f>
        <v>0</v>
      </c>
      <c r="N20" s="172" t="n">
        <f aca="false">IF(S19&gt;0,N19/S19,0)</f>
        <v>0.5</v>
      </c>
      <c r="O20" s="172" t="n">
        <f aca="false">IF(S19&gt;0,O19/S19,0)</f>
        <v>0</v>
      </c>
      <c r="P20" s="172" t="n">
        <f aca="false">IF(S19&gt;0,P19/S19,0)</f>
        <v>0</v>
      </c>
      <c r="Q20" s="172" t="n">
        <f aca="false">IF(S19&gt;0,Q19/S19,0)</f>
        <v>0</v>
      </c>
      <c r="R20" s="172" t="n">
        <f aca="false">IF(S19&gt;0,R19/S19,0)</f>
        <v>0.5</v>
      </c>
      <c r="S20" s="172" t="n">
        <f aca="false">SUM(M20:R20)</f>
        <v>1</v>
      </c>
      <c r="T20" s="156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</row>
    <row r="21" customFormat="false" ht="12.75" hidden="false" customHeight="true" outlineLevel="0" collapsed="false">
      <c r="A21" s="152"/>
      <c r="B21" s="172" t="n">
        <f aca="false">IF(H20&gt;0,B20/H20,0)</f>
        <v>0</v>
      </c>
      <c r="C21" s="172" t="n">
        <f aca="false">IF(H20&gt;0,C20/H20,0)</f>
        <v>0.3333333333</v>
      </c>
      <c r="D21" s="172" t="n">
        <f aca="false">IF(H20&gt;0,D20/H20,0)</f>
        <v>0</v>
      </c>
      <c r="E21" s="172" t="n">
        <f aca="false">IF(H20&gt;0,E20/H20,0)</f>
        <v>0</v>
      </c>
      <c r="F21" s="172" t="n">
        <f aca="false">IF(H20&gt;0,F20/H20,0)</f>
        <v>0.1666666667</v>
      </c>
      <c r="G21" s="172" t="n">
        <f aca="false">IF(H20&gt;0,G20/H20,0)</f>
        <v>0.5</v>
      </c>
      <c r="H21" s="172" t="n">
        <f aca="false">SUM(B21:G21)</f>
        <v>1</v>
      </c>
      <c r="I21" s="156"/>
      <c r="J21" s="151"/>
      <c r="K21" s="151"/>
      <c r="L21" s="174" t="s">
        <v>76</v>
      </c>
      <c r="M21" s="185" t="n">
        <f aca="false">IF(S19&gt;0,(M19-R19)/S19,0)</f>
        <v>-0.5</v>
      </c>
      <c r="N21" s="160"/>
      <c r="O21" s="160"/>
      <c r="P21" s="160"/>
      <c r="Q21" s="160"/>
      <c r="R21" s="160"/>
      <c r="S21" s="160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</row>
    <row r="22" customFormat="false" ht="12.75" hidden="false" customHeight="true" outlineLevel="0" collapsed="false">
      <c r="A22" s="174" t="s">
        <v>76</v>
      </c>
      <c r="B22" s="185" t="n">
        <f aca="false">IF(H20&gt;0,(B20-G20)/H20,0)</f>
        <v>-0.5</v>
      </c>
      <c r="C22" s="160"/>
      <c r="D22" s="160"/>
      <c r="E22" s="160"/>
      <c r="F22" s="160"/>
      <c r="G22" s="160"/>
      <c r="H22" s="160"/>
      <c r="I22" s="151"/>
      <c r="J22" s="151"/>
      <c r="K22" s="151"/>
      <c r="L22" s="174" t="s">
        <v>78</v>
      </c>
      <c r="M22" s="186" t="n">
        <f aca="false">IF(S19&gt;0,(M19+N19+O19+P19)/S19,0)</f>
        <v>0.5</v>
      </c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</row>
    <row r="23" customFormat="false" ht="12.75" hidden="false" customHeight="true" outlineLevel="0" collapsed="false">
      <c r="A23" s="174" t="s">
        <v>78</v>
      </c>
      <c r="B23" s="186" t="n">
        <f aca="false">IF(H20&gt;0,(B20+C20+D20+E20)/H20,0)</f>
        <v>0.3333333333</v>
      </c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</row>
    <row r="24" customFormat="false" ht="12.75" hidden="false" customHeight="true" outlineLevel="0" collapsed="false">
      <c r="A24" s="174"/>
      <c r="B24" s="186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</row>
    <row r="25" customFormat="false" ht="12.75" hidden="false" customHeight="true" outlineLevel="0" collapsed="false">
      <c r="A25" s="166" t="s">
        <v>97</v>
      </c>
      <c r="B25" s="168" t="s">
        <v>2</v>
      </c>
      <c r="C25" s="150"/>
      <c r="D25" s="150"/>
      <c r="E25" s="150"/>
      <c r="F25" s="150"/>
      <c r="G25" s="150"/>
      <c r="H25" s="151"/>
      <c r="I25" s="168" t="s">
        <v>4</v>
      </c>
      <c r="J25" s="150"/>
      <c r="K25" s="151"/>
      <c r="L25" s="166" t="s">
        <v>98</v>
      </c>
      <c r="M25" s="168" t="s">
        <v>2</v>
      </c>
      <c r="N25" s="150"/>
      <c r="O25" s="150"/>
      <c r="P25" s="150"/>
      <c r="Q25" s="150"/>
      <c r="R25" s="150"/>
      <c r="S25" s="151"/>
      <c r="T25" s="168" t="s">
        <v>4</v>
      </c>
      <c r="U25" s="150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</row>
    <row r="26" customFormat="false" ht="12.75" hidden="false" customHeight="true" outlineLevel="0" collapsed="false">
      <c r="A26" s="152"/>
      <c r="B26" s="169" t="s">
        <v>54</v>
      </c>
      <c r="C26" s="169" t="s">
        <v>51</v>
      </c>
      <c r="D26" s="169" t="s">
        <v>57</v>
      </c>
      <c r="E26" s="169" t="s">
        <v>55</v>
      </c>
      <c r="F26" s="169" t="s">
        <v>56</v>
      </c>
      <c r="G26" s="169" t="s">
        <v>5</v>
      </c>
      <c r="H26" s="170"/>
      <c r="I26" s="169" t="s">
        <v>60</v>
      </c>
      <c r="J26" s="169" t="s">
        <v>75</v>
      </c>
      <c r="K26" s="156"/>
      <c r="L26" s="152"/>
      <c r="M26" s="169" t="s">
        <v>54</v>
      </c>
      <c r="N26" s="169" t="s">
        <v>51</v>
      </c>
      <c r="O26" s="169" t="s">
        <v>57</v>
      </c>
      <c r="P26" s="169" t="s">
        <v>55</v>
      </c>
      <c r="Q26" s="169" t="s">
        <v>56</v>
      </c>
      <c r="R26" s="169" t="s">
        <v>5</v>
      </c>
      <c r="S26" s="170"/>
      <c r="T26" s="169" t="s">
        <v>60</v>
      </c>
      <c r="U26" s="169" t="s">
        <v>75</v>
      </c>
      <c r="V26" s="156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</row>
    <row r="27" customFormat="false" ht="12.75" hidden="false" customHeight="true" outlineLevel="0" collapsed="false">
      <c r="A27" s="152"/>
      <c r="B27" s="171" t="n">
        <f aca="false">COUNTIF(B137:AE137,B26)</f>
        <v>0</v>
      </c>
      <c r="C27" s="171" t="n">
        <f aca="false">COUNTIF(B137:AE137,C26)</f>
        <v>0</v>
      </c>
      <c r="D27" s="171" t="n">
        <f aca="false">COUNTIF(B137:AE137,D26)</f>
        <v>0</v>
      </c>
      <c r="E27" s="171" t="n">
        <f aca="false">COUNTIF(B137:AE137,E26)</f>
        <v>0</v>
      </c>
      <c r="F27" s="171" t="n">
        <f aca="false">COUNTIF(B137:AE137,F26)</f>
        <v>0</v>
      </c>
      <c r="G27" s="171" t="n">
        <f aca="false">SUM(B27:F27)</f>
        <v>0</v>
      </c>
      <c r="H27" s="170"/>
      <c r="I27" s="171" t="n">
        <f aca="false">COUNTIF(B137:AE137,I26)</f>
        <v>0</v>
      </c>
      <c r="J27" s="171" t="n">
        <f aca="false">COUNTIF(B137:AE137,J26)</f>
        <v>0</v>
      </c>
      <c r="K27" s="156"/>
      <c r="L27" s="152"/>
      <c r="M27" s="171" t="n">
        <f aca="false">COUNTIF(B138:AE138,M26)</f>
        <v>0</v>
      </c>
      <c r="N27" s="171" t="n">
        <f aca="false">COUNTIF(B138:AE138,N26)</f>
        <v>0</v>
      </c>
      <c r="O27" s="171" t="n">
        <f aca="false">COUNTIF(B138:AE138,O26)</f>
        <v>0</v>
      </c>
      <c r="P27" s="171" t="n">
        <f aca="false">COUNTIF(B138:AE138,P26)</f>
        <v>0</v>
      </c>
      <c r="Q27" s="171" t="n">
        <f aca="false">COUNTIF(B138:AE138,Q26)</f>
        <v>0</v>
      </c>
      <c r="R27" s="171" t="n">
        <f aca="false">SUM(M27:Q27)</f>
        <v>0</v>
      </c>
      <c r="S27" s="170"/>
      <c r="T27" s="171" t="n">
        <f aca="false">COUNTIF(B138:AE138,T26)</f>
        <v>0</v>
      </c>
      <c r="U27" s="171" t="n">
        <f aca="false">COUNTIF(B138:AE138,U26)</f>
        <v>0</v>
      </c>
      <c r="V27" s="156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</row>
    <row r="28" customFormat="false" ht="12.75" hidden="false" customHeight="true" outlineLevel="0" collapsed="false">
      <c r="A28" s="152"/>
      <c r="B28" s="172" t="n">
        <f aca="false">IF(G27&gt;0,B27/G27,0)</f>
        <v>0</v>
      </c>
      <c r="C28" s="172" t="n">
        <f aca="false">IF(G27&gt;0,C27/G27,0)</f>
        <v>0</v>
      </c>
      <c r="D28" s="172" t="n">
        <f aca="false">IF(G27&gt;0,D27/G27,0)</f>
        <v>0</v>
      </c>
      <c r="E28" s="172" t="n">
        <f aca="false">IF(G27&gt;0,E27/G27,0)</f>
        <v>0</v>
      </c>
      <c r="F28" s="172" t="n">
        <f aca="false">IF(G27&gt;0,F27/G27,0)</f>
        <v>0</v>
      </c>
      <c r="G28" s="173" t="n">
        <f aca="false">SUM(B28:F28)</f>
        <v>0</v>
      </c>
      <c r="H28" s="156"/>
      <c r="I28" s="160" t="s">
        <v>77</v>
      </c>
      <c r="J28" s="160"/>
      <c r="K28" s="151"/>
      <c r="L28" s="152"/>
      <c r="M28" s="172" t="n">
        <f aca="false">IF(R27&gt;0,M27/R27,0)</f>
        <v>0</v>
      </c>
      <c r="N28" s="172" t="n">
        <f aca="false">IF(R27&gt;0,N27/R27,0)</f>
        <v>0</v>
      </c>
      <c r="O28" s="172" t="n">
        <f aca="false">IF(R27&gt;0,O27/R27,0)</f>
        <v>0</v>
      </c>
      <c r="P28" s="172" t="n">
        <f aca="false">IF(R27&gt;0,P27/R27,0)</f>
        <v>0</v>
      </c>
      <c r="Q28" s="172" t="n">
        <f aca="false">IF(R27&gt;0,Q27/R27,0)</f>
        <v>0</v>
      </c>
      <c r="R28" s="173" t="n">
        <f aca="false">SUM(M28:Q28)</f>
        <v>0</v>
      </c>
      <c r="S28" s="156"/>
      <c r="T28" s="160" t="s">
        <v>77</v>
      </c>
      <c r="U28" s="160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</row>
    <row r="29" customFormat="false" ht="12.75" hidden="false" customHeight="true" outlineLevel="0" collapsed="false">
      <c r="A29" s="174" t="s">
        <v>76</v>
      </c>
      <c r="B29" s="175" t="n">
        <f aca="false">IF(G27&gt;0,(B27-F27)/G27,0)</f>
        <v>0</v>
      </c>
      <c r="C29" s="160"/>
      <c r="D29" s="176"/>
      <c r="E29" s="176"/>
      <c r="F29" s="176"/>
      <c r="G29" s="160"/>
      <c r="H29" s="151"/>
      <c r="I29" s="171" t="n">
        <f aca="false">COUNTIF(B137:AE137,I28)</f>
        <v>0</v>
      </c>
      <c r="J29" s="151"/>
      <c r="K29" s="151"/>
      <c r="L29" s="174" t="s">
        <v>76</v>
      </c>
      <c r="M29" s="175" t="n">
        <f aca="false">IF(R27&gt;0,(M27-Q27)/R27,0)</f>
        <v>0</v>
      </c>
      <c r="N29" s="160"/>
      <c r="O29" s="176"/>
      <c r="P29" s="176"/>
      <c r="Q29" s="176"/>
      <c r="R29" s="160"/>
      <c r="S29" s="151"/>
      <c r="T29" s="171" t="n">
        <f aca="false">COUNTIF(B138:AE138,T28)</f>
        <v>0</v>
      </c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</row>
    <row r="30" customFormat="false" ht="12.75" hidden="false" customHeight="true" outlineLevel="0" collapsed="false">
      <c r="A30" s="174" t="s">
        <v>78</v>
      </c>
      <c r="B30" s="178" t="n">
        <f aca="false">IF(G27&gt;0,(B27+C27)/G27,0)</f>
        <v>0</v>
      </c>
      <c r="C30" s="179"/>
      <c r="D30" s="151"/>
      <c r="E30" s="151"/>
      <c r="F30" s="151"/>
      <c r="G30" s="151"/>
      <c r="H30" s="151"/>
      <c r="I30" s="151"/>
      <c r="J30" s="151"/>
      <c r="K30" s="151"/>
      <c r="L30" s="174" t="s">
        <v>78</v>
      </c>
      <c r="M30" s="178" t="n">
        <f aca="false">IF(R27&gt;0,(M27+N27)/R27,0)</f>
        <v>0</v>
      </c>
      <c r="N30" s="179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</row>
    <row r="31" customFormat="false" ht="12.75" hidden="false" customHeight="true" outlineLevel="0" collapsed="false">
      <c r="B31" s="180"/>
      <c r="C31" s="179"/>
      <c r="D31" s="151"/>
      <c r="E31" s="151"/>
      <c r="F31" s="151"/>
      <c r="G31" s="151"/>
      <c r="H31" s="151"/>
      <c r="I31" s="167" t="s">
        <v>79</v>
      </c>
      <c r="J31" s="151"/>
      <c r="K31" s="151"/>
      <c r="L31" s="151"/>
      <c r="M31" s="180"/>
      <c r="N31" s="179"/>
      <c r="O31" s="151"/>
      <c r="P31" s="151"/>
      <c r="Q31" s="151"/>
      <c r="R31" s="151"/>
      <c r="S31" s="151"/>
      <c r="T31" s="167" t="s">
        <v>79</v>
      </c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</row>
    <row r="32" customFormat="false" ht="12.75" hidden="false" customHeight="true" outlineLevel="0" collapsed="false">
      <c r="A32" s="151"/>
      <c r="B32" s="168" t="s">
        <v>1</v>
      </c>
      <c r="C32" s="150"/>
      <c r="D32" s="150"/>
      <c r="E32" s="150"/>
      <c r="F32" s="150"/>
      <c r="G32" s="150"/>
      <c r="H32" s="151"/>
      <c r="I32" s="181" t="s">
        <v>0</v>
      </c>
      <c r="J32" s="182" t="n">
        <f aca="false">B34+B41+I27</f>
        <v>0</v>
      </c>
      <c r="K32" s="151"/>
      <c r="L32" s="151"/>
      <c r="M32" s="168" t="s">
        <v>1</v>
      </c>
      <c r="N32" s="150"/>
      <c r="O32" s="150"/>
      <c r="P32" s="150"/>
      <c r="Q32" s="150"/>
      <c r="R32" s="150"/>
      <c r="S32" s="151"/>
      <c r="T32" s="181" t="s">
        <v>0</v>
      </c>
      <c r="U32" s="182" t="n">
        <f aca="false">M34+M41+T27</f>
        <v>0</v>
      </c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</row>
    <row r="33" customFormat="false" ht="12.75" hidden="false" customHeight="true" outlineLevel="0" collapsed="false">
      <c r="A33" s="152"/>
      <c r="B33" s="169" t="s">
        <v>49</v>
      </c>
      <c r="C33" s="169" t="s">
        <v>47</v>
      </c>
      <c r="D33" s="169" t="s">
        <v>80</v>
      </c>
      <c r="E33" s="169" t="s">
        <v>81</v>
      </c>
      <c r="F33" s="169" t="s">
        <v>48</v>
      </c>
      <c r="G33" s="169" t="s">
        <v>5</v>
      </c>
      <c r="H33" s="156"/>
      <c r="I33" s="181" t="s">
        <v>82</v>
      </c>
      <c r="J33" s="182" t="n">
        <f aca="false">G41+F34+J27+I29</f>
        <v>4</v>
      </c>
      <c r="K33" s="151"/>
      <c r="L33" s="152"/>
      <c r="M33" s="169" t="s">
        <v>49</v>
      </c>
      <c r="N33" s="169" t="s">
        <v>47</v>
      </c>
      <c r="O33" s="169" t="s">
        <v>80</v>
      </c>
      <c r="P33" s="169" t="s">
        <v>81</v>
      </c>
      <c r="Q33" s="169" t="s">
        <v>48</v>
      </c>
      <c r="R33" s="169" t="s">
        <v>5</v>
      </c>
      <c r="S33" s="156"/>
      <c r="T33" s="181" t="s">
        <v>82</v>
      </c>
      <c r="U33" s="182" t="n">
        <f aca="false">R41+Q34+U27+T29</f>
        <v>1</v>
      </c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</row>
    <row r="34" customFormat="false" ht="12.75" hidden="false" customHeight="true" outlineLevel="0" collapsed="false">
      <c r="A34" s="152"/>
      <c r="B34" s="171" t="n">
        <f aca="false">COUNTIF(B137:AE137,B33)</f>
        <v>0</v>
      </c>
      <c r="C34" s="171" t="n">
        <f aca="false">COUNTIF(B137:AE137,C33)</f>
        <v>4</v>
      </c>
      <c r="D34" s="171" t="n">
        <f aca="false">COUNTIF(B137:AE137,D33)</f>
        <v>0</v>
      </c>
      <c r="E34" s="171" t="n">
        <f aca="false">COUNTIF(B137:AE137,E33)</f>
        <v>0</v>
      </c>
      <c r="F34" s="171" t="n">
        <f aca="false">COUNTIF(B137:AE137,F33)</f>
        <v>2</v>
      </c>
      <c r="G34" s="171" t="n">
        <f aca="false">SUM(B34:F34)</f>
        <v>6</v>
      </c>
      <c r="H34" s="156"/>
      <c r="I34" s="181" t="s">
        <v>83</v>
      </c>
      <c r="J34" s="182" t="n">
        <f aca="false">F27</f>
        <v>0</v>
      </c>
      <c r="K34" s="151"/>
      <c r="L34" s="152"/>
      <c r="M34" s="171" t="n">
        <f aca="false">COUNTIF(B138:AE138,M33)</f>
        <v>0</v>
      </c>
      <c r="N34" s="171" t="n">
        <f aca="false">COUNTIF(B138:AE138,N33)</f>
        <v>1</v>
      </c>
      <c r="O34" s="171" t="n">
        <f aca="false">COUNTIF(B138:AE138,O33)</f>
        <v>0</v>
      </c>
      <c r="P34" s="171" t="n">
        <f aca="false">COUNTIF(B138:AE138,P33)</f>
        <v>0</v>
      </c>
      <c r="Q34" s="171" t="n">
        <f aca="false">COUNTIF(B138:AE138,Q33)</f>
        <v>1</v>
      </c>
      <c r="R34" s="171" t="n">
        <f aca="false">SUM(M34:Q34)</f>
        <v>2</v>
      </c>
      <c r="S34" s="156"/>
      <c r="T34" s="181" t="s">
        <v>83</v>
      </c>
      <c r="U34" s="182" t="n">
        <f aca="false">Q27</f>
        <v>0</v>
      </c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</row>
    <row r="35" customFormat="false" ht="12.75" hidden="false" customHeight="true" outlineLevel="0" collapsed="false">
      <c r="A35" s="174" t="s">
        <v>76</v>
      </c>
      <c r="B35" s="172" t="n">
        <f aca="false">IF($G$34&gt;0,B34/$G$34,0)</f>
        <v>0</v>
      </c>
      <c r="C35" s="172" t="n">
        <f aca="false">IF($G$34&gt;0,C34/$G$34,0)</f>
        <v>0.666666666666667</v>
      </c>
      <c r="D35" s="172" t="n">
        <f aca="false">IF($G$34&gt;0,D34/$G$34,0)</f>
        <v>0</v>
      </c>
      <c r="E35" s="172" t="n">
        <f aca="false">IF($G$34&gt;0,E34/$G$34,0)</f>
        <v>0</v>
      </c>
      <c r="F35" s="172" t="n">
        <f aca="false">IF($G$34&gt;0,F34/$G$34,0)</f>
        <v>0.333333333333333</v>
      </c>
      <c r="G35" s="172" t="n">
        <f aca="false">SUM(B35:F35)</f>
        <v>1</v>
      </c>
      <c r="H35" s="181" t="s">
        <v>84</v>
      </c>
      <c r="I35" s="182" t="n">
        <f aca="false">F41</f>
        <v>0</v>
      </c>
      <c r="J35" s="151"/>
      <c r="K35" s="152"/>
      <c r="L35" s="174" t="s">
        <v>76</v>
      </c>
      <c r="M35" s="172" t="n">
        <f aca="false">IF($G$69&gt;0,N34/$G$34,0)</f>
        <v>0</v>
      </c>
      <c r="N35" s="172" t="n">
        <f aca="false">IF($G$69&gt;0,O34/$G$34,0)</f>
        <v>0</v>
      </c>
      <c r="O35" s="172" t="n">
        <f aca="false">IF($G$69&gt;0,P34/$G$34,0)</f>
        <v>0</v>
      </c>
      <c r="P35" s="172" t="n">
        <f aca="false">IF($G$69&gt;0,Q34/$G$34,0)</f>
        <v>0</v>
      </c>
      <c r="Q35" s="172" t="n">
        <f aca="false">IF($G$69&gt;0,R34/$G$34,0)</f>
        <v>0</v>
      </c>
      <c r="R35" s="156"/>
      <c r="S35" s="181" t="s">
        <v>84</v>
      </c>
      <c r="T35" s="182" t="n">
        <f aca="false">Q41</f>
        <v>1</v>
      </c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</row>
    <row r="36" customFormat="false" ht="12.75" hidden="false" customHeight="true" outlineLevel="0" collapsed="false">
      <c r="A36" s="174" t="s">
        <v>78</v>
      </c>
      <c r="B36" s="175" t="n">
        <f aca="false">IF(G34&gt;0,(B34-F34)/G34,0)</f>
        <v>-0.3333333333</v>
      </c>
      <c r="C36" s="160"/>
      <c r="D36" s="160"/>
      <c r="E36" s="160"/>
      <c r="F36" s="160"/>
      <c r="G36" s="160"/>
      <c r="H36" s="151"/>
      <c r="I36" s="181" t="s">
        <v>85</v>
      </c>
      <c r="J36" s="183" t="n">
        <f aca="false">B29</f>
        <v>0</v>
      </c>
      <c r="K36" s="151"/>
      <c r="L36" s="174" t="s">
        <v>78</v>
      </c>
      <c r="M36" s="175" t="n">
        <f aca="false">IF(R34&gt;0,(M34-Q34)/R34,0)</f>
        <v>-0.5</v>
      </c>
      <c r="N36" s="160"/>
      <c r="O36" s="160"/>
      <c r="P36" s="160"/>
      <c r="Q36" s="160"/>
      <c r="R36" s="160"/>
      <c r="S36" s="151"/>
      <c r="T36" s="181" t="s">
        <v>85</v>
      </c>
      <c r="U36" s="183" t="n">
        <f aca="false">M29</f>
        <v>0</v>
      </c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</row>
    <row r="37" customFormat="false" ht="12.75" hidden="false" customHeight="true" outlineLevel="0" collapsed="false">
      <c r="B37" s="178" t="n">
        <f aca="false">IF(G34&gt;0,(B34+C34)/G34,0)</f>
        <v>0.6666666667</v>
      </c>
      <c r="C37" s="151"/>
      <c r="D37" s="151"/>
      <c r="E37" s="151"/>
      <c r="F37" s="151"/>
      <c r="G37" s="151"/>
      <c r="H37" s="151"/>
      <c r="I37" s="181" t="s">
        <v>87</v>
      </c>
      <c r="J37" s="183" t="n">
        <f aca="false">B43</f>
        <v>-0.6666666667</v>
      </c>
      <c r="K37" s="151"/>
      <c r="M37" s="178" t="n">
        <f aca="false">IF(R34&gt;0,(M34+N34)/R34,0)</f>
        <v>0.5</v>
      </c>
      <c r="N37" s="151"/>
      <c r="O37" s="151"/>
      <c r="P37" s="151"/>
      <c r="Q37" s="151"/>
      <c r="R37" s="151"/>
      <c r="S37" s="151"/>
      <c r="T37" s="181" t="s">
        <v>87</v>
      </c>
      <c r="U37" s="183" t="n">
        <f aca="false">M43</f>
        <v>0</v>
      </c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</row>
    <row r="38" customFormat="false" ht="12.75" hidden="false" customHeight="true" outlineLevel="0" collapsed="false">
      <c r="A38" s="151"/>
      <c r="B38" s="180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80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</row>
    <row r="39" customFormat="false" ht="12.75" hidden="false" customHeight="true" outlineLevel="0" collapsed="false">
      <c r="B39" s="168" t="s">
        <v>3</v>
      </c>
      <c r="C39" s="150"/>
      <c r="D39" s="150"/>
      <c r="E39" s="150"/>
      <c r="F39" s="150"/>
      <c r="G39" s="150"/>
      <c r="H39" s="150"/>
      <c r="I39" s="151"/>
      <c r="J39" s="151"/>
      <c r="K39" s="151"/>
      <c r="L39" s="151"/>
      <c r="M39" s="168" t="s">
        <v>3</v>
      </c>
      <c r="N39" s="150"/>
      <c r="O39" s="150"/>
      <c r="P39" s="150"/>
      <c r="Q39" s="150"/>
      <c r="R39" s="150"/>
      <c r="S39" s="150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</row>
    <row r="40" customFormat="false" ht="12.75" hidden="false" customHeight="true" outlineLevel="0" collapsed="false">
      <c r="A40" s="152"/>
      <c r="B40" s="169" t="s">
        <v>50</v>
      </c>
      <c r="C40" s="169" t="s">
        <v>46</v>
      </c>
      <c r="D40" s="169" t="s">
        <v>88</v>
      </c>
      <c r="E40" s="169" t="s">
        <v>53</v>
      </c>
      <c r="F40" s="169" t="s">
        <v>59</v>
      </c>
      <c r="G40" s="169" t="s">
        <v>52</v>
      </c>
      <c r="H40" s="169" t="s">
        <v>5</v>
      </c>
      <c r="I40" s="156"/>
      <c r="J40" s="151"/>
      <c r="K40" s="151"/>
      <c r="L40" s="152"/>
      <c r="M40" s="169" t="s">
        <v>50</v>
      </c>
      <c r="N40" s="169" t="s">
        <v>46</v>
      </c>
      <c r="O40" s="169" t="s">
        <v>88</v>
      </c>
      <c r="P40" s="169" t="s">
        <v>53</v>
      </c>
      <c r="Q40" s="169" t="s">
        <v>59</v>
      </c>
      <c r="R40" s="169" t="s">
        <v>52</v>
      </c>
      <c r="S40" s="169" t="s">
        <v>5</v>
      </c>
      <c r="T40" s="156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</row>
    <row r="41" customFormat="false" ht="12.75" hidden="false" customHeight="true" outlineLevel="0" collapsed="false">
      <c r="A41" s="152"/>
      <c r="B41" s="171" t="n">
        <f aca="false">COUNTIF(B137:AE137,B40)</f>
        <v>0</v>
      </c>
      <c r="C41" s="171" t="n">
        <f aca="false">COUNTIF(B137:AE137,C40)</f>
        <v>1</v>
      </c>
      <c r="D41" s="171" t="n">
        <f aca="false">COUNTIF(B137:AE137,D40)</f>
        <v>0</v>
      </c>
      <c r="E41" s="171" t="n">
        <f aca="false">COUNTIF(B137:AE137,E40)</f>
        <v>0</v>
      </c>
      <c r="F41" s="171" t="n">
        <f aca="false">COUNTIF(B137:AE137,F40)</f>
        <v>0</v>
      </c>
      <c r="G41" s="171" t="n">
        <f aca="false">COUNTIF(B137:AE137,G40)</f>
        <v>2</v>
      </c>
      <c r="H41" s="171" t="n">
        <f aca="false">SUM(B41:G41)</f>
        <v>3</v>
      </c>
      <c r="I41" s="156"/>
      <c r="J41" s="151"/>
      <c r="K41" s="151"/>
      <c r="L41" s="152"/>
      <c r="M41" s="171" t="n">
        <f aca="false">COUNTIF(B138:AE138,M40)</f>
        <v>0</v>
      </c>
      <c r="N41" s="171" t="n">
        <f aca="false">COUNTIF(B138:AE138,N40)</f>
        <v>0</v>
      </c>
      <c r="O41" s="171" t="n">
        <f aca="false">COUNTIF(B138:AE138,O40)</f>
        <v>0</v>
      </c>
      <c r="P41" s="171" t="n">
        <f aca="false">COUNTIF(B138:AE138,P40)</f>
        <v>0</v>
      </c>
      <c r="Q41" s="171" t="n">
        <f aca="false">COUNTIF(B138:AE138,Q40)</f>
        <v>1</v>
      </c>
      <c r="R41" s="171" t="n">
        <f aca="false">COUNTIF(B138:AE138,R40)</f>
        <v>0</v>
      </c>
      <c r="S41" s="171" t="n">
        <f aca="false">SUM(M41:R41)</f>
        <v>1</v>
      </c>
      <c r="T41" s="156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1"/>
    </row>
    <row r="42" customFormat="false" ht="12.75" hidden="false" customHeight="true" outlineLevel="0" collapsed="false">
      <c r="A42" s="152"/>
      <c r="B42" s="172" t="n">
        <f aca="false">IF(H41&gt;0,B41/H41,0)</f>
        <v>0</v>
      </c>
      <c r="C42" s="172" t="n">
        <f aca="false">IF(H41&gt;0,C41/H41,0)</f>
        <v>0.3333333333</v>
      </c>
      <c r="D42" s="172" t="n">
        <f aca="false">IF(H41&gt;0,D41/H41,0)</f>
        <v>0</v>
      </c>
      <c r="E42" s="172" t="n">
        <f aca="false">IF(H41&gt;0,E41/H41,0)</f>
        <v>0</v>
      </c>
      <c r="F42" s="172" t="n">
        <f aca="false">IF(H41&gt;0,F41/H41,0)</f>
        <v>0</v>
      </c>
      <c r="G42" s="172" t="n">
        <f aca="false">IF(H41&gt;0,G41/H41,0)</f>
        <v>0.6666666667</v>
      </c>
      <c r="H42" s="172" t="n">
        <f aca="false">SUM(B42:G42)</f>
        <v>1</v>
      </c>
      <c r="I42" s="156"/>
      <c r="J42" s="151"/>
      <c r="K42" s="151"/>
      <c r="L42" s="152"/>
      <c r="M42" s="172" t="n">
        <f aca="false">IF(S41&gt;0,M41/S41,0)</f>
        <v>0</v>
      </c>
      <c r="N42" s="172" t="n">
        <f aca="false">IF(S41&gt;0,N41/S41,0)</f>
        <v>0</v>
      </c>
      <c r="O42" s="172" t="n">
        <f aca="false">IF(S41&gt;0,O41/S41,0)</f>
        <v>0</v>
      </c>
      <c r="P42" s="172" t="n">
        <f aca="false">IF(S41&gt;0,P41/S41,0)</f>
        <v>0</v>
      </c>
      <c r="Q42" s="172" t="n">
        <f aca="false">IF(S41&gt;0,Q41/S41,0)</f>
        <v>1</v>
      </c>
      <c r="R42" s="172" t="n">
        <f aca="false">IF(S41&gt;0,R41/S41,0)</f>
        <v>0</v>
      </c>
      <c r="S42" s="172" t="n">
        <f aca="false">SUM(M42:R42)</f>
        <v>1</v>
      </c>
      <c r="T42" s="156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</row>
    <row r="43" customFormat="false" ht="12.75" hidden="false" customHeight="true" outlineLevel="0" collapsed="false">
      <c r="A43" s="174" t="s">
        <v>76</v>
      </c>
      <c r="B43" s="185" t="n">
        <f aca="false">IF(H41&gt;0,(B41-G41)/H41,0)</f>
        <v>-0.6666666667</v>
      </c>
      <c r="C43" s="160"/>
      <c r="D43" s="160"/>
      <c r="E43" s="160"/>
      <c r="F43" s="160"/>
      <c r="G43" s="160"/>
      <c r="H43" s="160"/>
      <c r="I43" s="151"/>
      <c r="J43" s="151"/>
      <c r="K43" s="151"/>
      <c r="L43" s="174" t="s">
        <v>76</v>
      </c>
      <c r="M43" s="185" t="n">
        <f aca="false">IF(S41&gt;0,(M41-R41)/S41,0)</f>
        <v>0</v>
      </c>
      <c r="N43" s="160"/>
      <c r="O43" s="160"/>
      <c r="P43" s="160"/>
      <c r="Q43" s="160"/>
      <c r="R43" s="160"/>
      <c r="S43" s="160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  <c r="AK43" s="151"/>
      <c r="AL43" s="151"/>
      <c r="AM43" s="151"/>
      <c r="AN43" s="151"/>
      <c r="AO43" s="151"/>
    </row>
    <row r="44" customFormat="false" ht="12.75" hidden="false" customHeight="true" outlineLevel="0" collapsed="false">
      <c r="A44" s="174" t="s">
        <v>78</v>
      </c>
      <c r="B44" s="186" t="n">
        <f aca="false">IF(H41&gt;0,(B41+C41+D41+E41)/H41,0)</f>
        <v>0.3333333333</v>
      </c>
      <c r="C44" s="151"/>
      <c r="D44" s="151"/>
      <c r="E44" s="151"/>
      <c r="F44" s="151"/>
      <c r="G44" s="151"/>
      <c r="H44" s="151"/>
      <c r="I44" s="151"/>
      <c r="J44" s="151"/>
      <c r="K44" s="151"/>
      <c r="L44" s="174" t="s">
        <v>78</v>
      </c>
      <c r="M44" s="186" t="n">
        <f aca="false">IF(S41&gt;0,(M41+N41+O41+P41)/S41,0)</f>
        <v>0</v>
      </c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  <c r="AK44" s="151"/>
      <c r="AL44" s="151"/>
      <c r="AM44" s="151"/>
      <c r="AN44" s="151"/>
      <c r="AO44" s="151"/>
    </row>
    <row r="45" customFormat="false" ht="12.75" hidden="false" customHeight="true" outlineLevel="0" collapsed="false">
      <c r="A45" s="149"/>
      <c r="B45" s="149"/>
      <c r="C45" s="149"/>
      <c r="D45" s="149"/>
      <c r="E45" s="149"/>
      <c r="F45" s="149"/>
      <c r="G45" s="149"/>
      <c r="H45" s="149"/>
      <c r="I45" s="149"/>
      <c r="J45" s="149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</row>
    <row r="46" customFormat="false" ht="12.75" hidden="false" customHeight="true" outlineLevel="0" collapsed="false">
      <c r="A46" s="151"/>
      <c r="B46" s="167"/>
      <c r="C46" s="151"/>
      <c r="D46" s="151"/>
      <c r="E46" s="151"/>
      <c r="F46" s="151"/>
      <c r="G46" s="151"/>
      <c r="H46" s="151"/>
      <c r="I46" s="167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</row>
    <row r="47" customFormat="false" ht="12.75" hidden="false" customHeight="true" outlineLevel="0" collapsed="false">
      <c r="A47" s="166" t="s">
        <v>99</v>
      </c>
      <c r="B47" s="168" t="s">
        <v>2</v>
      </c>
      <c r="C47" s="150"/>
      <c r="D47" s="150"/>
      <c r="E47" s="150"/>
      <c r="F47" s="150"/>
      <c r="G47" s="150"/>
      <c r="H47" s="151"/>
      <c r="I47" s="168" t="s">
        <v>4</v>
      </c>
      <c r="J47" s="150"/>
      <c r="K47" s="151"/>
      <c r="L47" s="166" t="s">
        <v>100</v>
      </c>
      <c r="M47" s="168" t="s">
        <v>2</v>
      </c>
      <c r="N47" s="150"/>
      <c r="O47" s="150"/>
      <c r="P47" s="150"/>
      <c r="Q47" s="150"/>
      <c r="R47" s="150"/>
      <c r="S47" s="151"/>
      <c r="T47" s="168" t="s">
        <v>4</v>
      </c>
      <c r="U47" s="150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</row>
    <row r="48" customFormat="false" ht="12.75" hidden="false" customHeight="true" outlineLevel="0" collapsed="false">
      <c r="A48" s="152"/>
      <c r="B48" s="169" t="s">
        <v>54</v>
      </c>
      <c r="C48" s="169" t="s">
        <v>51</v>
      </c>
      <c r="D48" s="169" t="s">
        <v>57</v>
      </c>
      <c r="E48" s="169" t="s">
        <v>55</v>
      </c>
      <c r="F48" s="169" t="s">
        <v>56</v>
      </c>
      <c r="G48" s="169" t="s">
        <v>5</v>
      </c>
      <c r="H48" s="170"/>
      <c r="I48" s="169" t="s">
        <v>60</v>
      </c>
      <c r="J48" s="169" t="s">
        <v>75</v>
      </c>
      <c r="K48" s="192"/>
      <c r="L48" s="152"/>
      <c r="M48" s="169" t="s">
        <v>54</v>
      </c>
      <c r="N48" s="169" t="s">
        <v>51</v>
      </c>
      <c r="O48" s="169" t="s">
        <v>57</v>
      </c>
      <c r="P48" s="169" t="s">
        <v>55</v>
      </c>
      <c r="Q48" s="169" t="s">
        <v>56</v>
      </c>
      <c r="R48" s="169" t="s">
        <v>5</v>
      </c>
      <c r="S48" s="170"/>
      <c r="T48" s="169" t="s">
        <v>60</v>
      </c>
      <c r="U48" s="169" t="s">
        <v>75</v>
      </c>
      <c r="V48" s="156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</row>
    <row r="49" customFormat="false" ht="12.75" hidden="false" customHeight="true" outlineLevel="0" collapsed="false">
      <c r="A49" s="152"/>
      <c r="B49" s="171" t="n">
        <f aca="false">COUNTIF(B139:AE139,B48)</f>
        <v>0</v>
      </c>
      <c r="C49" s="171" t="n">
        <f aca="false">COUNTIF(B139:AE139,C48)</f>
        <v>0</v>
      </c>
      <c r="D49" s="171" t="n">
        <f aca="false">COUNTIF(B139:AE139,D48)</f>
        <v>0</v>
      </c>
      <c r="E49" s="171" t="n">
        <f aca="false">COUNTIF(B139:AE139,E48)</f>
        <v>0</v>
      </c>
      <c r="F49" s="171" t="n">
        <f aca="false">COUNTIF(B139:AE139,F48)</f>
        <v>0</v>
      </c>
      <c r="G49" s="171" t="n">
        <f aca="false">SUM(B49:F49)</f>
        <v>0</v>
      </c>
      <c r="H49" s="170"/>
      <c r="I49" s="171" t="n">
        <f aca="false">COUNTIF(B139:AE139,I48)</f>
        <v>0</v>
      </c>
      <c r="J49" s="171" t="n">
        <f aca="false">COUNTIF(B139:AE139,J48)</f>
        <v>0</v>
      </c>
      <c r="K49" s="192"/>
      <c r="L49" s="152"/>
      <c r="M49" s="171" t="n">
        <f aca="false">COUNTIF(B140:AE140,M48)</f>
        <v>0</v>
      </c>
      <c r="N49" s="171" t="n">
        <f aca="false">COUNTIF(B140:AE140,N48)</f>
        <v>0</v>
      </c>
      <c r="O49" s="171" t="n">
        <f aca="false">COUNTIF(B140:AE140,O48)</f>
        <v>0</v>
      </c>
      <c r="P49" s="171" t="n">
        <f aca="false">COUNTIF(B140:AE140,P48)</f>
        <v>0</v>
      </c>
      <c r="Q49" s="171" t="n">
        <f aca="false">COUNTIF(B140:AE140,Q48)</f>
        <v>0</v>
      </c>
      <c r="R49" s="171" t="n">
        <f aca="false">SUM(M49:Q49)</f>
        <v>0</v>
      </c>
      <c r="S49" s="170"/>
      <c r="T49" s="171" t="n">
        <f aca="false">COUNTIF(B140:AE140,T48)</f>
        <v>0</v>
      </c>
      <c r="U49" s="171" t="n">
        <f aca="false">COUNTIF(B140:AE140,U48)</f>
        <v>0</v>
      </c>
      <c r="V49" s="156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</row>
    <row r="50" customFormat="false" ht="12.75" hidden="false" customHeight="true" outlineLevel="0" collapsed="false">
      <c r="A50" s="152"/>
      <c r="B50" s="172" t="n">
        <f aca="false">IF(G49&gt;0,B49/G49,0)</f>
        <v>0</v>
      </c>
      <c r="C50" s="172" t="n">
        <f aca="false">IF(G49&gt;0,C49/G49,0)</f>
        <v>0</v>
      </c>
      <c r="D50" s="172" t="n">
        <f aca="false">IF(G49&gt;0,D49/G49,0)</f>
        <v>0</v>
      </c>
      <c r="E50" s="172" t="n">
        <f aca="false">IF(G49&gt;0,E49/G49,0)</f>
        <v>0</v>
      </c>
      <c r="F50" s="172" t="n">
        <f aca="false">IF(G49&gt;0,F49/G49,0)</f>
        <v>0</v>
      </c>
      <c r="G50" s="173" t="n">
        <f aca="false">SUM(B50:F50)</f>
        <v>0</v>
      </c>
      <c r="H50" s="156"/>
      <c r="I50" s="160" t="s">
        <v>77</v>
      </c>
      <c r="J50" s="160"/>
      <c r="K50" s="149"/>
      <c r="L50" s="152"/>
      <c r="M50" s="172" t="n">
        <f aca="false">IF(R49&gt;0,M49/R49,0)</f>
        <v>0</v>
      </c>
      <c r="N50" s="172" t="n">
        <f aca="false">IF(R49&gt;0,N49/R49,0)</f>
        <v>0</v>
      </c>
      <c r="O50" s="172" t="n">
        <f aca="false">IF(R49&gt;0,O49/R49,0)</f>
        <v>0</v>
      </c>
      <c r="P50" s="172" t="n">
        <f aca="false">IF(R49&gt;0,P49/R49,0)</f>
        <v>0</v>
      </c>
      <c r="Q50" s="172" t="n">
        <f aca="false">IF(R49&gt;0,Q49/R49,0)</f>
        <v>0</v>
      </c>
      <c r="R50" s="173" t="n">
        <f aca="false">SUM(M50:Q50)</f>
        <v>0</v>
      </c>
      <c r="S50" s="156"/>
      <c r="T50" s="160" t="s">
        <v>77</v>
      </c>
      <c r="U50" s="160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</row>
    <row r="51" customFormat="false" ht="12.75" hidden="false" customHeight="true" outlineLevel="0" collapsed="false">
      <c r="A51" s="174" t="s">
        <v>76</v>
      </c>
      <c r="B51" s="175" t="n">
        <f aca="false">IF(G49&gt;0,(B49-F49)/G49,0)</f>
        <v>0</v>
      </c>
      <c r="C51" s="160"/>
      <c r="D51" s="176"/>
      <c r="E51" s="176"/>
      <c r="F51" s="176"/>
      <c r="G51" s="160"/>
      <c r="H51" s="151"/>
      <c r="I51" s="171" t="n">
        <f aca="false">COUNTIF(B139:AE139,I50)</f>
        <v>0</v>
      </c>
      <c r="J51" s="151"/>
      <c r="K51" s="149"/>
      <c r="L51" s="174" t="s">
        <v>76</v>
      </c>
      <c r="M51" s="175" t="n">
        <f aca="false">IF(R49&gt;0,(M49-Q49)/R49,0)</f>
        <v>0</v>
      </c>
      <c r="N51" s="160"/>
      <c r="O51" s="176"/>
      <c r="P51" s="176"/>
      <c r="Q51" s="176"/>
      <c r="R51" s="160"/>
      <c r="S51" s="151"/>
      <c r="T51" s="171" t="n">
        <f aca="false">COUNTIF(B140:AE140,T50)</f>
        <v>0</v>
      </c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</row>
    <row r="52" customFormat="false" ht="12.75" hidden="false" customHeight="true" outlineLevel="0" collapsed="false">
      <c r="A52" s="174" t="s">
        <v>78</v>
      </c>
      <c r="B52" s="178" t="n">
        <f aca="false">IF(G49&gt;0,(B49+C49)/G49,0)</f>
        <v>0</v>
      </c>
      <c r="C52" s="179"/>
      <c r="D52" s="151"/>
      <c r="E52" s="151"/>
      <c r="F52" s="151"/>
      <c r="G52" s="151"/>
      <c r="H52" s="151"/>
      <c r="I52" s="151"/>
      <c r="J52" s="151"/>
      <c r="K52" s="149"/>
      <c r="L52" s="174" t="s">
        <v>78</v>
      </c>
      <c r="M52" s="178" t="n">
        <f aca="false">IF(R49&gt;0,(M49+N49)/R49,0)</f>
        <v>0</v>
      </c>
      <c r="N52" s="179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</row>
    <row r="53" customFormat="false" ht="12.75" hidden="false" customHeight="true" outlineLevel="0" collapsed="false">
      <c r="A53" s="151"/>
      <c r="B53" s="180"/>
      <c r="C53" s="179"/>
      <c r="D53" s="151"/>
      <c r="E53" s="151"/>
      <c r="F53" s="151"/>
      <c r="G53" s="151"/>
      <c r="H53" s="151"/>
      <c r="I53" s="167" t="s">
        <v>79</v>
      </c>
      <c r="J53" s="151"/>
      <c r="K53" s="149"/>
      <c r="L53" s="151"/>
      <c r="M53" s="180"/>
      <c r="N53" s="179"/>
      <c r="O53" s="151"/>
      <c r="P53" s="151"/>
      <c r="Q53" s="151"/>
      <c r="R53" s="151"/>
      <c r="S53" s="151"/>
      <c r="T53" s="167" t="s">
        <v>79</v>
      </c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  <c r="AK53" s="151"/>
      <c r="AL53" s="151"/>
      <c r="AM53" s="151"/>
      <c r="AN53" s="151"/>
      <c r="AO53" s="151"/>
    </row>
    <row r="54" customFormat="false" ht="12.75" hidden="false" customHeight="true" outlineLevel="0" collapsed="false">
      <c r="A54" s="151"/>
      <c r="B54" s="168" t="s">
        <v>1</v>
      </c>
      <c r="C54" s="150"/>
      <c r="D54" s="150"/>
      <c r="E54" s="150"/>
      <c r="F54" s="150"/>
      <c r="G54" s="150"/>
      <c r="H54" s="151"/>
      <c r="I54" s="181" t="s">
        <v>0</v>
      </c>
      <c r="J54" s="182" t="n">
        <f aca="false">B56+B63+I49</f>
        <v>0</v>
      </c>
      <c r="K54" s="149"/>
      <c r="L54" s="151"/>
      <c r="M54" s="168" t="s">
        <v>1</v>
      </c>
      <c r="N54" s="150"/>
      <c r="O54" s="150"/>
      <c r="P54" s="150"/>
      <c r="Q54" s="150"/>
      <c r="R54" s="150"/>
      <c r="S54" s="151"/>
      <c r="T54" s="181" t="s">
        <v>0</v>
      </c>
      <c r="U54" s="182" t="n">
        <f aca="false">M56+M63+T49</f>
        <v>0</v>
      </c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1"/>
    </row>
    <row r="55" customFormat="false" ht="12.75" hidden="false" customHeight="true" outlineLevel="0" collapsed="false">
      <c r="A55" s="152"/>
      <c r="B55" s="169" t="s">
        <v>49</v>
      </c>
      <c r="C55" s="169" t="s">
        <v>47</v>
      </c>
      <c r="D55" s="169" t="s">
        <v>80</v>
      </c>
      <c r="E55" s="169" t="s">
        <v>81</v>
      </c>
      <c r="F55" s="169" t="s">
        <v>48</v>
      </c>
      <c r="G55" s="169" t="s">
        <v>5</v>
      </c>
      <c r="H55" s="156"/>
      <c r="I55" s="181" t="s">
        <v>82</v>
      </c>
      <c r="J55" s="182" t="n">
        <f aca="false">G63+F56+I51+J49</f>
        <v>0</v>
      </c>
      <c r="K55" s="149"/>
      <c r="L55" s="152"/>
      <c r="M55" s="169" t="s">
        <v>49</v>
      </c>
      <c r="N55" s="169" t="s">
        <v>47</v>
      </c>
      <c r="O55" s="169" t="s">
        <v>80</v>
      </c>
      <c r="P55" s="169" t="s">
        <v>81</v>
      </c>
      <c r="Q55" s="169" t="s">
        <v>48</v>
      </c>
      <c r="R55" s="169" t="s">
        <v>5</v>
      </c>
      <c r="S55" s="156"/>
      <c r="T55" s="181" t="s">
        <v>82</v>
      </c>
      <c r="U55" s="182" t="n">
        <f aca="false">R63+Q56+U49+T51</f>
        <v>0</v>
      </c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</row>
    <row r="56" customFormat="false" ht="12.75" hidden="false" customHeight="true" outlineLevel="0" collapsed="false">
      <c r="A56" s="152"/>
      <c r="B56" s="171" t="n">
        <f aca="false">COUNTIF(B139:AE139,B55)</f>
        <v>0</v>
      </c>
      <c r="C56" s="171" t="n">
        <f aca="false">COUNTIF(B139:AE139,C55)</f>
        <v>0</v>
      </c>
      <c r="D56" s="171" t="n">
        <f aca="false">COUNTIF(B139:AE139,D55)</f>
        <v>0</v>
      </c>
      <c r="E56" s="171" t="n">
        <f aca="false">COUNTIF(B139:AE139,E55)</f>
        <v>0</v>
      </c>
      <c r="F56" s="171" t="n">
        <f aca="false">COUNTIF(B139:AE139,F55)</f>
        <v>0</v>
      </c>
      <c r="G56" s="171" t="n">
        <f aca="false">SUM(B56:F56)</f>
        <v>0</v>
      </c>
      <c r="H56" s="156"/>
      <c r="I56" s="181" t="s">
        <v>83</v>
      </c>
      <c r="J56" s="182" t="n">
        <f aca="false">F49</f>
        <v>0</v>
      </c>
      <c r="K56" s="149"/>
      <c r="L56" s="152"/>
      <c r="M56" s="171" t="n">
        <f aca="false">COUNTIF(B140:AE140,M55)</f>
        <v>0</v>
      </c>
      <c r="N56" s="171" t="n">
        <f aca="false">COUNTIF(B140:AE140,N55)</f>
        <v>0</v>
      </c>
      <c r="O56" s="171" t="n">
        <f aca="false">COUNTIF(B140:AE140,O55)</f>
        <v>0</v>
      </c>
      <c r="P56" s="171" t="n">
        <f aca="false">COUNTIF(B140:AE140,P55)</f>
        <v>0</v>
      </c>
      <c r="Q56" s="171" t="n">
        <f aca="false">COUNTIF(B140:AE140,Q55)</f>
        <v>0</v>
      </c>
      <c r="R56" s="171" t="n">
        <f aca="false">SUM(M56:Q56)</f>
        <v>0</v>
      </c>
      <c r="S56" s="156"/>
      <c r="T56" s="181" t="s">
        <v>83</v>
      </c>
      <c r="U56" s="182" t="n">
        <f aca="false">Q49</f>
        <v>0</v>
      </c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1"/>
    </row>
    <row r="57" customFormat="false" ht="12.75" hidden="false" customHeight="true" outlineLevel="0" collapsed="false">
      <c r="A57" s="152"/>
      <c r="B57" s="172" t="n">
        <f aca="false">IF(G56&gt;0,B56/G56,0)</f>
        <v>0</v>
      </c>
      <c r="C57" s="172" t="n">
        <f aca="false">IF(G46&gt;0,C56/G56,0)</f>
        <v>0</v>
      </c>
      <c r="D57" s="172" t="n">
        <f aca="false">IF(G56&gt;0,D56/G56,0)</f>
        <v>0</v>
      </c>
      <c r="E57" s="172" t="n">
        <f aca="false">IF(G46&gt;0,E56/G56,0)</f>
        <v>0</v>
      </c>
      <c r="F57" s="172" t="n">
        <f aca="false">IF(G46&gt;0,F56/G56,0)</f>
        <v>0</v>
      </c>
      <c r="G57" s="172" t="n">
        <f aca="false">SUM(B57:F57)</f>
        <v>0</v>
      </c>
      <c r="H57" s="156"/>
      <c r="I57" s="181" t="s">
        <v>84</v>
      </c>
      <c r="J57" s="182" t="n">
        <f aca="false">F63</f>
        <v>0</v>
      </c>
      <c r="K57" s="149"/>
      <c r="L57" s="152"/>
      <c r="M57" s="172" t="n">
        <f aca="false">IF(R56&gt;0,M56/R56,0)</f>
        <v>0</v>
      </c>
      <c r="N57" s="172" t="n">
        <f aca="false">IF(G113&gt;0,N56/R56,0)</f>
        <v>0</v>
      </c>
      <c r="O57" s="172" t="n">
        <f aca="false">IF(R56&gt;0,O56/R56,0)</f>
        <v>0</v>
      </c>
      <c r="P57" s="172" t="n">
        <f aca="false">IF(G113&gt;0,P56/R56,0)</f>
        <v>0</v>
      </c>
      <c r="Q57" s="172" t="n">
        <f aca="false">IF(G113&gt;0,Q56/R56,0)</f>
        <v>0</v>
      </c>
      <c r="R57" s="172" t="n">
        <f aca="false">SUM(M57:Q57)</f>
        <v>0</v>
      </c>
      <c r="S57" s="156"/>
      <c r="T57" s="181" t="s">
        <v>84</v>
      </c>
      <c r="U57" s="182" t="n">
        <f aca="false">Q63</f>
        <v>0</v>
      </c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</row>
    <row r="58" customFormat="false" ht="12.75" hidden="false" customHeight="true" outlineLevel="0" collapsed="false">
      <c r="A58" s="174" t="s">
        <v>76</v>
      </c>
      <c r="B58" s="175" t="n">
        <f aca="false">IF(G56&gt;0,(B56-F56)/G56,0)</f>
        <v>0</v>
      </c>
      <c r="C58" s="160"/>
      <c r="D58" s="160"/>
      <c r="E58" s="160"/>
      <c r="F58" s="160"/>
      <c r="G58" s="160"/>
      <c r="H58" s="151"/>
      <c r="I58" s="181" t="s">
        <v>85</v>
      </c>
      <c r="J58" s="183" t="n">
        <f aca="false">B51</f>
        <v>0</v>
      </c>
      <c r="K58" s="149"/>
      <c r="L58" s="174" t="s">
        <v>76</v>
      </c>
      <c r="M58" s="175" t="n">
        <f aca="false">IF(R56&gt;0,(M56-Q56)/R56,0)</f>
        <v>0</v>
      </c>
      <c r="N58" s="160"/>
      <c r="O58" s="160"/>
      <c r="P58" s="160"/>
      <c r="Q58" s="160"/>
      <c r="R58" s="160"/>
      <c r="S58" s="151"/>
      <c r="T58" s="181" t="s">
        <v>85</v>
      </c>
      <c r="U58" s="183" t="n">
        <f aca="false">M51</f>
        <v>0</v>
      </c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</row>
    <row r="59" customFormat="false" ht="12.75" hidden="false" customHeight="true" outlineLevel="0" collapsed="false">
      <c r="A59" s="174" t="s">
        <v>78</v>
      </c>
      <c r="B59" s="178" t="n">
        <f aca="false">IF(G56&gt;0,(B56+C56)/G56,0)</f>
        <v>0</v>
      </c>
      <c r="C59" s="151"/>
      <c r="D59" s="151"/>
      <c r="E59" s="151"/>
      <c r="F59" s="151"/>
      <c r="G59" s="151"/>
      <c r="H59" s="151"/>
      <c r="I59" s="181" t="s">
        <v>87</v>
      </c>
      <c r="J59" s="183" t="n">
        <f aca="false">B65</f>
        <v>0</v>
      </c>
      <c r="K59" s="149"/>
      <c r="L59" s="174" t="s">
        <v>78</v>
      </c>
      <c r="M59" s="178" t="n">
        <f aca="false">IF(R56&gt;0,(M56+N56)/R56,0)</f>
        <v>0</v>
      </c>
      <c r="N59" s="151"/>
      <c r="O59" s="151"/>
      <c r="P59" s="151"/>
      <c r="Q59" s="151"/>
      <c r="R59" s="151"/>
      <c r="S59" s="151"/>
      <c r="T59" s="181" t="s">
        <v>87</v>
      </c>
      <c r="U59" s="183" t="n">
        <f aca="false">M65</f>
        <v>0</v>
      </c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</row>
    <row r="60" customFormat="false" ht="12.75" hidden="false" customHeight="true" outlineLevel="0" collapsed="false">
      <c r="A60" s="151"/>
      <c r="B60" s="186"/>
      <c r="C60" s="151"/>
      <c r="D60" s="151"/>
      <c r="E60" s="151"/>
      <c r="F60" s="151"/>
      <c r="G60" s="151"/>
      <c r="H60" s="151"/>
      <c r="I60" s="151"/>
      <c r="J60" s="151"/>
      <c r="K60" s="149"/>
      <c r="L60" s="151"/>
      <c r="M60" s="180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</row>
    <row r="61" customFormat="false" ht="12.75" hidden="false" customHeight="true" outlineLevel="0" collapsed="false">
      <c r="A61" s="151"/>
      <c r="B61" s="168" t="s">
        <v>3</v>
      </c>
      <c r="C61" s="150"/>
      <c r="D61" s="150"/>
      <c r="E61" s="150"/>
      <c r="F61" s="150"/>
      <c r="G61" s="150"/>
      <c r="H61" s="150"/>
      <c r="I61" s="151"/>
      <c r="J61" s="151"/>
      <c r="K61" s="149"/>
      <c r="L61" s="151"/>
      <c r="M61" s="168" t="s">
        <v>3</v>
      </c>
      <c r="N61" s="150"/>
      <c r="O61" s="150"/>
      <c r="P61" s="150"/>
      <c r="Q61" s="150"/>
      <c r="R61" s="150"/>
      <c r="S61" s="150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</row>
    <row r="62" customFormat="false" ht="12.75" hidden="false" customHeight="true" outlineLevel="0" collapsed="false">
      <c r="A62" s="152"/>
      <c r="B62" s="169" t="s">
        <v>50</v>
      </c>
      <c r="C62" s="169" t="s">
        <v>46</v>
      </c>
      <c r="D62" s="169" t="s">
        <v>88</v>
      </c>
      <c r="E62" s="169" t="s">
        <v>53</v>
      </c>
      <c r="F62" s="169" t="s">
        <v>59</v>
      </c>
      <c r="G62" s="169" t="s">
        <v>52</v>
      </c>
      <c r="H62" s="169" t="s">
        <v>5</v>
      </c>
      <c r="I62" s="156"/>
      <c r="J62" s="151"/>
      <c r="K62" s="149"/>
      <c r="L62" s="152"/>
      <c r="M62" s="169" t="s">
        <v>50</v>
      </c>
      <c r="N62" s="169" t="s">
        <v>46</v>
      </c>
      <c r="O62" s="169" t="s">
        <v>88</v>
      </c>
      <c r="P62" s="169" t="s">
        <v>53</v>
      </c>
      <c r="Q62" s="169" t="s">
        <v>59</v>
      </c>
      <c r="R62" s="169" t="s">
        <v>52</v>
      </c>
      <c r="S62" s="169" t="s">
        <v>5</v>
      </c>
      <c r="T62" s="156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  <c r="AJ62" s="151"/>
      <c r="AK62" s="151"/>
      <c r="AL62" s="151"/>
      <c r="AM62" s="151"/>
      <c r="AN62" s="151"/>
      <c r="AO62" s="151"/>
    </row>
    <row r="63" customFormat="false" ht="12.75" hidden="false" customHeight="true" outlineLevel="0" collapsed="false">
      <c r="A63" s="152"/>
      <c r="B63" s="171" t="n">
        <f aca="false">COUNTIF(B139:AE139,B62)</f>
        <v>0</v>
      </c>
      <c r="C63" s="171" t="n">
        <f aca="false">COUNTIF(B139:AE139,C62)</f>
        <v>0</v>
      </c>
      <c r="D63" s="171" t="n">
        <f aca="false">COUNTIF(B139:AE139,D62)</f>
        <v>0</v>
      </c>
      <c r="E63" s="171" t="n">
        <f aca="false">COUNTIF(B139:AE139,E62)</f>
        <v>0</v>
      </c>
      <c r="F63" s="171" t="n">
        <f aca="false">COUNTIF(B139:AE139,F62)</f>
        <v>0</v>
      </c>
      <c r="G63" s="171" t="n">
        <f aca="false">COUNTIF(B139:AE139,G62)</f>
        <v>0</v>
      </c>
      <c r="H63" s="171" t="n">
        <f aca="false">SUM(B63:G63)</f>
        <v>0</v>
      </c>
      <c r="I63" s="156"/>
      <c r="J63" s="151"/>
      <c r="K63" s="149"/>
      <c r="L63" s="152"/>
      <c r="M63" s="171" t="n">
        <f aca="false">COUNTIF(B140:AE140,M62)</f>
        <v>0</v>
      </c>
      <c r="N63" s="171" t="n">
        <f aca="false">COUNTIF(B140:AE140,N62)</f>
        <v>0</v>
      </c>
      <c r="O63" s="171" t="n">
        <f aca="false">COUNTIF(B140:AE140,O62)</f>
        <v>0</v>
      </c>
      <c r="P63" s="171" t="n">
        <f aca="false">COUNTIF(B140:AE140,P62)</f>
        <v>0</v>
      </c>
      <c r="Q63" s="171" t="n">
        <f aca="false">COUNTIF(B140:AE140,Q62)</f>
        <v>0</v>
      </c>
      <c r="R63" s="171" t="n">
        <f aca="false">COUNTIF(B140:AE140,R62)</f>
        <v>0</v>
      </c>
      <c r="S63" s="171" t="n">
        <f aca="false">SUM(M63:R63)</f>
        <v>0</v>
      </c>
      <c r="T63" s="156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</row>
    <row r="64" customFormat="false" ht="12.75" hidden="false" customHeight="true" outlineLevel="0" collapsed="false">
      <c r="A64" s="152"/>
      <c r="B64" s="172" t="n">
        <f aca="false">IF(H63&gt;0,B63/H63,0)</f>
        <v>0</v>
      </c>
      <c r="C64" s="172" t="n">
        <f aca="false">IF(H63&gt;0,C63/H63,0)</f>
        <v>0</v>
      </c>
      <c r="D64" s="172" t="n">
        <f aca="false">IF(H63&gt;0,D63/H63,0)</f>
        <v>0</v>
      </c>
      <c r="E64" s="172" t="n">
        <f aca="false">IF(H63&gt;0,E63/H63,0)</f>
        <v>0</v>
      </c>
      <c r="F64" s="172" t="n">
        <f aca="false">IF(H63&gt;0,F63/H63,0)</f>
        <v>0</v>
      </c>
      <c r="G64" s="172" t="n">
        <f aca="false">IF(H63&gt;0,G63/H63,0)</f>
        <v>0</v>
      </c>
      <c r="H64" s="172" t="n">
        <f aca="false">SUM(B64:G64)</f>
        <v>0</v>
      </c>
      <c r="I64" s="156"/>
      <c r="J64" s="151"/>
      <c r="K64" s="149"/>
      <c r="L64" s="152"/>
      <c r="M64" s="172" t="n">
        <f aca="false">IF(S63&gt;0,M63/S63,0)</f>
        <v>0</v>
      </c>
      <c r="N64" s="172" t="n">
        <f aca="false">IF(S63&gt;0,N63/S63,0)</f>
        <v>0</v>
      </c>
      <c r="O64" s="172" t="n">
        <f aca="false">IF(S63&gt;0,O63/S63,0)</f>
        <v>0</v>
      </c>
      <c r="P64" s="172" t="n">
        <f aca="false">IF(S63&gt;0,P63/S63,0)</f>
        <v>0</v>
      </c>
      <c r="Q64" s="172" t="n">
        <f aca="false">IF(S63&gt;0,Q63/S63,0)</f>
        <v>0</v>
      </c>
      <c r="R64" s="172" t="n">
        <f aca="false">IF(S63&gt;0,R63/S63,0)</f>
        <v>0</v>
      </c>
      <c r="S64" s="172" t="n">
        <f aca="false">SUM(M64:R64)</f>
        <v>0</v>
      </c>
      <c r="T64" s="156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1"/>
    </row>
    <row r="65" customFormat="false" ht="12.75" hidden="false" customHeight="true" outlineLevel="0" collapsed="false">
      <c r="A65" s="174" t="s">
        <v>76</v>
      </c>
      <c r="B65" s="185" t="n">
        <f aca="false">IF(H63&gt;0,(B63-G63)/H63,0)</f>
        <v>0</v>
      </c>
      <c r="C65" s="160"/>
      <c r="D65" s="160"/>
      <c r="E65" s="160"/>
      <c r="F65" s="160"/>
      <c r="G65" s="160"/>
      <c r="H65" s="160"/>
      <c r="I65" s="151"/>
      <c r="J65" s="151"/>
      <c r="K65" s="149"/>
      <c r="L65" s="174" t="s">
        <v>76</v>
      </c>
      <c r="M65" s="185" t="n">
        <f aca="false">IF(S63&gt;0,(M63-R63)/S63,0)</f>
        <v>0</v>
      </c>
      <c r="N65" s="160"/>
      <c r="O65" s="160"/>
      <c r="P65" s="160"/>
      <c r="Q65" s="160"/>
      <c r="R65" s="160"/>
      <c r="S65" s="160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  <c r="AK65" s="151"/>
      <c r="AL65" s="151"/>
      <c r="AM65" s="151"/>
      <c r="AN65" s="151"/>
      <c r="AO65" s="151"/>
    </row>
    <row r="66" customFormat="false" ht="12.75" hidden="false" customHeight="true" outlineLevel="0" collapsed="false">
      <c r="A66" s="174" t="s">
        <v>78</v>
      </c>
      <c r="B66" s="186" t="n">
        <f aca="false">IF(H63&gt;0,(B63+C63+D63+E63)/H63,0)</f>
        <v>0</v>
      </c>
      <c r="C66" s="151"/>
      <c r="D66" s="151"/>
      <c r="E66" s="151"/>
      <c r="F66" s="151"/>
      <c r="G66" s="151"/>
      <c r="H66" s="151"/>
      <c r="I66" s="151"/>
      <c r="J66" s="151"/>
      <c r="K66" s="149"/>
      <c r="L66" s="174" t="s">
        <v>78</v>
      </c>
      <c r="M66" s="186" t="n">
        <f aca="false">IF(S63&gt;0,(M63+N63+O63+P63)/S63,0)</f>
        <v>0</v>
      </c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</row>
    <row r="67" customFormat="false" ht="12.75" hidden="false" customHeight="true" outlineLevel="0" collapsed="false">
      <c r="A67" s="149"/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</row>
    <row r="68" customFormat="false" ht="12.75" hidden="false" customHeight="true" outlineLevel="0" collapsed="false">
      <c r="A68" s="151"/>
      <c r="B68" s="186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</row>
    <row r="69" customFormat="false" ht="12.75" hidden="false" customHeight="true" outlineLevel="0" collapsed="false">
      <c r="A69" s="151"/>
      <c r="B69" s="167"/>
      <c r="C69" s="151"/>
      <c r="D69" s="151"/>
      <c r="E69" s="151"/>
      <c r="F69" s="151"/>
      <c r="G69" s="151"/>
      <c r="H69" s="151"/>
      <c r="I69" s="167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  <c r="AK69" s="151"/>
      <c r="AL69" s="151"/>
      <c r="AM69" s="151"/>
      <c r="AN69" s="151"/>
      <c r="AO69" s="151"/>
    </row>
    <row r="70" customFormat="false" ht="12.75" hidden="false" customHeight="true" outlineLevel="0" collapsed="false">
      <c r="A70" s="149"/>
      <c r="B70" s="149"/>
      <c r="C70" s="149"/>
      <c r="D70" s="149"/>
      <c r="E70" s="149"/>
      <c r="F70" s="149"/>
      <c r="G70" s="149"/>
      <c r="H70" s="149"/>
      <c r="I70" s="149"/>
      <c r="J70" s="149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</row>
    <row r="71" customFormat="false" ht="12.75" hidden="false" customHeight="true" outlineLevel="0" collapsed="false">
      <c r="A71" s="149"/>
      <c r="B71" s="149" t="n">
        <v>2</v>
      </c>
      <c r="C71" s="149" t="n">
        <v>3</v>
      </c>
      <c r="D71" s="149" t="n">
        <v>4</v>
      </c>
      <c r="E71" s="149" t="n">
        <v>5</v>
      </c>
      <c r="F71" s="149" t="n">
        <v>6</v>
      </c>
      <c r="G71" s="149" t="n">
        <v>7</v>
      </c>
      <c r="H71" s="149" t="n">
        <v>8</v>
      </c>
      <c r="I71" s="149" t="n">
        <v>9</v>
      </c>
      <c r="J71" s="149" t="n">
        <v>10</v>
      </c>
      <c r="K71" s="149" t="n">
        <v>11</v>
      </c>
      <c r="L71" s="149" t="n">
        <v>12</v>
      </c>
      <c r="M71" s="149" t="n">
        <v>13</v>
      </c>
      <c r="N71" s="149" t="n">
        <v>14</v>
      </c>
      <c r="O71" s="149" t="n">
        <v>15</v>
      </c>
      <c r="P71" s="149" t="n">
        <v>16</v>
      </c>
      <c r="Q71" s="149" t="n">
        <v>17</v>
      </c>
      <c r="R71" s="149" t="n">
        <v>18</v>
      </c>
      <c r="S71" s="149" t="n">
        <v>19</v>
      </c>
      <c r="T71" s="149" t="n">
        <v>20</v>
      </c>
      <c r="U71" s="149" t="n">
        <v>21</v>
      </c>
      <c r="V71" s="149" t="n">
        <v>22</v>
      </c>
      <c r="W71" s="149" t="n">
        <v>23</v>
      </c>
      <c r="X71" s="149" t="n">
        <v>24</v>
      </c>
      <c r="Y71" s="149" t="n">
        <v>25</v>
      </c>
      <c r="Z71" s="149" t="n">
        <v>26</v>
      </c>
      <c r="AA71" s="149" t="n">
        <v>27</v>
      </c>
      <c r="AB71" s="149" t="n">
        <v>28</v>
      </c>
      <c r="AC71" s="149" t="n">
        <v>29</v>
      </c>
      <c r="AD71" s="149" t="n">
        <v>30</v>
      </c>
      <c r="AE71" s="149" t="n">
        <v>31</v>
      </c>
      <c r="AF71" s="149" t="n">
        <v>32</v>
      </c>
      <c r="AG71" s="149" t="n">
        <v>33</v>
      </c>
      <c r="AH71" s="149" t="n">
        <v>34</v>
      </c>
      <c r="AI71" s="149" t="n">
        <v>35</v>
      </c>
      <c r="AJ71" s="149" t="n">
        <v>36</v>
      </c>
      <c r="AK71" s="149" t="n">
        <v>37</v>
      </c>
      <c r="AL71" s="149" t="n">
        <v>38</v>
      </c>
      <c r="AM71" s="149" t="n">
        <v>39</v>
      </c>
      <c r="AN71" s="149" t="n">
        <v>40</v>
      </c>
      <c r="AO71" s="149" t="n">
        <v>41</v>
      </c>
    </row>
    <row r="72" customFormat="false" ht="12.75" hidden="false" customHeight="true" outlineLevel="0" collapsed="false">
      <c r="A72" s="193" t="n">
        <v>43344</v>
      </c>
      <c r="B72" s="146" t="str">
        <f aca="false">VLOOKUP(10,Dati!$B$2:$AT$15,B71)</f>
        <v>A#</v>
      </c>
      <c r="C72" s="146" t="str">
        <f aca="false">VLOOKUP($B$1,Dati!$B$2:$AT$15,C71)</f>
        <v>A#</v>
      </c>
      <c r="D72" s="146" t="str">
        <f aca="false">VLOOKUP($B$1,Dati!$B$2:$AT$15,D71)</f>
        <v>A+</v>
      </c>
      <c r="E72" s="146" t="str">
        <f aca="false">VLOOKUP($B$1,Dati!$B$2:$AT$15,E71)</f>
        <v>A+</v>
      </c>
      <c r="F72" s="146" t="str">
        <f aca="false">VLOOKUP($B$1,Dati!$B$2:$AT$15,F71)</f>
        <v>B+</v>
      </c>
      <c r="G72" s="146" t="str">
        <f aca="false">VLOOKUP($B$1,Dati!$B$2:$AT$15,G71)</f>
        <v>B+</v>
      </c>
      <c r="H72" s="146" t="str">
        <f aca="false">VLOOKUP($B$1,Dati!$B$2:$AT$15,H71)</f>
        <v>A+</v>
      </c>
      <c r="I72" s="146" t="str">
        <f aca="false">VLOOKUP($B$1,Dati!$B$2:$AT$15,I71)</f>
        <v>A+</v>
      </c>
      <c r="J72" s="146" t="str">
        <f aca="false">VLOOKUP($B$1,Dati!$B$2:$AT$15,J71)</f>
        <v>A+</v>
      </c>
      <c r="K72" s="146" t="str">
        <f aca="false">VLOOKUP($B$1,Dati!$B$2:$AT$15,K71)</f>
        <v>R+</v>
      </c>
      <c r="L72" s="146" t="str">
        <f aca="false">VLOOKUP($B$1,Dati!$B$2:$AT$15,L71)</f>
        <v>A#</v>
      </c>
      <c r="M72" s="146" t="str">
        <f aca="false">VLOOKUP($B$1,Dati!$B$2:$AT$15,M71)</f>
        <v>A+</v>
      </c>
      <c r="N72" s="146" t="n">
        <f aca="false">VLOOKUP($B$1,Dati!$B$2:$AT$15,N71)</f>
        <v>0</v>
      </c>
      <c r="O72" s="146" t="n">
        <f aca="false">VLOOKUP($B$1,Dati!$B$2:$AT$15,O71)</f>
        <v>0</v>
      </c>
      <c r="P72" s="146" t="n">
        <f aca="false">VLOOKUP($B$1,Dati!$B$2:$AT$15,P71)</f>
        <v>0</v>
      </c>
      <c r="Q72" s="146" t="n">
        <f aca="false">VLOOKUP($B$1,Dati!$B$2:$AT$15,Q71)</f>
        <v>0</v>
      </c>
      <c r="R72" s="146" t="n">
        <f aca="false">VLOOKUP($B$1,Dati!$B$2:$AT$15,R71)</f>
        <v>0</v>
      </c>
      <c r="S72" s="146" t="n">
        <f aca="false">VLOOKUP($B$1,Dati!$B$2:$AT$15,S71)</f>
        <v>0</v>
      </c>
      <c r="T72" s="146" t="n">
        <f aca="false">VLOOKUP($B$1,Dati!$B$2:$AT$15,T71)</f>
        <v>0</v>
      </c>
      <c r="U72" s="146" t="n">
        <f aca="false">VLOOKUP($B$1,Dati!$B$2:$AT$15,U71)</f>
        <v>0</v>
      </c>
      <c r="V72" s="146" t="n">
        <f aca="false">VLOOKUP($B$1,Dati!$B$2:$AT$15,V71)</f>
        <v>0</v>
      </c>
      <c r="W72" s="146" t="n">
        <f aca="false">VLOOKUP($B$1,Dati!$B$2:$AT$15,W71)</f>
        <v>0</v>
      </c>
      <c r="X72" s="146" t="n">
        <f aca="false">VLOOKUP($B$1,Dati!$B$2:$AT$15,X71)</f>
        <v>0</v>
      </c>
      <c r="Y72" s="146" t="n">
        <f aca="false">VLOOKUP($B$1,Dati!$B$2:$AT$15,Y71)</f>
        <v>0</v>
      </c>
      <c r="Z72" s="146" t="n">
        <f aca="false">VLOOKUP($B$1,Dati!$B$2:$AT$15,Z71)</f>
        <v>0</v>
      </c>
      <c r="AA72" s="146" t="n">
        <f aca="false">VLOOKUP($B$1,Dati!$B$2:$AT$15,AA71)</f>
        <v>0</v>
      </c>
      <c r="AB72" s="146" t="n">
        <f aca="false">VLOOKUP($B$1,Dati!$B$2:$AT$15,AB71)</f>
        <v>0</v>
      </c>
      <c r="AC72" s="146" t="n">
        <f aca="false">VLOOKUP($B$1,Dati!$B$2:$AT$15,AC71)</f>
        <v>0</v>
      </c>
      <c r="AD72" s="146" t="n">
        <f aca="false">VLOOKUP($B$1,Dati!$B$2:$AT$15,AD71)</f>
        <v>0</v>
      </c>
      <c r="AE72" s="146" t="n">
        <f aca="false">VLOOKUP($B$1,Dati!$B$2:$AT$15,AE71)</f>
        <v>0</v>
      </c>
      <c r="AF72" s="146" t="n">
        <f aca="false">VLOOKUP($B$1,Dati!$B$2:$AT$15,AF71)</f>
        <v>0</v>
      </c>
      <c r="AG72" s="146" t="n">
        <f aca="false">VLOOKUP($B$1,Dati!$B$2:$AT$15,AG71)</f>
        <v>0</v>
      </c>
      <c r="AH72" s="146" t="n">
        <f aca="false">VLOOKUP($B$1,Dati!$B$2:$AT$15,AH71)</f>
        <v>0</v>
      </c>
      <c r="AI72" s="146" t="n">
        <f aca="false">VLOOKUP($B$1,Dati!$B$2:$AT$15,AI71)</f>
        <v>0</v>
      </c>
      <c r="AJ72" s="146" t="n">
        <f aca="false">VLOOKUP($B$1,Dati!$B$2:$AT$15,AJ71)</f>
        <v>0</v>
      </c>
      <c r="AK72" s="146" t="n">
        <f aca="false">VLOOKUP($B$1,Dati!$B$2:$AT$15,AK71)</f>
        <v>0</v>
      </c>
      <c r="AL72" s="146" t="n">
        <f aca="false">VLOOKUP($B$1,Dati!$B$2:$AT$15,AL71)</f>
        <v>0</v>
      </c>
      <c r="AM72" s="146" t="n">
        <f aca="false">VLOOKUP($B$1,Dati!$B$2:$AT$15,AM71)</f>
        <v>0</v>
      </c>
      <c r="AN72" s="146" t="n">
        <f aca="false">VLOOKUP($B$1,Dati!$B$2:$AT$15,AN71)</f>
        <v>0</v>
      </c>
      <c r="AO72" s="146" t="n">
        <f aca="false">VLOOKUP($B$1,Dati!$B$2:$AT$15,AO71)</f>
        <v>0</v>
      </c>
    </row>
    <row r="73" customFormat="false" ht="12.75" hidden="false" customHeight="true" outlineLevel="0" collapsed="false">
      <c r="A73" s="193" t="n">
        <v>43345</v>
      </c>
      <c r="B73" s="146" t="str">
        <f aca="false">VLOOKUP($B$1,Dati!$B$17:$AT$29,B71)</f>
        <v>A#</v>
      </c>
      <c r="C73" s="146" t="str">
        <f aca="false">VLOOKUP($B$1,Dati!$B17:$AT$29,C71)</f>
        <v>A+</v>
      </c>
      <c r="D73" s="146" t="str">
        <f aca="false">VLOOKUP($B$1,Dati!$B17:$AT$29,D71)</f>
        <v>A#</v>
      </c>
      <c r="E73" s="146" t="str">
        <f aca="false">VLOOKUP($B$1,Dati!$B17:$AT$29,E71)</f>
        <v>B+</v>
      </c>
      <c r="F73" s="146" t="str">
        <f aca="false">VLOOKUP($B$1,Dati!$B17:$AT$29,F71)</f>
        <v>B+</v>
      </c>
      <c r="G73" s="146" t="str">
        <f aca="false">VLOOKUP($B$1,Dati!$B17:$AT$29,G71)</f>
        <v>A+</v>
      </c>
      <c r="H73" s="146" t="str">
        <f aca="false">VLOOKUP($B$1,Dati!$B17:$AT$29,H71)</f>
        <v>A=</v>
      </c>
      <c r="I73" s="146" t="str">
        <f aca="false">VLOOKUP($B$1,Dati!$B17:$AT$29,I71)</f>
        <v>A+</v>
      </c>
      <c r="J73" s="146" t="str">
        <f aca="false">VLOOKUP($B$1,Dati!$B17:$AT$29,J71)</f>
        <v>R#</v>
      </c>
      <c r="K73" s="146" t="str">
        <f aca="false">VLOOKUP($B$1,Dati!$B17:$AT$29,K71)</f>
        <v>A#</v>
      </c>
      <c r="L73" s="146" t="str">
        <f aca="false">VLOOKUP($B$1,Dati!$B17:$AT$29,L71)</f>
        <v>A#</v>
      </c>
      <c r="M73" s="146" t="str">
        <f aca="false">VLOOKUP($B$1,Dati!$B17:$AT$29,M71)</f>
        <v>B+</v>
      </c>
      <c r="N73" s="146" t="n">
        <f aca="false">VLOOKUP($B$1,Dati!$B17:$AT$29,N71)</f>
        <v>0</v>
      </c>
      <c r="O73" s="146" t="n">
        <f aca="false">VLOOKUP($B$1,Dati!$B17:$AT$29,O71)</f>
        <v>0</v>
      </c>
      <c r="P73" s="146" t="n">
        <f aca="false">VLOOKUP($B$1,Dati!$B17:$AT$29,P71)</f>
        <v>0</v>
      </c>
      <c r="Q73" s="146" t="n">
        <f aca="false">VLOOKUP($B$1,Dati!$B17:$AT$29,Q71)</f>
        <v>0</v>
      </c>
      <c r="R73" s="146" t="n">
        <f aca="false">VLOOKUP($B$1,Dati!$B17:$AT$29,R71)</f>
        <v>0</v>
      </c>
      <c r="S73" s="146" t="n">
        <f aca="false">VLOOKUP($B$1,Dati!$B17:$AT$29,S71)</f>
        <v>0</v>
      </c>
      <c r="T73" s="146" t="n">
        <f aca="false">VLOOKUP($B$1,Dati!$B17:$AT$29,T71)</f>
        <v>0</v>
      </c>
      <c r="U73" s="146" t="n">
        <f aca="false">VLOOKUP($B$1,Dati!$B17:$AT$29,U71)</f>
        <v>0</v>
      </c>
      <c r="V73" s="146" t="n">
        <f aca="false">VLOOKUP($B$1,Dati!$B17:$AT$29,V71)</f>
        <v>0</v>
      </c>
      <c r="W73" s="146" t="n">
        <f aca="false">VLOOKUP($B$1,Dati!$B17:$AT$29,W71)</f>
        <v>0</v>
      </c>
      <c r="X73" s="146" t="n">
        <f aca="false">VLOOKUP($B$1,Dati!$B17:$AT$29,X71)</f>
        <v>0</v>
      </c>
      <c r="Y73" s="146" t="n">
        <f aca="false">VLOOKUP($B$1,Dati!$B17:$AT$29,Y71)</f>
        <v>0</v>
      </c>
      <c r="Z73" s="146" t="n">
        <f aca="false">VLOOKUP($B$1,Dati!$B17:$AT$29,Z71)</f>
        <v>0</v>
      </c>
      <c r="AA73" s="146" t="n">
        <f aca="false">VLOOKUP($B$1,Dati!$B17:$AT$29,AA71)</f>
        <v>0</v>
      </c>
      <c r="AB73" s="146" t="n">
        <f aca="false">VLOOKUP($B$1,Dati!$B17:$AT$29,AB71)</f>
        <v>0</v>
      </c>
      <c r="AC73" s="146" t="n">
        <f aca="false">VLOOKUP($B$1,Dati!$B17:$AT$29,AC71)</f>
        <v>0</v>
      </c>
      <c r="AD73" s="146" t="n">
        <f aca="false">VLOOKUP($B$1,Dati!$B17:$AT$29,AD71)</f>
        <v>0</v>
      </c>
      <c r="AE73" s="146" t="n">
        <f aca="false">VLOOKUP($B$1,Dati!$B17:$AT$29,AE71)</f>
        <v>0</v>
      </c>
      <c r="AF73" s="146" t="n">
        <f aca="false">VLOOKUP($B$1,Dati!$B17:$AT$29,AF71)</f>
        <v>0</v>
      </c>
      <c r="AG73" s="146" t="n">
        <f aca="false">VLOOKUP($B$1,Dati!$B17:$AT$29,AG71)</f>
        <v>0</v>
      </c>
      <c r="AH73" s="146" t="n">
        <f aca="false">VLOOKUP($B$1,Dati!$B17:$AT$29,AH71)</f>
        <v>0</v>
      </c>
      <c r="AI73" s="146" t="n">
        <f aca="false">VLOOKUP($B$1,Dati!$B17:$AT$29,AI71)</f>
        <v>0</v>
      </c>
      <c r="AJ73" s="146" t="n">
        <f aca="false">VLOOKUP($B$1,Dati!$B17:$AT$29,AJ71)</f>
        <v>0</v>
      </c>
      <c r="AK73" s="146" t="n">
        <f aca="false">VLOOKUP($B$1,Dati!$B17:$AT$29,AK71)</f>
        <v>0</v>
      </c>
      <c r="AL73" s="146" t="n">
        <f aca="false">VLOOKUP($B$1,Dati!$B17:$AT$29,AL71)</f>
        <v>0</v>
      </c>
      <c r="AM73" s="146" t="n">
        <f aca="false">VLOOKUP($B$1,Dati!$B17:$AT$29,AM71)</f>
        <v>0</v>
      </c>
      <c r="AN73" s="146" t="n">
        <f aca="false">VLOOKUP($B$1,Dati!$B17:$AT$29,AN71)</f>
        <v>0</v>
      </c>
      <c r="AO73" s="146" t="n">
        <f aca="false">VLOOKUP($B$1,Dati!$B17:$AT$29,AO71)</f>
        <v>0</v>
      </c>
    </row>
    <row r="74" customFormat="false" ht="12.75" hidden="false" customHeight="true" outlineLevel="0" collapsed="false">
      <c r="A74" s="193" t="n">
        <v>43346</v>
      </c>
      <c r="B74" s="146" t="str">
        <f aca="false">VLOOKUP($B$1,Dati!$B$31:$AT$43,B71)</f>
        <v>A+</v>
      </c>
      <c r="C74" s="146" t="str">
        <f aca="false">VLOOKUP($B$1,Dati!$B$31:$AT$43,C71)</f>
        <v>A+</v>
      </c>
      <c r="D74" s="146" t="str">
        <f aca="false">VLOOKUP($B$1,Dati!$B$31:$AT$43,D71)</f>
        <v>A-</v>
      </c>
      <c r="E74" s="146" t="str">
        <f aca="false">VLOOKUP($B$1,Dati!$B$31:$AT$43,E71)</f>
        <v>M#</v>
      </c>
      <c r="F74" s="146" t="str">
        <f aca="false">VLOOKUP($B$1,Dati!$B$31:$AT$43,F71)</f>
        <v>A#</v>
      </c>
      <c r="G74" s="146" t="str">
        <f aca="false">VLOOKUP($B$1,Dati!$B$31:$AT$43,G71)</f>
        <v>B+</v>
      </c>
      <c r="H74" s="146" t="str">
        <f aca="false">VLOOKUP($B$1,Dati!$B$31:$AT$43,H71)</f>
        <v>A#</v>
      </c>
      <c r="I74" s="146" t="str">
        <f aca="false">VLOOKUP($B$1,Dati!$B$31:$AT$43,I71)</f>
        <v>A=</v>
      </c>
      <c r="J74" s="146" t="str">
        <f aca="false">VLOOKUP($B$1,Dati!$B$31:$AT$43,J71)</f>
        <v>A+</v>
      </c>
      <c r="K74" s="146" t="str">
        <f aca="false">VLOOKUP($B$1,Dati!$B$31:$AT$43,K71)</f>
        <v>A#</v>
      </c>
      <c r="L74" s="146" t="str">
        <f aca="false">VLOOKUP($B$1,Dati!$B$31:$AT$43,L71)</f>
        <v>B+</v>
      </c>
      <c r="M74" s="146" t="n">
        <f aca="false">VLOOKUP($B$1,Dati!$B$31:$AT$43,M71)</f>
        <v>0</v>
      </c>
      <c r="N74" s="146" t="n">
        <f aca="false">VLOOKUP($B$1,Dati!$B$31:$AT$43,N71)</f>
        <v>0</v>
      </c>
      <c r="O74" s="146" t="n">
        <f aca="false">VLOOKUP($B$1,Dati!$B$31:$AT$43,O71)</f>
        <v>0</v>
      </c>
      <c r="P74" s="146" t="n">
        <f aca="false">VLOOKUP($B$1,Dati!$B$31:$AT$43,P71)</f>
        <v>0</v>
      </c>
      <c r="Q74" s="146" t="n">
        <f aca="false">VLOOKUP($B$1,Dati!$B$31:$AT$43,Q71)</f>
        <v>0</v>
      </c>
      <c r="R74" s="146" t="n">
        <f aca="false">VLOOKUP($B$1,Dati!$B$31:$AT$43,R71)</f>
        <v>0</v>
      </c>
      <c r="S74" s="146" t="n">
        <f aca="false">VLOOKUP($B$1,Dati!$B$31:$AT$43,S71)</f>
        <v>0</v>
      </c>
      <c r="T74" s="146" t="n">
        <f aca="false">VLOOKUP($B$1,Dati!$B$31:$AT$43,T71)</f>
        <v>0</v>
      </c>
      <c r="U74" s="146" t="n">
        <f aca="false">VLOOKUP($B$1,Dati!$B$31:$AT$43,U71)</f>
        <v>0</v>
      </c>
      <c r="V74" s="146" t="n">
        <f aca="false">VLOOKUP($B$1,Dati!$B$31:$AT$43,V71)</f>
        <v>0</v>
      </c>
      <c r="W74" s="146" t="n">
        <f aca="false">VLOOKUP($B$1,Dati!$B$31:$AT$43,W71)</f>
        <v>0</v>
      </c>
      <c r="X74" s="146" t="n">
        <f aca="false">VLOOKUP($B$1,Dati!$B$31:$AT$43,X71)</f>
        <v>0</v>
      </c>
      <c r="Y74" s="146" t="n">
        <f aca="false">VLOOKUP($B$1,Dati!$B$31:$AT$43,Y71)</f>
        <v>0</v>
      </c>
      <c r="Z74" s="146" t="n">
        <f aca="false">VLOOKUP($B$1,Dati!$B$31:$AT$43,Z71)</f>
        <v>0</v>
      </c>
      <c r="AA74" s="146" t="n">
        <f aca="false">VLOOKUP($B$1,Dati!$B$31:$AT$43,AA71)</f>
        <v>0</v>
      </c>
      <c r="AB74" s="146" t="n">
        <f aca="false">VLOOKUP($B$1,Dati!$B$31:$AT$43,AB71)</f>
        <v>0</v>
      </c>
      <c r="AC74" s="146" t="n">
        <f aca="false">VLOOKUP($B$1,Dati!$B$31:$AT$43,AC71)</f>
        <v>0</v>
      </c>
      <c r="AD74" s="146" t="n">
        <f aca="false">VLOOKUP($B$1,Dati!$B$31:$AT$43,AD71)</f>
        <v>0</v>
      </c>
      <c r="AE74" s="146" t="n">
        <f aca="false">VLOOKUP($B$1,Dati!$B$31:$AT$43,AE71)</f>
        <v>0</v>
      </c>
      <c r="AF74" s="146" t="n">
        <f aca="false">VLOOKUP($B$1,Dati!$B$31:$AT$43,AF71)</f>
        <v>0</v>
      </c>
      <c r="AG74" s="146" t="n">
        <f aca="false">VLOOKUP($B$1,Dati!$B$31:$AT$43,AG71)</f>
        <v>0</v>
      </c>
      <c r="AH74" s="146" t="n">
        <f aca="false">VLOOKUP($B$1,Dati!$B$31:$AT$43,AH71)</f>
        <v>0</v>
      </c>
      <c r="AI74" s="146" t="n">
        <f aca="false">VLOOKUP($B$1,Dati!$B$31:$AT$43,AI71)</f>
        <v>0</v>
      </c>
      <c r="AJ74" s="146" t="n">
        <f aca="false">VLOOKUP($B$1,Dati!$B$31:$AT$43,AJ71)</f>
        <v>0</v>
      </c>
      <c r="AK74" s="146" t="n">
        <f aca="false">VLOOKUP($B$1,Dati!$B$31:$AT$43,AK71)</f>
        <v>0</v>
      </c>
      <c r="AL74" s="146" t="n">
        <f aca="false">VLOOKUP($B$1,Dati!$B$31:$AT$43,AL71)</f>
        <v>0</v>
      </c>
      <c r="AM74" s="146" t="n">
        <f aca="false">VLOOKUP($B$1,Dati!$B$31:$AT$43,AM71)</f>
        <v>0</v>
      </c>
      <c r="AN74" s="146" t="n">
        <f aca="false">VLOOKUP($B$1,Dati!$B$31:$AT$43,AN71)</f>
        <v>0</v>
      </c>
      <c r="AO74" s="146" t="n">
        <f aca="false">VLOOKUP($B$1,Dati!$B$31:$AT$43,AO71)</f>
        <v>0</v>
      </c>
    </row>
    <row r="75" customFormat="false" ht="12.75" hidden="false" customHeight="true" outlineLevel="0" collapsed="false">
      <c r="A75" s="193" t="n">
        <v>43347</v>
      </c>
      <c r="B75" s="146" t="n">
        <f aca="false">VLOOKUP($B$1,Dati!$B$45:$AT$57,B71)</f>
        <v>0</v>
      </c>
      <c r="C75" s="146" t="n">
        <f aca="false">VLOOKUP($B$1,Dati!$B$45:$AT$57,C71)</f>
        <v>0</v>
      </c>
      <c r="D75" s="146" t="n">
        <f aca="false">VLOOKUP($B$1,Dati!$B$45:$AT$57,D71)</f>
        <v>0</v>
      </c>
      <c r="E75" s="146" t="n">
        <f aca="false">VLOOKUP($B$1,Dati!$B$45:$AT$57,E71)</f>
        <v>0</v>
      </c>
      <c r="F75" s="146" t="n">
        <f aca="false">VLOOKUP($B$1,Dati!$B$45:$AT$57,F71)</f>
        <v>0</v>
      </c>
      <c r="G75" s="146" t="n">
        <f aca="false">VLOOKUP($B$1,Dati!$B$45:$AT$57,G71)</f>
        <v>0</v>
      </c>
      <c r="H75" s="146" t="n">
        <f aca="false">VLOOKUP($B$1,Dati!$B$45:$AT$57,H71)</f>
        <v>0</v>
      </c>
      <c r="I75" s="146" t="n">
        <f aca="false">VLOOKUP($B$1,Dati!$B$45:$AT$57,I71)</f>
        <v>0</v>
      </c>
      <c r="J75" s="146" t="n">
        <f aca="false">VLOOKUP($B$1,Dati!$B$45:$AT$57,J71)</f>
        <v>0</v>
      </c>
      <c r="K75" s="146" t="n">
        <f aca="false">VLOOKUP($B$1,Dati!$B$45:$AT$57,K71)</f>
        <v>0</v>
      </c>
      <c r="L75" s="146" t="n">
        <f aca="false">VLOOKUP($B$1,Dati!$B$45:$AT$57,L71)</f>
        <v>0</v>
      </c>
      <c r="M75" s="146" t="n">
        <f aca="false">VLOOKUP($B$1,Dati!$B$45:$AT$57,M71)</f>
        <v>0</v>
      </c>
      <c r="N75" s="146" t="n">
        <f aca="false">VLOOKUP($B$1,Dati!$B$45:$AT$57,N71)</f>
        <v>0</v>
      </c>
      <c r="O75" s="146" t="n">
        <f aca="false">VLOOKUP($B$1,Dati!$B$45:$AT$57,O71)</f>
        <v>0</v>
      </c>
      <c r="P75" s="146" t="n">
        <f aca="false">VLOOKUP($B$1,Dati!$B$45:$AT$57,P71)</f>
        <v>0</v>
      </c>
      <c r="Q75" s="146" t="n">
        <f aca="false">VLOOKUP($B$1,Dati!$B$45:$AT$57,Q71)</f>
        <v>0</v>
      </c>
      <c r="R75" s="146" t="n">
        <f aca="false">VLOOKUP($B$1,Dati!$B$45:$AT$57,R71)</f>
        <v>0</v>
      </c>
      <c r="S75" s="146" t="n">
        <f aca="false">VLOOKUP($B$1,Dati!$B$45:$AT$57,S71)</f>
        <v>0</v>
      </c>
      <c r="T75" s="146" t="n">
        <f aca="false">VLOOKUP($B$1,Dati!$B$45:$AT$57,T71)</f>
        <v>0</v>
      </c>
      <c r="U75" s="146" t="n">
        <f aca="false">VLOOKUP($B$1,Dati!$B$45:$AT$57,U71)</f>
        <v>0</v>
      </c>
      <c r="V75" s="146" t="n">
        <f aca="false">VLOOKUP($B$1,Dati!$B$45:$AT$57,V71)</f>
        <v>0</v>
      </c>
      <c r="W75" s="146" t="n">
        <f aca="false">VLOOKUP($B$1,Dati!$B$45:$AT$57,W71)</f>
        <v>0</v>
      </c>
      <c r="X75" s="146" t="n">
        <f aca="false">VLOOKUP($B$1,Dati!$B$45:$AT$57,X71)</f>
        <v>0</v>
      </c>
      <c r="Y75" s="146" t="n">
        <f aca="false">VLOOKUP($B$1,Dati!$B$45:$AT$57,Y71)</f>
        <v>0</v>
      </c>
      <c r="Z75" s="146" t="n">
        <f aca="false">VLOOKUP($B$1,Dati!$B$45:$AT$57,Z71)</f>
        <v>0</v>
      </c>
      <c r="AA75" s="146" t="n">
        <f aca="false">VLOOKUP($B$1,Dati!$B$45:$AT$57,AA71)</f>
        <v>0</v>
      </c>
      <c r="AB75" s="146" t="n">
        <f aca="false">VLOOKUP($B$1,Dati!$B$45:$AT$57,AB71)</f>
        <v>0</v>
      </c>
      <c r="AC75" s="146" t="n">
        <f aca="false">VLOOKUP($B$1,Dati!$B$45:$AT$57,AC71)</f>
        <v>0</v>
      </c>
      <c r="AD75" s="146" t="n">
        <f aca="false">VLOOKUP($B$1,Dati!$B$45:$AT$57,AD71)</f>
        <v>0</v>
      </c>
      <c r="AE75" s="146" t="n">
        <f aca="false">VLOOKUP($B$1,Dati!$B$45:$AT$57,AE71)</f>
        <v>0</v>
      </c>
      <c r="AF75" s="146" t="n">
        <f aca="false">VLOOKUP($B$1,Dati!$B$45:$AT$57,AF71)</f>
        <v>0</v>
      </c>
      <c r="AG75" s="146" t="n">
        <f aca="false">VLOOKUP($B$1,Dati!$B$45:$AT$57,AG71)</f>
        <v>0</v>
      </c>
      <c r="AH75" s="146" t="n">
        <f aca="false">VLOOKUP($B$1,Dati!$B$45:$AT$57,AH71)</f>
        <v>0</v>
      </c>
      <c r="AI75" s="146" t="n">
        <f aca="false">VLOOKUP($B$1,Dati!$B$45:$AT$57,AI71)</f>
        <v>0</v>
      </c>
      <c r="AJ75" s="146" t="n">
        <f aca="false">VLOOKUP($B$1,Dati!$B$45:$AT$57,AJ71)</f>
        <v>0</v>
      </c>
      <c r="AK75" s="146" t="n">
        <f aca="false">VLOOKUP($B$1,Dati!$B$45:$AT$57,AK71)</f>
        <v>0</v>
      </c>
      <c r="AL75" s="146" t="n">
        <f aca="false">VLOOKUP($B$1,Dati!$B$45:$AT$57,AL71)</f>
        <v>0</v>
      </c>
      <c r="AM75" s="146" t="n">
        <f aca="false">VLOOKUP($B$1,Dati!$B$45:$AT$57,AM71)</f>
        <v>0</v>
      </c>
      <c r="AN75" s="146" t="n">
        <f aca="false">VLOOKUP($B$1,Dati!$B$45:$AT$57,AN71)</f>
        <v>0</v>
      </c>
      <c r="AO75" s="146" t="n">
        <f aca="false">VLOOKUP($B$1,Dati!$B$45:$AT$57,AO71)</f>
        <v>0</v>
      </c>
    </row>
    <row r="76" customFormat="false" ht="12.75" hidden="false" customHeight="true" outlineLevel="0" collapsed="false">
      <c r="A76" s="193" t="n">
        <v>43348</v>
      </c>
      <c r="B76" s="146" t="n">
        <f aca="false">VLOOKUP($B$1,Dati!$B$57:$AT$71,B71)</f>
        <v>0</v>
      </c>
      <c r="C76" s="146" t="n">
        <f aca="false">VLOOKUP($B$1,Dati!$B$57:$AT$71,C71)</f>
        <v>0</v>
      </c>
      <c r="D76" s="146" t="n">
        <f aca="false">VLOOKUP($B$1,Dati!$B$57:$AT$71,D71)</f>
        <v>0</v>
      </c>
      <c r="E76" s="146" t="n">
        <f aca="false">VLOOKUP($B$1,Dati!$B$57:$AT$71,E71)</f>
        <v>0</v>
      </c>
      <c r="F76" s="146" t="n">
        <f aca="false">VLOOKUP($B$1,Dati!$B$57:$AT$71,F71)</f>
        <v>0</v>
      </c>
      <c r="G76" s="146" t="n">
        <f aca="false">VLOOKUP($B$1,Dati!$B$57:$AT$71,G71)</f>
        <v>0</v>
      </c>
      <c r="H76" s="146" t="n">
        <f aca="false">VLOOKUP($B$1,Dati!$B$57:$AT$71,H71)</f>
        <v>0</v>
      </c>
      <c r="I76" s="146" t="n">
        <f aca="false">VLOOKUP($B$1,Dati!$B$57:$AT$71,I71)</f>
        <v>0</v>
      </c>
      <c r="J76" s="146" t="n">
        <f aca="false">VLOOKUP($B$1,Dati!$B$57:$AT$71,J71)</f>
        <v>0</v>
      </c>
      <c r="K76" s="146" t="n">
        <f aca="false">VLOOKUP($B$1,Dati!$B$57:$AT$71,K71)</f>
        <v>0</v>
      </c>
      <c r="L76" s="146" t="n">
        <f aca="false">VLOOKUP($B$1,Dati!$B$57:$AT$71,L71)</f>
        <v>0</v>
      </c>
      <c r="M76" s="146" t="n">
        <f aca="false">VLOOKUP($B$1,Dati!$B$57:$AT$71,M71)</f>
        <v>0</v>
      </c>
      <c r="N76" s="146" t="n">
        <f aca="false">VLOOKUP($B$1,Dati!$B$57:$AT$71,N71)</f>
        <v>0</v>
      </c>
      <c r="O76" s="146" t="n">
        <f aca="false">VLOOKUP($B$1,Dati!$B$57:$AT$71,O71)</f>
        <v>0</v>
      </c>
      <c r="P76" s="146" t="n">
        <f aca="false">VLOOKUP($B$1,Dati!$B$57:$AT$71,P71)</f>
        <v>0</v>
      </c>
      <c r="Q76" s="146" t="n">
        <f aca="false">VLOOKUP($B$1,Dati!$B$57:$AT$71,Q71)</f>
        <v>0</v>
      </c>
      <c r="R76" s="146" t="n">
        <f aca="false">VLOOKUP($B$1,Dati!$B$57:$AT$71,R71)</f>
        <v>0</v>
      </c>
      <c r="S76" s="146" t="n">
        <f aca="false">VLOOKUP($B$1,Dati!$B$57:$AT$71,S71)</f>
        <v>0</v>
      </c>
      <c r="T76" s="146" t="n">
        <f aca="false">VLOOKUP($B$1,Dati!$B$57:$AT$71,T71)</f>
        <v>0</v>
      </c>
      <c r="U76" s="146" t="n">
        <f aca="false">VLOOKUP($B$1,Dati!$B$57:$AT$71,U71)</f>
        <v>0</v>
      </c>
      <c r="V76" s="146" t="n">
        <f aca="false">VLOOKUP($B$1,Dati!$B$57:$AT$71,V71)</f>
        <v>0</v>
      </c>
      <c r="W76" s="146" t="n">
        <f aca="false">VLOOKUP($B$1,Dati!$B$57:$AT$71,W71)</f>
        <v>0</v>
      </c>
      <c r="X76" s="146" t="n">
        <f aca="false">VLOOKUP($B$1,Dati!$B$57:$AT$71,X71)</f>
        <v>0</v>
      </c>
      <c r="Y76" s="146" t="n">
        <f aca="false">VLOOKUP($B$1,Dati!$B$57:$AT$71,Y71)</f>
        <v>0</v>
      </c>
      <c r="Z76" s="146" t="n">
        <f aca="false">VLOOKUP($B$1,Dati!$B$57:$AT$71,Z71)</f>
        <v>0</v>
      </c>
      <c r="AA76" s="146" t="n">
        <f aca="false">VLOOKUP($B$1,Dati!$B$57:$AT$71,AA71)</f>
        <v>0</v>
      </c>
      <c r="AB76" s="146" t="n">
        <f aca="false">VLOOKUP($B$1,Dati!$B$57:$AT$71,AB71)</f>
        <v>0</v>
      </c>
      <c r="AC76" s="146" t="n">
        <f aca="false">VLOOKUP($B$1,Dati!$B$57:$AT$71,AC71)</f>
        <v>0</v>
      </c>
      <c r="AD76" s="146" t="n">
        <f aca="false">VLOOKUP($B$1,Dati!$B$57:$AT$71,AD71)</f>
        <v>0</v>
      </c>
      <c r="AE76" s="146" t="n">
        <f aca="false">VLOOKUP($B$1,Dati!$B$57:$AT$71,AE71)</f>
        <v>0</v>
      </c>
      <c r="AF76" s="146" t="n">
        <f aca="false">VLOOKUP($B$1,Dati!$B$57:$AT$71,AF71)</f>
        <v>0</v>
      </c>
      <c r="AG76" s="146" t="n">
        <f aca="false">VLOOKUP($B$1,Dati!$B$57:$AT$71,AG71)</f>
        <v>0</v>
      </c>
      <c r="AH76" s="146" t="n">
        <f aca="false">VLOOKUP($B$1,Dati!$B$57:$AT$71,AH71)</f>
        <v>0</v>
      </c>
      <c r="AI76" s="146" t="n">
        <f aca="false">VLOOKUP($B$1,Dati!$B$57:$AT$71,AI71)</f>
        <v>0</v>
      </c>
      <c r="AJ76" s="146" t="n">
        <f aca="false">VLOOKUP($B$1,Dati!$B$57:$AT$71,AJ71)</f>
        <v>0</v>
      </c>
      <c r="AK76" s="146" t="n">
        <f aca="false">VLOOKUP($B$1,Dati!$B$57:$AT$71,AK71)</f>
        <v>0</v>
      </c>
      <c r="AL76" s="146" t="n">
        <f aca="false">VLOOKUP($B$1,Dati!$B$57:$AT$71,AL71)</f>
        <v>0</v>
      </c>
      <c r="AM76" s="146" t="n">
        <f aca="false">VLOOKUP($B$1,Dati!$B$57:$AT$71,AM71)</f>
        <v>0</v>
      </c>
      <c r="AN76" s="146" t="n">
        <f aca="false">VLOOKUP($B$1,Dati!$B$57:$AT$71,AN71)</f>
        <v>0</v>
      </c>
      <c r="AO76" s="146" t="n">
        <f aca="false">VLOOKUP($B$1,Dati!$B$57:$AT$71,AO71)</f>
        <v>0</v>
      </c>
    </row>
    <row r="77" customFormat="false" ht="12.75" hidden="false" customHeight="true" outlineLevel="0" collapsed="false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</row>
    <row r="78" customFormat="false" ht="12.75" hidden="false" customHeight="true" outlineLevel="0" collapsed="false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  <c r="AK78" s="151"/>
      <c r="AL78" s="151"/>
      <c r="AM78" s="151"/>
      <c r="AN78" s="151"/>
      <c r="AO78" s="151"/>
    </row>
    <row r="79" customFormat="false" ht="12.75" hidden="false" customHeight="true" outlineLevel="0" collapsed="false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  <c r="AE79" s="151"/>
      <c r="AF79" s="151"/>
      <c r="AG79" s="151"/>
      <c r="AH79" s="151"/>
      <c r="AI79" s="151"/>
      <c r="AJ79" s="151"/>
      <c r="AK79" s="151"/>
      <c r="AL79" s="151"/>
      <c r="AM79" s="151"/>
      <c r="AN79" s="151"/>
      <c r="AO79" s="151"/>
    </row>
    <row r="80" customFormat="false" ht="12.75" hidden="false" customHeight="true" outlineLevel="0" collapsed="false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</row>
    <row r="81" customFormat="false" ht="12.75" hidden="false" customHeight="true" outlineLevel="0" collapsed="false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  <c r="AK81" s="151"/>
      <c r="AL81" s="151"/>
      <c r="AM81" s="151"/>
      <c r="AN81" s="151"/>
      <c r="AO81" s="151"/>
    </row>
    <row r="82" customFormat="false" ht="12.75" hidden="false" customHeight="true" outlineLevel="0" collapsed="false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  <c r="AE82" s="151"/>
      <c r="AF82" s="151"/>
      <c r="AG82" s="151"/>
      <c r="AH82" s="151"/>
      <c r="AI82" s="151"/>
      <c r="AJ82" s="151"/>
      <c r="AK82" s="151"/>
      <c r="AL82" s="151"/>
      <c r="AM82" s="151"/>
      <c r="AN82" s="151"/>
      <c r="AO82" s="151"/>
    </row>
    <row r="83" customFormat="false" ht="12.75" hidden="false" customHeight="true" outlineLevel="0" collapsed="false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  <c r="AC83" s="151"/>
      <c r="AD83" s="151"/>
      <c r="AE83" s="151"/>
      <c r="AF83" s="151"/>
      <c r="AG83" s="151"/>
      <c r="AH83" s="151"/>
      <c r="AI83" s="151"/>
      <c r="AJ83" s="151"/>
      <c r="AK83" s="151"/>
      <c r="AL83" s="151"/>
      <c r="AM83" s="151"/>
      <c r="AN83" s="151"/>
      <c r="AO83" s="151"/>
    </row>
    <row r="84" customFormat="false" ht="12.75" hidden="false" customHeight="true" outlineLevel="0" collapsed="false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  <c r="AE84" s="151"/>
      <c r="AF84" s="151"/>
      <c r="AG84" s="151"/>
      <c r="AH84" s="151"/>
      <c r="AI84" s="151"/>
      <c r="AJ84" s="151"/>
      <c r="AK84" s="151"/>
      <c r="AL84" s="151"/>
      <c r="AM84" s="151"/>
      <c r="AN84" s="151"/>
      <c r="AO84" s="151"/>
    </row>
    <row r="85" customFormat="false" ht="12.75" hidden="false" customHeight="true" outlineLevel="0" collapsed="false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</row>
    <row r="86" customFormat="false" ht="12.75" hidden="false" customHeight="true" outlineLevel="0" collapsed="false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  <c r="AF86" s="151"/>
      <c r="AG86" s="151"/>
      <c r="AH86" s="151"/>
      <c r="AI86" s="151"/>
      <c r="AJ86" s="151"/>
      <c r="AK86" s="151"/>
      <c r="AL86" s="151"/>
      <c r="AM86" s="151"/>
      <c r="AN86" s="151"/>
      <c r="AO86" s="151"/>
    </row>
    <row r="87" customFormat="false" ht="12.75" hidden="false" customHeight="true" outlineLevel="0" collapsed="false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51"/>
      <c r="AF87" s="151"/>
      <c r="AG87" s="151"/>
      <c r="AH87" s="151"/>
      <c r="AI87" s="151"/>
      <c r="AJ87" s="151"/>
      <c r="AK87" s="151"/>
      <c r="AL87" s="151"/>
      <c r="AM87" s="151"/>
      <c r="AN87" s="151"/>
      <c r="AO87" s="151"/>
    </row>
    <row r="88" customFormat="false" ht="12.75" hidden="false" customHeight="true" outlineLevel="0" collapsed="false">
      <c r="A88" s="149"/>
      <c r="B88" s="149"/>
      <c r="C88" s="149"/>
      <c r="D88" s="149"/>
      <c r="E88" s="149"/>
      <c r="F88" s="149"/>
      <c r="G88" s="149"/>
      <c r="H88" s="149"/>
      <c r="I88" s="149"/>
      <c r="J88" s="149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</row>
    <row r="89" customFormat="false" ht="12.75" hidden="false" customHeight="true" outlineLevel="0" collapsed="false">
      <c r="A89" s="149"/>
      <c r="B89" s="149"/>
      <c r="C89" s="149"/>
      <c r="D89" s="149"/>
      <c r="E89" s="149"/>
      <c r="F89" s="149"/>
      <c r="G89" s="149"/>
      <c r="H89" s="149"/>
      <c r="I89" s="149"/>
      <c r="J89" s="149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  <c r="AF89" s="151"/>
      <c r="AG89" s="151"/>
      <c r="AH89" s="151"/>
      <c r="AI89" s="151"/>
      <c r="AJ89" s="151"/>
      <c r="AK89" s="151"/>
      <c r="AL89" s="151"/>
      <c r="AM89" s="151"/>
      <c r="AN89" s="151"/>
      <c r="AO89" s="151"/>
    </row>
    <row r="90" customFormat="false" ht="12.75" hidden="false" customHeight="true" outlineLevel="0" collapsed="false">
      <c r="A90" s="151"/>
      <c r="B90" s="186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  <c r="AK90" s="151"/>
      <c r="AL90" s="151"/>
      <c r="AM90" s="151"/>
      <c r="AN90" s="151"/>
      <c r="AO90" s="151"/>
    </row>
    <row r="91" customFormat="false" ht="12.75" hidden="false" customHeight="true" outlineLevel="0" collapsed="false">
      <c r="A91" s="149"/>
      <c r="B91" s="149"/>
      <c r="C91" s="149"/>
      <c r="D91" s="149"/>
      <c r="E91" s="149"/>
      <c r="F91" s="149"/>
      <c r="G91" s="149"/>
      <c r="H91" s="149"/>
      <c r="I91" s="149"/>
      <c r="J91" s="149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</row>
    <row r="92" customFormat="false" ht="12.75" hidden="false" customHeight="true" outlineLevel="0" collapsed="false">
      <c r="A92" s="149"/>
      <c r="B92" s="149"/>
      <c r="C92" s="149"/>
      <c r="D92" s="149"/>
      <c r="E92" s="149"/>
      <c r="F92" s="149"/>
      <c r="G92" s="149"/>
      <c r="H92" s="149"/>
      <c r="I92" s="149"/>
      <c r="J92" s="149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1"/>
    </row>
    <row r="93" customFormat="false" ht="12.75" hidden="false" customHeight="true" outlineLevel="0" collapsed="false">
      <c r="A93" s="149"/>
      <c r="B93" s="149"/>
      <c r="C93" s="149"/>
      <c r="D93" s="149"/>
      <c r="E93" s="149"/>
      <c r="F93" s="149"/>
      <c r="G93" s="149"/>
      <c r="H93" s="149"/>
      <c r="I93" s="149"/>
      <c r="J93" s="149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1"/>
    </row>
    <row r="94" customFormat="false" ht="12.75" hidden="false" customHeight="true" outlineLevel="0" collapsed="false">
      <c r="A94" s="149"/>
      <c r="B94" s="149"/>
      <c r="C94" s="149"/>
      <c r="D94" s="149"/>
      <c r="E94" s="149"/>
      <c r="F94" s="149"/>
      <c r="G94" s="149"/>
      <c r="H94" s="149"/>
      <c r="I94" s="149"/>
      <c r="J94" s="149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</row>
    <row r="95" customFormat="false" ht="12.75" hidden="false" customHeight="true" outlineLevel="0" collapsed="false">
      <c r="A95" s="149"/>
      <c r="B95" s="149"/>
      <c r="C95" s="149"/>
      <c r="D95" s="149"/>
      <c r="E95" s="149"/>
      <c r="F95" s="149"/>
      <c r="G95" s="149"/>
      <c r="H95" s="149"/>
      <c r="I95" s="149"/>
      <c r="J95" s="149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  <c r="AE95" s="151"/>
      <c r="AF95" s="151"/>
      <c r="AG95" s="151"/>
      <c r="AH95" s="151"/>
      <c r="AI95" s="151"/>
      <c r="AJ95" s="151"/>
      <c r="AK95" s="151"/>
      <c r="AL95" s="151"/>
      <c r="AM95" s="151"/>
      <c r="AN95" s="151"/>
      <c r="AO95" s="151"/>
    </row>
    <row r="96" customFormat="false" ht="12.75" hidden="false" customHeight="true" outlineLevel="0" collapsed="false">
      <c r="A96" s="149"/>
      <c r="B96" s="149"/>
      <c r="C96" s="149"/>
      <c r="D96" s="149"/>
      <c r="E96" s="149"/>
      <c r="F96" s="149"/>
      <c r="G96" s="149"/>
      <c r="H96" s="149"/>
      <c r="I96" s="149"/>
      <c r="J96" s="149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  <c r="AK96" s="151"/>
      <c r="AL96" s="151"/>
      <c r="AM96" s="151"/>
      <c r="AN96" s="151"/>
      <c r="AO96" s="151"/>
    </row>
    <row r="97" customFormat="false" ht="12.75" hidden="false" customHeight="true" outlineLevel="0" collapsed="false">
      <c r="A97" s="149"/>
      <c r="B97" s="149"/>
      <c r="C97" s="149"/>
      <c r="D97" s="149"/>
      <c r="E97" s="149"/>
      <c r="F97" s="149"/>
      <c r="G97" s="149"/>
      <c r="H97" s="149"/>
      <c r="I97" s="149"/>
      <c r="J97" s="149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  <c r="AK97" s="151"/>
      <c r="AL97" s="151"/>
      <c r="AM97" s="151"/>
      <c r="AN97" s="151"/>
      <c r="AO97" s="151"/>
    </row>
    <row r="98" customFormat="false" ht="12.75" hidden="false" customHeight="true" outlineLevel="0" collapsed="false">
      <c r="A98" s="149"/>
      <c r="B98" s="149"/>
      <c r="C98" s="149"/>
      <c r="D98" s="149"/>
      <c r="E98" s="149"/>
      <c r="F98" s="149"/>
      <c r="G98" s="149"/>
      <c r="H98" s="149"/>
      <c r="I98" s="149"/>
      <c r="J98" s="149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  <c r="AK98" s="151"/>
      <c r="AL98" s="151"/>
      <c r="AM98" s="151"/>
      <c r="AN98" s="151"/>
      <c r="AO98" s="151"/>
    </row>
    <row r="99" customFormat="false" ht="12.75" hidden="false" customHeight="true" outlineLevel="0" collapsed="false">
      <c r="A99" s="149"/>
      <c r="B99" s="149"/>
      <c r="C99" s="149"/>
      <c r="D99" s="149"/>
      <c r="E99" s="149"/>
      <c r="F99" s="149"/>
      <c r="G99" s="149"/>
      <c r="H99" s="149"/>
      <c r="I99" s="149"/>
      <c r="J99" s="149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  <c r="AK99" s="151"/>
      <c r="AL99" s="151"/>
      <c r="AM99" s="151"/>
      <c r="AN99" s="151"/>
      <c r="AO99" s="151"/>
    </row>
    <row r="100" customFormat="false" ht="12.75" hidden="false" customHeight="true" outlineLevel="0" collapsed="false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1"/>
      <c r="AO100" s="151"/>
    </row>
    <row r="101" customFormat="false" ht="12.75" hidden="false" customHeight="true" outlineLevel="0" collapsed="false">
      <c r="A101" s="149"/>
      <c r="B101" s="149"/>
      <c r="C101" s="149"/>
      <c r="D101" s="149"/>
      <c r="E101" s="149"/>
      <c r="F101" s="149"/>
      <c r="G101" s="149"/>
      <c r="H101" s="149"/>
      <c r="I101" s="149"/>
      <c r="J101" s="149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</row>
    <row r="102" customFormat="false" ht="12.75" hidden="false" customHeight="true" outlineLevel="0" collapsed="false">
      <c r="A102" s="149"/>
      <c r="B102" s="149"/>
      <c r="C102" s="149"/>
      <c r="D102" s="149"/>
      <c r="E102" s="149"/>
      <c r="F102" s="149"/>
      <c r="G102" s="149"/>
      <c r="H102" s="149"/>
      <c r="I102" s="149"/>
      <c r="J102" s="149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</row>
    <row r="103" customFormat="false" ht="12.75" hidden="false" customHeight="true" outlineLevel="0" collapsed="false">
      <c r="A103" s="149"/>
      <c r="B103" s="149"/>
      <c r="C103" s="149"/>
      <c r="D103" s="149"/>
      <c r="E103" s="149"/>
      <c r="F103" s="149"/>
      <c r="G103" s="149"/>
      <c r="H103" s="149"/>
      <c r="I103" s="149"/>
      <c r="J103" s="149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</row>
    <row r="104" customFormat="false" ht="12.75" hidden="false" customHeight="true" outlineLevel="0" collapsed="false">
      <c r="A104" s="149"/>
      <c r="B104" s="149"/>
      <c r="C104" s="149"/>
      <c r="D104" s="149"/>
      <c r="E104" s="149"/>
      <c r="F104" s="149"/>
      <c r="G104" s="149"/>
      <c r="H104" s="149"/>
      <c r="I104" s="149"/>
      <c r="J104" s="149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  <c r="AK104" s="151"/>
      <c r="AL104" s="151"/>
      <c r="AM104" s="151"/>
      <c r="AN104" s="151"/>
      <c r="AO104" s="151"/>
    </row>
    <row r="105" customFormat="false" ht="12.75" hidden="false" customHeight="true" outlineLevel="0" collapsed="false">
      <c r="A105" s="149"/>
      <c r="B105" s="149"/>
      <c r="C105" s="149"/>
      <c r="D105" s="149"/>
      <c r="E105" s="149"/>
      <c r="F105" s="149"/>
      <c r="G105" s="149"/>
      <c r="H105" s="149"/>
      <c r="I105" s="149"/>
      <c r="J105" s="149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  <c r="AK105" s="151"/>
      <c r="AL105" s="151"/>
      <c r="AM105" s="151"/>
      <c r="AN105" s="151"/>
      <c r="AO105" s="151"/>
    </row>
    <row r="106" customFormat="false" ht="12.75" hidden="false" customHeight="true" outlineLevel="0" collapsed="false">
      <c r="A106" s="149"/>
      <c r="B106" s="149"/>
      <c r="C106" s="149"/>
      <c r="D106" s="149"/>
      <c r="E106" s="149"/>
      <c r="F106" s="149"/>
      <c r="G106" s="149"/>
      <c r="H106" s="149"/>
      <c r="I106" s="149"/>
      <c r="J106" s="149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  <c r="AK106" s="151"/>
      <c r="AL106" s="151"/>
      <c r="AM106" s="151"/>
      <c r="AN106" s="151"/>
      <c r="AO106" s="151"/>
    </row>
    <row r="107" customFormat="false" ht="12.75" hidden="false" customHeight="true" outlineLevel="0" collapsed="false">
      <c r="A107" s="149"/>
      <c r="B107" s="149"/>
      <c r="C107" s="149"/>
      <c r="D107" s="149"/>
      <c r="E107" s="149"/>
      <c r="F107" s="149"/>
      <c r="G107" s="149"/>
      <c r="H107" s="149"/>
      <c r="I107" s="149"/>
      <c r="J107" s="149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</row>
    <row r="108" customFormat="false" ht="12.75" hidden="false" customHeight="true" outlineLevel="0" collapsed="false">
      <c r="A108" s="149"/>
      <c r="B108" s="149"/>
      <c r="C108" s="149"/>
      <c r="D108" s="149"/>
      <c r="E108" s="149"/>
      <c r="F108" s="149"/>
      <c r="G108" s="149"/>
      <c r="H108" s="149"/>
      <c r="I108" s="149"/>
      <c r="J108" s="149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  <c r="AE108" s="151"/>
      <c r="AF108" s="151"/>
      <c r="AG108" s="151"/>
      <c r="AH108" s="151"/>
      <c r="AI108" s="151"/>
      <c r="AJ108" s="151"/>
      <c r="AK108" s="151"/>
      <c r="AL108" s="151"/>
      <c r="AM108" s="151"/>
      <c r="AN108" s="151"/>
      <c r="AO108" s="151"/>
    </row>
    <row r="109" customFormat="false" ht="12.75" hidden="false" customHeight="true" outlineLevel="0" collapsed="false">
      <c r="A109" s="149"/>
      <c r="B109" s="149"/>
      <c r="C109" s="149"/>
      <c r="D109" s="149"/>
      <c r="E109" s="149"/>
      <c r="F109" s="149"/>
      <c r="G109" s="149"/>
      <c r="H109" s="149"/>
      <c r="I109" s="149"/>
      <c r="J109" s="149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51"/>
      <c r="AB109" s="151"/>
      <c r="AC109" s="151"/>
      <c r="AD109" s="151"/>
      <c r="AE109" s="151"/>
      <c r="AF109" s="151"/>
      <c r="AG109" s="151"/>
      <c r="AH109" s="151"/>
      <c r="AI109" s="151"/>
      <c r="AJ109" s="151"/>
      <c r="AK109" s="151"/>
      <c r="AL109" s="151"/>
      <c r="AM109" s="151"/>
      <c r="AN109" s="151"/>
      <c r="AO109" s="151"/>
    </row>
    <row r="110" customFormat="false" ht="12.75" hidden="false" customHeight="true" outlineLevel="0" collapsed="false">
      <c r="A110" s="149"/>
      <c r="B110" s="149"/>
      <c r="C110" s="149"/>
      <c r="D110" s="149"/>
      <c r="E110" s="149"/>
      <c r="F110" s="149"/>
      <c r="G110" s="149"/>
      <c r="H110" s="149"/>
      <c r="I110" s="149"/>
      <c r="J110" s="149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  <c r="AB110" s="151"/>
      <c r="AC110" s="151"/>
      <c r="AD110" s="151"/>
      <c r="AE110" s="151"/>
      <c r="AF110" s="151"/>
      <c r="AG110" s="151"/>
      <c r="AH110" s="151"/>
      <c r="AI110" s="151"/>
      <c r="AJ110" s="151"/>
      <c r="AK110" s="151"/>
      <c r="AL110" s="151"/>
      <c r="AM110" s="151"/>
      <c r="AN110" s="151"/>
      <c r="AO110" s="151"/>
    </row>
    <row r="111" customFormat="false" ht="12.75" hidden="false" customHeight="true" outlineLevel="0" collapsed="false">
      <c r="A111" s="149"/>
      <c r="B111" s="149"/>
      <c r="C111" s="149"/>
      <c r="D111" s="149"/>
      <c r="E111" s="149"/>
      <c r="F111" s="149"/>
      <c r="G111" s="149"/>
      <c r="H111" s="149"/>
      <c r="I111" s="149"/>
      <c r="J111" s="149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51"/>
      <c r="AE111" s="151"/>
      <c r="AF111" s="151"/>
      <c r="AG111" s="151"/>
      <c r="AH111" s="151"/>
      <c r="AI111" s="151"/>
      <c r="AJ111" s="151"/>
      <c r="AK111" s="151"/>
      <c r="AL111" s="151"/>
      <c r="AM111" s="151"/>
      <c r="AN111" s="151"/>
      <c r="AO111" s="151"/>
    </row>
    <row r="112" customFormat="false" ht="12.75" hidden="false" customHeight="true" outlineLevel="0" collapsed="false">
      <c r="A112" s="151"/>
      <c r="B112" s="186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  <c r="AB112" s="151"/>
      <c r="AC112" s="151"/>
      <c r="AD112" s="151"/>
      <c r="AE112" s="151"/>
      <c r="AF112" s="151"/>
      <c r="AG112" s="151"/>
      <c r="AH112" s="151"/>
      <c r="AI112" s="151"/>
      <c r="AJ112" s="151"/>
      <c r="AK112" s="151"/>
      <c r="AL112" s="151"/>
      <c r="AM112" s="151"/>
      <c r="AN112" s="151"/>
      <c r="AO112" s="151"/>
    </row>
    <row r="113" customFormat="false" ht="12.75" hidden="false" customHeight="true" outlineLevel="0" collapsed="false">
      <c r="A113" s="151"/>
      <c r="B113" s="167"/>
      <c r="C113" s="151"/>
      <c r="D113" s="151"/>
      <c r="E113" s="151"/>
      <c r="F113" s="151"/>
      <c r="G113" s="151"/>
      <c r="H113" s="151"/>
      <c r="I113" s="167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  <c r="AE113" s="151"/>
      <c r="AF113" s="151"/>
      <c r="AG113" s="151"/>
      <c r="AH113" s="151"/>
      <c r="AI113" s="151"/>
      <c r="AJ113" s="151"/>
      <c r="AK113" s="151"/>
      <c r="AL113" s="151"/>
      <c r="AM113" s="151"/>
      <c r="AN113" s="151"/>
      <c r="AO113" s="151"/>
    </row>
    <row r="114" customFormat="false" ht="12.75" hidden="false" customHeight="true" outlineLevel="0" collapsed="false">
      <c r="A114" s="149"/>
      <c r="B114" s="149"/>
      <c r="C114" s="149"/>
      <c r="D114" s="149"/>
      <c r="E114" s="149"/>
      <c r="F114" s="149"/>
      <c r="G114" s="149"/>
      <c r="H114" s="149"/>
      <c r="I114" s="149"/>
      <c r="J114" s="149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  <c r="AE114" s="151"/>
      <c r="AF114" s="151"/>
      <c r="AG114" s="151"/>
      <c r="AH114" s="151"/>
      <c r="AI114" s="151"/>
      <c r="AJ114" s="151"/>
      <c r="AK114" s="151"/>
      <c r="AL114" s="151"/>
      <c r="AM114" s="151"/>
      <c r="AN114" s="151"/>
      <c r="AO114" s="151"/>
    </row>
    <row r="115" customFormat="false" ht="12.75" hidden="false" customHeight="true" outlineLevel="0" collapsed="false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  <c r="AK115" s="151"/>
      <c r="AL115" s="151"/>
      <c r="AM115" s="151"/>
      <c r="AN115" s="151"/>
      <c r="AO115" s="151"/>
    </row>
    <row r="116" customFormat="false" ht="12.75" hidden="false" customHeight="true" outlineLevel="0" collapsed="false">
      <c r="A116" s="149"/>
      <c r="B116" s="149"/>
      <c r="C116" s="149"/>
      <c r="D116" s="149"/>
      <c r="E116" s="149"/>
      <c r="F116" s="149"/>
      <c r="G116" s="149"/>
      <c r="H116" s="149"/>
      <c r="I116" s="149"/>
      <c r="J116" s="149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51"/>
      <c r="AO116" s="151"/>
    </row>
    <row r="117" customFormat="false" ht="12.75" hidden="false" customHeight="true" outlineLevel="0" collapsed="false">
      <c r="A117" s="149"/>
      <c r="B117" s="149"/>
      <c r="C117" s="149"/>
      <c r="D117" s="149"/>
      <c r="E117" s="149"/>
      <c r="F117" s="149"/>
      <c r="G117" s="149"/>
      <c r="H117" s="149"/>
      <c r="I117" s="149"/>
      <c r="J117" s="149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  <c r="AB117" s="151"/>
      <c r="AC117" s="151"/>
      <c r="AD117" s="151"/>
      <c r="AE117" s="151"/>
      <c r="AF117" s="151"/>
      <c r="AG117" s="151"/>
      <c r="AH117" s="151"/>
      <c r="AI117" s="151"/>
      <c r="AJ117" s="151"/>
      <c r="AK117" s="151"/>
      <c r="AL117" s="151"/>
      <c r="AM117" s="151"/>
      <c r="AN117" s="151"/>
      <c r="AO117" s="151"/>
    </row>
    <row r="118" customFormat="false" ht="12.75" hidden="false" customHeight="true" outlineLevel="0" collapsed="false">
      <c r="A118" s="149"/>
      <c r="B118" s="149"/>
      <c r="C118" s="149"/>
      <c r="D118" s="149"/>
      <c r="E118" s="149"/>
      <c r="F118" s="149"/>
      <c r="G118" s="149"/>
      <c r="H118" s="149"/>
      <c r="I118" s="149"/>
      <c r="J118" s="149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  <c r="AE118" s="151"/>
      <c r="AF118" s="151"/>
      <c r="AG118" s="151"/>
      <c r="AH118" s="151"/>
      <c r="AI118" s="151"/>
      <c r="AJ118" s="151"/>
      <c r="AK118" s="151"/>
      <c r="AL118" s="151"/>
      <c r="AM118" s="151"/>
      <c r="AN118" s="151"/>
      <c r="AO118" s="151"/>
    </row>
    <row r="119" customFormat="false" ht="12.75" hidden="false" customHeight="true" outlineLevel="0" collapsed="false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  <c r="AK119" s="151"/>
      <c r="AL119" s="151"/>
      <c r="AM119" s="151"/>
      <c r="AN119" s="151"/>
      <c r="AO119" s="151"/>
    </row>
    <row r="120" customFormat="false" ht="12.75" hidden="false" customHeight="true" outlineLevel="0" collapsed="false">
      <c r="A120" s="149"/>
      <c r="B120" s="149"/>
      <c r="C120" s="149"/>
      <c r="D120" s="149"/>
      <c r="E120" s="149"/>
      <c r="F120" s="149"/>
      <c r="G120" s="149"/>
      <c r="H120" s="149"/>
      <c r="I120" s="149"/>
      <c r="J120" s="149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1"/>
      <c r="AD120" s="151"/>
      <c r="AE120" s="151"/>
      <c r="AF120" s="151"/>
      <c r="AG120" s="151"/>
      <c r="AH120" s="151"/>
      <c r="AI120" s="151"/>
      <c r="AJ120" s="151"/>
      <c r="AK120" s="151"/>
      <c r="AL120" s="151"/>
      <c r="AM120" s="151"/>
      <c r="AN120" s="151"/>
      <c r="AO120" s="151"/>
    </row>
    <row r="121" customFormat="false" ht="12.75" hidden="false" customHeight="true" outlineLevel="0" collapsed="false">
      <c r="A121" s="149"/>
      <c r="B121" s="149"/>
      <c r="C121" s="149"/>
      <c r="D121" s="149"/>
      <c r="E121" s="149"/>
      <c r="F121" s="149"/>
      <c r="G121" s="149"/>
      <c r="H121" s="149"/>
      <c r="I121" s="149"/>
      <c r="J121" s="149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  <c r="AC121" s="151"/>
      <c r="AD121" s="151"/>
      <c r="AE121" s="151"/>
      <c r="AF121" s="151"/>
      <c r="AG121" s="151"/>
      <c r="AH121" s="151"/>
      <c r="AI121" s="151"/>
      <c r="AJ121" s="151"/>
      <c r="AK121" s="151"/>
      <c r="AL121" s="151"/>
      <c r="AM121" s="151"/>
      <c r="AN121" s="151"/>
      <c r="AO121" s="151"/>
    </row>
    <row r="122" customFormat="false" ht="12.75" hidden="false" customHeight="true" outlineLevel="0" collapsed="false">
      <c r="A122" s="149"/>
      <c r="B122" s="149"/>
      <c r="C122" s="149"/>
      <c r="D122" s="149"/>
      <c r="E122" s="149"/>
      <c r="F122" s="149"/>
      <c r="G122" s="149"/>
      <c r="H122" s="149"/>
      <c r="I122" s="149"/>
      <c r="J122" s="149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  <c r="AC122" s="151"/>
      <c r="AD122" s="151"/>
      <c r="AE122" s="151"/>
      <c r="AF122" s="151"/>
      <c r="AG122" s="151"/>
      <c r="AH122" s="151"/>
      <c r="AI122" s="151"/>
      <c r="AJ122" s="151"/>
      <c r="AK122" s="151"/>
      <c r="AL122" s="151"/>
      <c r="AM122" s="151"/>
      <c r="AN122" s="151"/>
      <c r="AO122" s="151"/>
    </row>
    <row r="123" customFormat="false" ht="12.75" hidden="false" customHeight="true" outlineLevel="0" collapsed="false">
      <c r="A123" s="149"/>
      <c r="B123" s="149"/>
      <c r="C123" s="149"/>
      <c r="D123" s="149"/>
      <c r="E123" s="149"/>
      <c r="F123" s="149"/>
      <c r="G123" s="149"/>
      <c r="H123" s="149"/>
      <c r="I123" s="149"/>
      <c r="J123" s="149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  <c r="AC123" s="151"/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51"/>
      <c r="AO123" s="151"/>
    </row>
    <row r="124" customFormat="false" ht="12.75" hidden="false" customHeight="true" outlineLevel="0" collapsed="false">
      <c r="A124" s="149"/>
      <c r="B124" s="149"/>
      <c r="C124" s="149"/>
      <c r="D124" s="149"/>
      <c r="E124" s="149"/>
      <c r="F124" s="149"/>
      <c r="G124" s="149"/>
      <c r="H124" s="149"/>
      <c r="I124" s="149"/>
      <c r="J124" s="149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  <c r="AC124" s="151"/>
      <c r="AD124" s="151"/>
      <c r="AE124" s="151"/>
      <c r="AF124" s="151"/>
      <c r="AG124" s="151"/>
      <c r="AH124" s="151"/>
      <c r="AI124" s="151"/>
      <c r="AJ124" s="151"/>
      <c r="AK124" s="151"/>
      <c r="AL124" s="151"/>
      <c r="AM124" s="151"/>
      <c r="AN124" s="151"/>
      <c r="AO124" s="151"/>
    </row>
    <row r="125" customFormat="false" ht="12.75" hidden="false" customHeight="true" outlineLevel="0" collapsed="false">
      <c r="A125" s="149"/>
      <c r="B125" s="149"/>
      <c r="C125" s="149"/>
      <c r="D125" s="149"/>
      <c r="E125" s="149"/>
      <c r="F125" s="149"/>
      <c r="G125" s="149"/>
      <c r="H125" s="149"/>
      <c r="I125" s="149"/>
      <c r="J125" s="149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  <c r="AC125" s="151"/>
      <c r="AD125" s="151"/>
      <c r="AE125" s="151"/>
      <c r="AF125" s="151"/>
      <c r="AG125" s="151"/>
      <c r="AH125" s="151"/>
      <c r="AI125" s="151"/>
      <c r="AJ125" s="151"/>
      <c r="AK125" s="151"/>
      <c r="AL125" s="151"/>
      <c r="AM125" s="151"/>
      <c r="AN125" s="151"/>
      <c r="AO125" s="151"/>
    </row>
    <row r="126" customFormat="false" ht="12.75" hidden="false" customHeight="true" outlineLevel="0" collapsed="false">
      <c r="A126" s="149"/>
      <c r="B126" s="149"/>
      <c r="C126" s="149"/>
      <c r="D126" s="149"/>
      <c r="E126" s="149"/>
      <c r="F126" s="149"/>
      <c r="G126" s="149"/>
      <c r="H126" s="149"/>
      <c r="I126" s="149"/>
      <c r="J126" s="149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  <c r="AK126" s="151"/>
      <c r="AL126" s="151"/>
      <c r="AM126" s="151"/>
      <c r="AN126" s="151"/>
      <c r="AO126" s="151"/>
    </row>
    <row r="127" customFormat="false" ht="12.75" hidden="false" customHeight="true" outlineLevel="0" collapsed="false">
      <c r="A127" s="149"/>
      <c r="B127" s="149"/>
      <c r="C127" s="149"/>
      <c r="D127" s="149"/>
      <c r="E127" s="149"/>
      <c r="F127" s="149"/>
      <c r="G127" s="149"/>
      <c r="H127" s="149"/>
      <c r="I127" s="149"/>
      <c r="J127" s="149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  <c r="AC127" s="151"/>
      <c r="AD127" s="151"/>
      <c r="AE127" s="151"/>
      <c r="AF127" s="151"/>
      <c r="AG127" s="151"/>
      <c r="AH127" s="151"/>
      <c r="AI127" s="151"/>
      <c r="AJ127" s="151"/>
      <c r="AK127" s="151"/>
      <c r="AL127" s="151"/>
      <c r="AM127" s="151"/>
      <c r="AN127" s="151"/>
      <c r="AO127" s="151"/>
    </row>
    <row r="128" customFormat="false" ht="12.75" hidden="false" customHeight="true" outlineLevel="0" collapsed="false">
      <c r="A128" s="149"/>
      <c r="B128" s="149"/>
      <c r="C128" s="149"/>
      <c r="D128" s="149"/>
      <c r="E128" s="149"/>
      <c r="F128" s="149"/>
      <c r="G128" s="149"/>
      <c r="H128" s="149"/>
      <c r="I128" s="149"/>
      <c r="J128" s="149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  <c r="AC128" s="151"/>
      <c r="AD128" s="151"/>
      <c r="AE128" s="151"/>
      <c r="AF128" s="151"/>
      <c r="AG128" s="151"/>
      <c r="AH128" s="151"/>
      <c r="AI128" s="151"/>
      <c r="AJ128" s="151"/>
      <c r="AK128" s="151"/>
      <c r="AL128" s="151"/>
      <c r="AM128" s="151"/>
      <c r="AN128" s="151"/>
      <c r="AO128" s="151"/>
    </row>
    <row r="129" customFormat="false" ht="12.75" hidden="false" customHeight="true" outlineLevel="0" collapsed="false">
      <c r="A129" s="149"/>
      <c r="B129" s="149"/>
      <c r="C129" s="149"/>
      <c r="D129" s="149"/>
      <c r="E129" s="149"/>
      <c r="F129" s="149"/>
      <c r="G129" s="149"/>
      <c r="H129" s="149"/>
      <c r="I129" s="149"/>
      <c r="J129" s="149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  <c r="AK129" s="151"/>
      <c r="AL129" s="151"/>
      <c r="AM129" s="151"/>
      <c r="AN129" s="151"/>
      <c r="AO129" s="151"/>
    </row>
    <row r="130" customFormat="false" ht="12.75" hidden="false" customHeight="true" outlineLevel="0" collapsed="false">
      <c r="A130" s="149"/>
      <c r="B130" s="149"/>
      <c r="C130" s="149"/>
      <c r="D130" s="149"/>
      <c r="E130" s="149"/>
      <c r="F130" s="149"/>
      <c r="G130" s="149"/>
      <c r="H130" s="149"/>
      <c r="I130" s="149"/>
      <c r="J130" s="149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  <c r="AB130" s="151"/>
      <c r="AC130" s="151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51"/>
      <c r="AO130" s="151"/>
    </row>
    <row r="131" customFormat="false" ht="12.75" hidden="false" customHeight="true" outlineLevel="0" collapsed="false">
      <c r="A131" s="149"/>
      <c r="B131" s="149"/>
      <c r="C131" s="149"/>
      <c r="D131" s="149"/>
      <c r="E131" s="149"/>
      <c r="F131" s="149"/>
      <c r="G131" s="149"/>
      <c r="H131" s="149"/>
      <c r="I131" s="149"/>
      <c r="J131" s="149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1"/>
    </row>
    <row r="132" customFormat="false" ht="12.75" hidden="false" customHeight="true" outlineLevel="0" collapsed="false">
      <c r="A132" s="149"/>
      <c r="B132" s="149"/>
      <c r="C132" s="149"/>
      <c r="D132" s="149"/>
      <c r="E132" s="149"/>
      <c r="F132" s="149"/>
      <c r="G132" s="149"/>
      <c r="H132" s="149"/>
      <c r="I132" s="149"/>
      <c r="J132" s="149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  <c r="AB132" s="151"/>
      <c r="AC132" s="151"/>
      <c r="AD132" s="151"/>
      <c r="AE132" s="151"/>
      <c r="AF132" s="151"/>
      <c r="AG132" s="151"/>
      <c r="AH132" s="151"/>
      <c r="AI132" s="151"/>
      <c r="AJ132" s="151"/>
      <c r="AK132" s="151"/>
      <c r="AL132" s="151"/>
      <c r="AM132" s="151"/>
      <c r="AN132" s="151"/>
      <c r="AO132" s="151"/>
    </row>
    <row r="133" customFormat="false" ht="12.75" hidden="false" customHeight="true" outlineLevel="0" collapsed="false">
      <c r="A133" s="149"/>
      <c r="B133" s="149"/>
      <c r="C133" s="149"/>
      <c r="D133" s="149"/>
      <c r="E133" s="149"/>
      <c r="F133" s="149"/>
      <c r="G133" s="149"/>
      <c r="H133" s="149"/>
      <c r="I133" s="149"/>
      <c r="J133" s="149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A133" s="151"/>
      <c r="AB133" s="151"/>
      <c r="AC133" s="151"/>
      <c r="AD133" s="151"/>
      <c r="AE133" s="151"/>
      <c r="AF133" s="151"/>
      <c r="AG133" s="151"/>
      <c r="AH133" s="151"/>
      <c r="AI133" s="151"/>
      <c r="AJ133" s="151"/>
      <c r="AK133" s="151"/>
      <c r="AL133" s="151"/>
      <c r="AM133" s="151"/>
      <c r="AN133" s="151"/>
      <c r="AO133" s="151"/>
    </row>
    <row r="134" customFormat="false" ht="12.75" hidden="false" customHeight="true" outlineLevel="0" collapsed="false">
      <c r="A134" s="151"/>
      <c r="B134" s="186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  <c r="AB134" s="151"/>
      <c r="AC134" s="151"/>
      <c r="AD134" s="151"/>
      <c r="AE134" s="151"/>
      <c r="AF134" s="151"/>
      <c r="AG134" s="151"/>
      <c r="AH134" s="151"/>
      <c r="AI134" s="151"/>
      <c r="AJ134" s="151"/>
      <c r="AK134" s="151"/>
      <c r="AL134" s="151"/>
      <c r="AM134" s="151"/>
      <c r="AN134" s="151"/>
      <c r="AO134" s="151"/>
    </row>
    <row r="135" customFormat="false" ht="12.75" hidden="false" customHeight="true" outlineLevel="0" collapsed="false">
      <c r="A135" s="174"/>
      <c r="B135" s="186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A135" s="151"/>
      <c r="AB135" s="151"/>
      <c r="AC135" s="151"/>
      <c r="AD135" s="151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51"/>
      <c r="AO135" s="151"/>
    </row>
    <row r="136" customFormat="false" ht="12.75" hidden="false" customHeight="true" outlineLevel="0" collapsed="false">
      <c r="A136" s="194" t="s">
        <v>101</v>
      </c>
      <c r="B136" s="194" t="str">
        <f aca="false">VLOOKUP(B1,Dati!B2:AF14,2,0)</f>
        <v>A+</v>
      </c>
      <c r="C136" s="194" t="str">
        <f aca="false">VLOOKUP(B1,Dati!B2:AF14,3,0)</f>
        <v>A=</v>
      </c>
      <c r="D136" s="194" t="str">
        <f aca="false">VLOOKUP(B1,Dati!B2:AF14,4,0)</f>
        <v>B+</v>
      </c>
      <c r="E136" s="194" t="str">
        <f aca="false">VLOOKUP(B1,Dati!B2:AF14,5,0)</f>
        <v>B#</v>
      </c>
      <c r="F136" s="194" t="n">
        <f aca="false">VLOOKUP(B1,Dati!B2:AF14,6,0)</f>
        <v>0</v>
      </c>
      <c r="G136" s="194" t="n">
        <f aca="false">VLOOKUP(B1,Dati!B2:AF14,7,0)</f>
        <v>0</v>
      </c>
      <c r="H136" s="194" t="n">
        <f aca="false">VLOOKUP(B1,Dati!B2:AF14,8,0)</f>
        <v>0</v>
      </c>
      <c r="I136" s="194" t="n">
        <f aca="false">VLOOKUP(B1,Dati!B2:AF14,9,0)</f>
        <v>0</v>
      </c>
      <c r="J136" s="194" t="n">
        <f aca="false">VLOOKUP(B1,Dati!B2:AF14,10,0)</f>
        <v>0</v>
      </c>
      <c r="K136" s="194" t="n">
        <f aca="false">VLOOKUP(B1,Dati!B2:AF14,11,0)</f>
        <v>0</v>
      </c>
      <c r="L136" s="194" t="n">
        <f aca="false">VLOOKUP(B1,Dati!B2:AF14,12,0)</f>
        <v>0</v>
      </c>
      <c r="M136" s="194" t="n">
        <f aca="false">VLOOKUP(B1,Dati!B2:AF14,13,0)</f>
        <v>0</v>
      </c>
      <c r="N136" s="194" t="n">
        <f aca="false">VLOOKUP(B1,Dati!B2:AF14,14,0)</f>
        <v>0</v>
      </c>
      <c r="O136" s="194" t="n">
        <f aca="false">VLOOKUP(B1,Dati!B2:AF14,15,0)</f>
        <v>0</v>
      </c>
      <c r="P136" s="194" t="n">
        <f aca="false">VLOOKUP(B1,Dati!B2:AF14,16,0)</f>
        <v>0</v>
      </c>
      <c r="Q136" s="194" t="n">
        <f aca="false">VLOOKUP(B1,Dati!B2:AF14,17,0)</f>
        <v>0</v>
      </c>
      <c r="R136" s="194" t="n">
        <f aca="false">VLOOKUP(B1,Dati!B2:AF14,18,0)</f>
        <v>0</v>
      </c>
      <c r="S136" s="194" t="n">
        <f aca="false">VLOOKUP(B1,Dati!B2:AF14,19,0)</f>
        <v>0</v>
      </c>
      <c r="T136" s="194" t="n">
        <f aca="false">VLOOKUP(B1,Dati!B2:AF14,20,0)</f>
        <v>0</v>
      </c>
      <c r="U136" s="194" t="n">
        <f aca="false">VLOOKUP(B1,Dati!B2:AF14,21,0)</f>
        <v>0</v>
      </c>
      <c r="V136" s="194" t="n">
        <f aca="false">VLOOKUP(B1,Dati!B2:AF14,22,0)</f>
        <v>0</v>
      </c>
      <c r="W136" s="194" t="n">
        <f aca="false">VLOOKUP(B1,Dati!B2:AF14,23,0)</f>
        <v>0</v>
      </c>
      <c r="X136" s="194" t="n">
        <f aca="false">VLOOKUP(B1,Dati!B2:AF14,24,0)</f>
        <v>0</v>
      </c>
      <c r="Y136" s="194" t="n">
        <f aca="false">VLOOKUP(B1,Dati!B2:AF14,25,0)</f>
        <v>0</v>
      </c>
      <c r="Z136" s="194" t="n">
        <f aca="false">VLOOKUP(B1,Dati!B2:AF14,26,0)</f>
        <v>0</v>
      </c>
      <c r="AA136" s="194" t="n">
        <f aca="false">VLOOKUP(B1,Dati!B2:AF14,27,0)</f>
        <v>0</v>
      </c>
      <c r="AB136" s="194" t="n">
        <f aca="false">VLOOKUP(B1,Dati!B2:AF14,28,0)</f>
        <v>0</v>
      </c>
      <c r="AC136" s="194" t="n">
        <f aca="false">VLOOKUP(B1,Dati!B2:AF14,29,0)</f>
        <v>0</v>
      </c>
      <c r="AD136" s="194" t="n">
        <f aca="false">VLOOKUP(B1,Dati!B2:AF14,30,0)</f>
        <v>0</v>
      </c>
      <c r="AE136" s="194" t="n">
        <f aca="false">VLOOKUP(B1,Dati!B2:AF14,31,0)</f>
        <v>0</v>
      </c>
      <c r="AF136" s="151"/>
      <c r="AG136" s="151"/>
      <c r="AH136" s="151"/>
      <c r="AI136" s="151"/>
      <c r="AJ136" s="151"/>
      <c r="AK136" s="151"/>
      <c r="AL136" s="151"/>
      <c r="AM136" s="151"/>
      <c r="AN136" s="151"/>
      <c r="AO136" s="151"/>
    </row>
    <row r="137" customFormat="false" ht="12.75" hidden="false" customHeight="true" outlineLevel="0" collapsed="false">
      <c r="A137" s="194" t="s">
        <v>102</v>
      </c>
      <c r="B137" s="194" t="str">
        <f aca="false">VLOOKUP(B1,Dati!B17:AF28,2,0)</f>
        <v>A=</v>
      </c>
      <c r="C137" s="194" t="str">
        <f aca="false">VLOOKUP(B1,Dati!B17:AF28,3,0)</f>
        <v>A=</v>
      </c>
      <c r="D137" s="194" t="str">
        <f aca="false">VLOOKUP(B1,Dati!B17:AF28,4,0)</f>
        <v>B=</v>
      </c>
      <c r="E137" s="194" t="str">
        <f aca="false">VLOOKUP(B1,Dati!B17:AF28,5,0)</f>
        <v>A+</v>
      </c>
      <c r="F137" s="194" t="str">
        <f aca="false">VLOOKUP(B1,Dati!B17:AF28,6,0)</f>
        <v>B+</v>
      </c>
      <c r="G137" s="194" t="str">
        <f aca="false">VLOOKUP(B1,Dati!B17:AF28,7,0)</f>
        <v>B+</v>
      </c>
      <c r="H137" s="194" t="str">
        <f aca="false">VLOOKUP(B1,Dati!B17:AF28,8,0)</f>
        <v>B+</v>
      </c>
      <c r="I137" s="194" t="str">
        <f aca="false">VLOOKUP(B1,Dati!B17:AF28,9,0)</f>
        <v>B+</v>
      </c>
      <c r="J137" s="194" t="str">
        <f aca="false">VLOOKUP(B1,Dati!B17:AF28,10,0)</f>
        <v>B=</v>
      </c>
      <c r="K137" s="194" t="n">
        <f aca="false">VLOOKUP(B1,Dati!B17:AF28,11,0)</f>
        <v>0</v>
      </c>
      <c r="L137" s="194" t="n">
        <f aca="false">VLOOKUP(B1,Dati!B17:AF28,12,0)</f>
        <v>0</v>
      </c>
      <c r="M137" s="194" t="n">
        <f aca="false">VLOOKUP(B1,Dati!B17:AF28,13,0)</f>
        <v>0</v>
      </c>
      <c r="N137" s="194" t="n">
        <f aca="false">VLOOKUP(B1,Dati!B17:AF28,14,0)</f>
        <v>0</v>
      </c>
      <c r="O137" s="194" t="n">
        <f aca="false">VLOOKUP(B1,Dati!B17:AF28,15,0)</f>
        <v>0</v>
      </c>
      <c r="P137" s="194" t="n">
        <f aca="false">VLOOKUP(B1,Dati!B17:AF28,16,0)</f>
        <v>0</v>
      </c>
      <c r="Q137" s="194" t="n">
        <f aca="false">VLOOKUP(B1,Dati!B17:AF28,17,0)</f>
        <v>0</v>
      </c>
      <c r="R137" s="194" t="n">
        <f aca="false">VLOOKUP(B1,Dati!B17:AF28,18,0)</f>
        <v>0</v>
      </c>
      <c r="S137" s="194" t="n">
        <f aca="false">VLOOKUP(B1,Dati!B17:AF28,19,0)</f>
        <v>0</v>
      </c>
      <c r="T137" s="194" t="n">
        <f aca="false">VLOOKUP(B1,Dati!B17:AF28,20,0)</f>
        <v>0</v>
      </c>
      <c r="U137" s="194" t="n">
        <f aca="false">VLOOKUP(B1,Dati!B17:AF28,21,0)</f>
        <v>0</v>
      </c>
      <c r="V137" s="194" t="n">
        <f aca="false">VLOOKUP(B1,Dati!B17:AF28,22,0)</f>
        <v>0</v>
      </c>
      <c r="W137" s="194" t="n">
        <f aca="false">VLOOKUP(B1,Dati!B17:AF28,23,0)</f>
        <v>0</v>
      </c>
      <c r="X137" s="194" t="n">
        <f aca="false">VLOOKUP(B1,Dati!B17:AF28,24,0)</f>
        <v>0</v>
      </c>
      <c r="Y137" s="194" t="n">
        <f aca="false">VLOOKUP(B1,Dati!B17:AF28,25,0)</f>
        <v>0</v>
      </c>
      <c r="Z137" s="194" t="n">
        <f aca="false">VLOOKUP(B1,Dati!B17:AF28,26,0)</f>
        <v>0</v>
      </c>
      <c r="AA137" s="194" t="n">
        <f aca="false">VLOOKUP(B1,Dati!B17:AF28,27,0)</f>
        <v>0</v>
      </c>
      <c r="AB137" s="194" t="n">
        <f aca="false">VLOOKUP(B1,Dati!B17:AF28,28,0)</f>
        <v>0</v>
      </c>
      <c r="AC137" s="194" t="n">
        <f aca="false">VLOOKUP(B1,Dati!B17:AF28,29,0)</f>
        <v>0</v>
      </c>
      <c r="AD137" s="194" t="n">
        <f aca="false">VLOOKUP(B1,Dati!B17:AF28,30,0)</f>
        <v>0</v>
      </c>
      <c r="AE137" s="194" t="n">
        <f aca="false">VLOOKUP(B1,Dati!B17:AF28,31,0)</f>
        <v>0</v>
      </c>
      <c r="AF137" s="151"/>
      <c r="AG137" s="151"/>
      <c r="AH137" s="151"/>
      <c r="AI137" s="151"/>
      <c r="AJ137" s="151"/>
      <c r="AK137" s="151"/>
      <c r="AL137" s="151"/>
      <c r="AM137" s="151"/>
      <c r="AN137" s="151"/>
      <c r="AO137" s="151"/>
    </row>
    <row r="138" customFormat="false" ht="12.75" hidden="false" customHeight="true" outlineLevel="0" collapsed="false">
      <c r="A138" s="194" t="s">
        <v>103</v>
      </c>
      <c r="B138" s="194" t="str">
        <f aca="false">VLOOKUP(B1,Dati!B31:AF42,2,0)</f>
        <v>A/</v>
      </c>
      <c r="C138" s="194" t="str">
        <f aca="false">VLOOKUP(B1,Dati!B31:AF42,3,0)</f>
        <v>B+</v>
      </c>
      <c r="D138" s="194" t="str">
        <f aca="false">VLOOKUP(B1,Dati!B31:AF42,4,0)</f>
        <v>B=</v>
      </c>
      <c r="E138" s="194" t="n">
        <f aca="false">VLOOKUP(B1,Dati!B31:AF42,5,0)</f>
        <v>0</v>
      </c>
      <c r="F138" s="194" t="n">
        <f aca="false">VLOOKUP(B1,Dati!B31:AF42,6,0)</f>
        <v>0</v>
      </c>
      <c r="G138" s="194" t="n">
        <f aca="false">VLOOKUP(B1,Dati!B31:AF42,7,0)</f>
        <v>0</v>
      </c>
      <c r="H138" s="194" t="n">
        <f aca="false">VLOOKUP(B1,Dati!B31:AF42,8,0)</f>
        <v>0</v>
      </c>
      <c r="I138" s="194" t="n">
        <f aca="false">VLOOKUP(B1,Dati!B31:AF42,9,0)</f>
        <v>0</v>
      </c>
      <c r="J138" s="194" t="n">
        <f aca="false">VLOOKUP(B1,Dati!B31:AF42,10,0)</f>
        <v>0</v>
      </c>
      <c r="K138" s="194" t="n">
        <f aca="false">VLOOKUP(B1,Dati!B31:AF42,11,0)</f>
        <v>0</v>
      </c>
      <c r="L138" s="194" t="n">
        <f aca="false">VLOOKUP(B1,Dati!B31:AF42,12,0)</f>
        <v>0</v>
      </c>
      <c r="M138" s="194" t="n">
        <f aca="false">VLOOKUP(B1,Dati!B31:AF42,13,0)</f>
        <v>0</v>
      </c>
      <c r="N138" s="194" t="n">
        <f aca="false">VLOOKUP(B1,Dati!B31:AF42,14,0)</f>
        <v>0</v>
      </c>
      <c r="O138" s="194" t="n">
        <f aca="false">VLOOKUP(B1,Dati!B31:AF42,15,0)</f>
        <v>0</v>
      </c>
      <c r="P138" s="194" t="n">
        <f aca="false">VLOOKUP(B1,Dati!B31:AF42,16,0)</f>
        <v>0</v>
      </c>
      <c r="Q138" s="194" t="n">
        <f aca="false">VLOOKUP(B1,Dati!B31:AF42,17,0)</f>
        <v>0</v>
      </c>
      <c r="R138" s="194" t="n">
        <f aca="false">VLOOKUP(B1,Dati!B31:AF42,18,0)</f>
        <v>0</v>
      </c>
      <c r="S138" s="194" t="n">
        <f aca="false">VLOOKUP(B1,Dati!B31:AF42,19,0)</f>
        <v>0</v>
      </c>
      <c r="T138" s="194" t="n">
        <f aca="false">VLOOKUP(B1,Dati!B31:AF42,20,0)</f>
        <v>0</v>
      </c>
      <c r="U138" s="194" t="n">
        <f aca="false">VLOOKUP(B1,Dati!B31:AF42,21,0)</f>
        <v>0</v>
      </c>
      <c r="V138" s="194" t="n">
        <f aca="false">VLOOKUP(B1,Dati!B31:AF42,22,0)</f>
        <v>0</v>
      </c>
      <c r="W138" s="194" t="n">
        <f aca="false">VLOOKUP(B1,Dati!B31:AF42,23,0)</f>
        <v>0</v>
      </c>
      <c r="X138" s="194" t="n">
        <f aca="false">VLOOKUP(B1,Dati!B31:AF42,24,0)</f>
        <v>0</v>
      </c>
      <c r="Y138" s="194" t="n">
        <f aca="false">VLOOKUP(B1,Dati!B31:AF42,25,0)</f>
        <v>0</v>
      </c>
      <c r="Z138" s="194" t="n">
        <f aca="false">VLOOKUP(B1,Dati!B31:AF42,26,0)</f>
        <v>0</v>
      </c>
      <c r="AA138" s="194" t="n">
        <f aca="false">VLOOKUP(B1,Dati!B31:AF42,27,0)</f>
        <v>0</v>
      </c>
      <c r="AB138" s="194" t="n">
        <f aca="false">VLOOKUP(B1,Dati!B31:AF42,28,0)</f>
        <v>0</v>
      </c>
      <c r="AC138" s="194" t="n">
        <f aca="false">VLOOKUP(B1,Dati!B31:AF42,29,0)</f>
        <v>0</v>
      </c>
      <c r="AD138" s="194" t="n">
        <f aca="false">VLOOKUP(B1,Dati!B31:AF42,30,0)</f>
        <v>0</v>
      </c>
      <c r="AE138" s="194" t="n">
        <f aca="false">VLOOKUP(B1,Dati!B31:AF42,31,0)</f>
        <v>0</v>
      </c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</row>
    <row r="139" customFormat="false" ht="12.75" hidden="false" customHeight="true" outlineLevel="0" collapsed="false">
      <c r="A139" s="194" t="s">
        <v>104</v>
      </c>
      <c r="B139" s="194" t="n">
        <f aca="false">VLOOKUP(B1,Dati!B45:AF56,2,0)</f>
        <v>0</v>
      </c>
      <c r="C139" s="194" t="n">
        <f aca="false">VLOOKUP(B1,Dati!B45:AF56,3,0)</f>
        <v>0</v>
      </c>
      <c r="D139" s="194" t="n">
        <f aca="false">VLOOKUP(B1,Dati!B45:AF56,4,0)</f>
        <v>0</v>
      </c>
      <c r="E139" s="194" t="n">
        <f aca="false">VLOOKUP(B1,Dati!B45:AF56,5,0)</f>
        <v>0</v>
      </c>
      <c r="F139" s="194" t="n">
        <f aca="false">VLOOKUP(B1,Dati!B45:AF56,6,0)</f>
        <v>0</v>
      </c>
      <c r="G139" s="194" t="n">
        <f aca="false">VLOOKUP(B1,Dati!B45:AF56,7,0)</f>
        <v>0</v>
      </c>
      <c r="H139" s="194" t="n">
        <f aca="false">VLOOKUP(B1,Dati!B45:AF56,8,0)</f>
        <v>0</v>
      </c>
      <c r="I139" s="194" t="n">
        <f aca="false">VLOOKUP(B1,Dati!B45:AF56,9,0)</f>
        <v>0</v>
      </c>
      <c r="J139" s="194" t="n">
        <f aca="false">VLOOKUP(B1,Dati!B45:AF56,10,0)</f>
        <v>0</v>
      </c>
      <c r="K139" s="194" t="n">
        <f aca="false">VLOOKUP(B1,Dati!B45:AF56,11,0)</f>
        <v>0</v>
      </c>
      <c r="L139" s="194" t="n">
        <f aca="false">VLOOKUP(B1,Dati!B45:AF56,12,0)</f>
        <v>0</v>
      </c>
      <c r="M139" s="194" t="n">
        <f aca="false">VLOOKUP(B1,Dati!B45:AF56,13,0)</f>
        <v>0</v>
      </c>
      <c r="N139" s="194" t="n">
        <f aca="false">VLOOKUP(B1,Dati!B45:AF56,14,0)</f>
        <v>0</v>
      </c>
      <c r="O139" s="194" t="n">
        <f aca="false">VLOOKUP(B1,Dati!B45:AF56,15,0)</f>
        <v>0</v>
      </c>
      <c r="P139" s="194" t="n">
        <f aca="false">VLOOKUP(B1,Dati!B45:AF56,16,0)</f>
        <v>0</v>
      </c>
      <c r="Q139" s="194" t="n">
        <f aca="false">VLOOKUP(B1,Dati!B45:AF56,17,0)</f>
        <v>0</v>
      </c>
      <c r="R139" s="194" t="n">
        <f aca="false">VLOOKUP(B1,Dati!B45:AF56,18,0)</f>
        <v>0</v>
      </c>
      <c r="S139" s="194" t="n">
        <f aca="false">VLOOKUP(B1,Dati!B45:AF56,19,0)</f>
        <v>0</v>
      </c>
      <c r="T139" s="194" t="n">
        <f aca="false">VLOOKUP(B1,Dati!B45:AF56,20,0)</f>
        <v>0</v>
      </c>
      <c r="U139" s="194" t="n">
        <f aca="false">VLOOKUP(B1,Dati!B45:AF56,21,0)</f>
        <v>0</v>
      </c>
      <c r="V139" s="194" t="n">
        <f aca="false">VLOOKUP(B1,Dati!B45:AF56,22,0)</f>
        <v>0</v>
      </c>
      <c r="W139" s="194" t="n">
        <f aca="false">VLOOKUP(B1,Dati!B45:AF56,23,0)</f>
        <v>0</v>
      </c>
      <c r="X139" s="194" t="n">
        <f aca="false">VLOOKUP(B1,Dati!B45:AF56,24,0)</f>
        <v>0</v>
      </c>
      <c r="Y139" s="194" t="n">
        <f aca="false">VLOOKUP(B1,Dati!B45:AF56,25,0)</f>
        <v>0</v>
      </c>
      <c r="Z139" s="194" t="n">
        <f aca="false">VLOOKUP(B1,Dati!B45:AF56,26,0)</f>
        <v>0</v>
      </c>
      <c r="AA139" s="194" t="n">
        <f aca="false">VLOOKUP(B1,Dati!B45:AF56,27,0)</f>
        <v>0</v>
      </c>
      <c r="AB139" s="194" t="n">
        <f aca="false">VLOOKUP(B1,Dati!B45:AF56,28,0)</f>
        <v>0</v>
      </c>
      <c r="AC139" s="194" t="n">
        <f aca="false">VLOOKUP(B1,Dati!B45:AF56,29,0)</f>
        <v>0</v>
      </c>
      <c r="AD139" s="194" t="n">
        <f aca="false">VLOOKUP(B1,Dati!B45:AF56,30,0)</f>
        <v>0</v>
      </c>
      <c r="AE139" s="194" t="n">
        <f aca="false">VLOOKUP(B1,Dati!B45:AF56,31,0)</f>
        <v>0</v>
      </c>
      <c r="AF139" s="151"/>
      <c r="AG139" s="151"/>
      <c r="AH139" s="151"/>
      <c r="AI139" s="151"/>
      <c r="AJ139" s="151"/>
      <c r="AK139" s="151"/>
      <c r="AL139" s="151"/>
      <c r="AM139" s="151"/>
      <c r="AN139" s="151"/>
      <c r="AO139" s="151"/>
    </row>
    <row r="140" customFormat="false" ht="12.75" hidden="false" customHeight="true" outlineLevel="0" collapsed="false">
      <c r="A140" s="194" t="s">
        <v>105</v>
      </c>
      <c r="B140" s="194" t="n">
        <f aca="false">VLOOKUP(B1,Dati!B59:AF70,2,0)</f>
        <v>0</v>
      </c>
      <c r="C140" s="194" t="n">
        <f aca="false">VLOOKUP(B1,Dati!B59:AF70,3,0)</f>
        <v>0</v>
      </c>
      <c r="D140" s="194" t="n">
        <f aca="false">VLOOKUP(B1,Dati!B59:AF70,4,0)</f>
        <v>0</v>
      </c>
      <c r="E140" s="194" t="n">
        <f aca="false">VLOOKUP(B1,Dati!B59:AF70,5,0)</f>
        <v>0</v>
      </c>
      <c r="F140" s="194" t="n">
        <f aca="false">VLOOKUP(B1,Dati!B59:AF70,6,0)</f>
        <v>0</v>
      </c>
      <c r="G140" s="194" t="n">
        <f aca="false">VLOOKUP(B1,Dati!B59:AF70,7,0)</f>
        <v>0</v>
      </c>
      <c r="H140" s="194" t="n">
        <f aca="false">VLOOKUP(B1,Dati!B59:AF70,8,0)</f>
        <v>0</v>
      </c>
      <c r="I140" s="194" t="n">
        <f aca="false">VLOOKUP(B1,Dati!B59:AF70,9,0)</f>
        <v>0</v>
      </c>
      <c r="J140" s="194" t="n">
        <f aca="false">VLOOKUP(B1,Dati!B59:AF70,10,0)</f>
        <v>0</v>
      </c>
      <c r="K140" s="194" t="n">
        <f aca="false">VLOOKUP(B1,Dati!B59:AF70,11,0)</f>
        <v>0</v>
      </c>
      <c r="L140" s="194" t="n">
        <f aca="false">VLOOKUP(B1,Dati!B59:AF70,12,0)</f>
        <v>0</v>
      </c>
      <c r="M140" s="194" t="n">
        <f aca="false">VLOOKUP(B1,Dati!B59:AF70,13,0)</f>
        <v>0</v>
      </c>
      <c r="N140" s="194" t="n">
        <f aca="false">VLOOKUP(B1,Dati!B59:AF70,14,0)</f>
        <v>0</v>
      </c>
      <c r="O140" s="194" t="n">
        <f aca="false">VLOOKUP(B1,Dati!B59:AF70,15,0)</f>
        <v>0</v>
      </c>
      <c r="P140" s="194" t="n">
        <f aca="false">VLOOKUP(B1,Dati!B59:AF70,16,0)</f>
        <v>0</v>
      </c>
      <c r="Q140" s="194" t="n">
        <f aca="false">VLOOKUP(B1,Dati!B59:AF70,17,0)</f>
        <v>0</v>
      </c>
      <c r="R140" s="194" t="n">
        <f aca="false">VLOOKUP(B1,Dati!B59:AF70,18,0)</f>
        <v>0</v>
      </c>
      <c r="S140" s="194" t="n">
        <f aca="false">VLOOKUP(B1,Dati!B59:AF70,19,0)</f>
        <v>0</v>
      </c>
      <c r="T140" s="194" t="n">
        <f aca="false">VLOOKUP(B1,Dati!B59:AF70,20,0)</f>
        <v>0</v>
      </c>
      <c r="U140" s="194" t="n">
        <f aca="false">VLOOKUP(B1,Dati!B59:AF70,21,0)</f>
        <v>0</v>
      </c>
      <c r="V140" s="194" t="n">
        <f aca="false">VLOOKUP(B1,Dati!B59:AF70,22,0)</f>
        <v>0</v>
      </c>
      <c r="W140" s="194" t="n">
        <f aca="false">VLOOKUP(B1,Dati!B59:AF70,23,0)</f>
        <v>0</v>
      </c>
      <c r="X140" s="194" t="n">
        <f aca="false">VLOOKUP(B1,Dati!B59:AF70,24,0)</f>
        <v>0</v>
      </c>
      <c r="Y140" s="194" t="n">
        <f aca="false">VLOOKUP(B1,Dati!B59:AF70,25,0)</f>
        <v>0</v>
      </c>
      <c r="Z140" s="194" t="n">
        <f aca="false">VLOOKUP(B1,Dati!B59:AF70,26,0)</f>
        <v>0</v>
      </c>
      <c r="AA140" s="194" t="n">
        <f aca="false">VLOOKUP(B1,Dati!B59:AF70,27,0)</f>
        <v>0</v>
      </c>
      <c r="AB140" s="194" t="n">
        <f aca="false">VLOOKUP(B1,Dati!B59:AF70,28,0)</f>
        <v>0</v>
      </c>
      <c r="AC140" s="194" t="n">
        <f aca="false">VLOOKUP(B1,Dati!B59:AF70,29,0)</f>
        <v>0</v>
      </c>
      <c r="AD140" s="194" t="n">
        <f aca="false">VLOOKUP(B1,Dati!B59:AF70,30,0)</f>
        <v>0</v>
      </c>
      <c r="AE140" s="194" t="n">
        <f aca="false">VLOOKUP(B1,Dati!B59:AF70,31,0)</f>
        <v>0</v>
      </c>
      <c r="AF140" s="151"/>
      <c r="AG140" s="151"/>
      <c r="AH140" s="151"/>
      <c r="AI140" s="151"/>
      <c r="AJ140" s="151"/>
      <c r="AK140" s="151"/>
      <c r="AL140" s="151"/>
      <c r="AM140" s="151"/>
      <c r="AN140" s="151"/>
      <c r="AO140" s="151"/>
    </row>
    <row r="141" customFormat="false" ht="12.75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8.57"/>
    <col collapsed="false" customWidth="true" hidden="false" outlineLevel="0" max="8" min="3" style="0" width="4.86"/>
    <col collapsed="false" customWidth="true" hidden="false" outlineLevel="0" max="9" min="9" style="0" width="9.58"/>
    <col collapsed="false" customWidth="true" hidden="false" outlineLevel="0" max="11" min="10" style="0" width="4.86"/>
    <col collapsed="false" customWidth="true" hidden="false" outlineLevel="0" max="12" min="12" style="0" width="7.57"/>
    <col collapsed="false" customWidth="true" hidden="false" outlineLevel="0" max="13" min="13" style="0" width="8.57"/>
    <col collapsed="false" customWidth="true" hidden="false" outlineLevel="0" max="19" min="14" style="0" width="4.86"/>
    <col collapsed="false" customWidth="true" hidden="false" outlineLevel="0" max="20" min="20" style="0" width="9.58"/>
    <col collapsed="false" customWidth="true" hidden="false" outlineLevel="0" max="31" min="21" style="0" width="4.86"/>
    <col collapsed="false" customWidth="true" hidden="false" outlineLevel="0" max="32" min="32" style="0" width="8"/>
    <col collapsed="false" customWidth="true" hidden="false" outlineLevel="0" max="41" min="33" style="0" width="10.86"/>
    <col collapsed="false" customWidth="true" hidden="false" outlineLevel="0" max="1025" min="42" style="0" width="17.29"/>
  </cols>
  <sheetData>
    <row r="1" customFormat="false" ht="12.75" hidden="false" customHeight="true" outlineLevel="0" collapsed="false">
      <c r="A1" s="167" t="s">
        <v>94</v>
      </c>
      <c r="B1" s="188" t="n">
        <v>16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</row>
    <row r="2" customFormat="false" ht="12.75" hidden="false" customHeight="true" outlineLevel="0" collapsed="false">
      <c r="A2" s="166"/>
      <c r="B2" s="167"/>
      <c r="C2" s="151"/>
      <c r="D2" s="151"/>
      <c r="E2" s="151"/>
      <c r="F2" s="151"/>
      <c r="G2" s="151"/>
      <c r="H2" s="151"/>
      <c r="I2" s="167"/>
      <c r="J2" s="151"/>
      <c r="K2" s="151"/>
      <c r="L2" s="166" t="s">
        <v>95</v>
      </c>
      <c r="M2" s="167"/>
      <c r="N2" s="151"/>
      <c r="O2" s="151"/>
      <c r="P2" s="151"/>
      <c r="Q2" s="151"/>
      <c r="R2" s="151"/>
      <c r="S2" s="151"/>
      <c r="T2" s="167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</row>
    <row r="3" customFormat="false" ht="12.75" hidden="false" customHeight="true" outlineLevel="0" collapsed="false">
      <c r="A3" s="166" t="s">
        <v>74</v>
      </c>
      <c r="B3" s="167"/>
      <c r="C3" s="151"/>
      <c r="D3" s="151"/>
      <c r="E3" s="151"/>
      <c r="F3" s="151"/>
      <c r="G3" s="151"/>
      <c r="H3" s="151"/>
      <c r="I3" s="167"/>
      <c r="J3" s="151"/>
      <c r="K3" s="151"/>
      <c r="L3" s="151"/>
      <c r="M3" s="168" t="s">
        <v>2</v>
      </c>
      <c r="N3" s="150"/>
      <c r="O3" s="150"/>
      <c r="P3" s="150"/>
      <c r="Q3" s="150"/>
      <c r="R3" s="150"/>
      <c r="S3" s="151"/>
      <c r="T3" s="168" t="s">
        <v>4</v>
      </c>
      <c r="U3" s="150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</row>
    <row r="4" customFormat="false" ht="12.75" hidden="false" customHeight="true" outlineLevel="0" collapsed="false">
      <c r="A4" s="151"/>
      <c r="B4" s="168" t="s">
        <v>2</v>
      </c>
      <c r="C4" s="150"/>
      <c r="D4" s="150"/>
      <c r="E4" s="150"/>
      <c r="F4" s="150"/>
      <c r="G4" s="150"/>
      <c r="H4" s="151"/>
      <c r="I4" s="168" t="s">
        <v>4</v>
      </c>
      <c r="J4" s="150"/>
      <c r="K4" s="151"/>
      <c r="L4" s="152"/>
      <c r="M4" s="169" t="s">
        <v>54</v>
      </c>
      <c r="N4" s="169" t="s">
        <v>51</v>
      </c>
      <c r="O4" s="169" t="s">
        <v>57</v>
      </c>
      <c r="P4" s="169" t="s">
        <v>55</v>
      </c>
      <c r="Q4" s="169" t="s">
        <v>56</v>
      </c>
      <c r="R4" s="169" t="s">
        <v>5</v>
      </c>
      <c r="S4" s="170"/>
      <c r="T4" s="169" t="s">
        <v>60</v>
      </c>
      <c r="U4" s="169" t="s">
        <v>75</v>
      </c>
      <c r="V4" s="156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</row>
    <row r="5" customFormat="false" ht="12.75" hidden="false" customHeight="true" outlineLevel="0" collapsed="false">
      <c r="A5" s="152"/>
      <c r="B5" s="169" t="s">
        <v>54</v>
      </c>
      <c r="C5" s="169" t="s">
        <v>51</v>
      </c>
      <c r="D5" s="169" t="s">
        <v>57</v>
      </c>
      <c r="E5" s="169" t="s">
        <v>55</v>
      </c>
      <c r="F5" s="169" t="s">
        <v>56</v>
      </c>
      <c r="G5" s="169" t="s">
        <v>5</v>
      </c>
      <c r="H5" s="170"/>
      <c r="I5" s="169" t="s">
        <v>60</v>
      </c>
      <c r="J5" s="169" t="s">
        <v>75</v>
      </c>
      <c r="K5" s="156"/>
      <c r="L5" s="152"/>
      <c r="M5" s="171" t="n">
        <f aca="false">COUNTIF(B136:AE136,M4)</f>
        <v>0</v>
      </c>
      <c r="N5" s="171" t="n">
        <f aca="false">COUNTIF(B136:AE136,N4)</f>
        <v>0</v>
      </c>
      <c r="O5" s="171" t="n">
        <f aca="false">COUNTIF(B136:AE136,O4)</f>
        <v>0</v>
      </c>
      <c r="P5" s="171" t="n">
        <f aca="false">COUNTIF(B136:AE136,P4)</f>
        <v>0</v>
      </c>
      <c r="Q5" s="171" t="n">
        <f aca="false">COUNTIF(B136:AE136,Q4)</f>
        <v>0</v>
      </c>
      <c r="R5" s="171" t="n">
        <f aca="false">SUM(M5:Q5)</f>
        <v>0</v>
      </c>
      <c r="S5" s="170"/>
      <c r="T5" s="171" t="n">
        <f aca="false">COUNTIF(B136:AE136,T4)</f>
        <v>0</v>
      </c>
      <c r="U5" s="171" t="n">
        <f aca="false">COUNTIF(B136:AE136,U4)</f>
        <v>0</v>
      </c>
      <c r="V5" s="156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</row>
    <row r="6" customFormat="false" ht="12.75" hidden="false" customHeight="true" outlineLevel="0" collapsed="false">
      <c r="A6" s="152"/>
      <c r="B6" s="171" t="n">
        <f aca="false">COUNTIF(B136:AE140,B5)</f>
        <v>0</v>
      </c>
      <c r="C6" s="171" t="n">
        <f aca="false">COUNTIF(B136:AE140,C5)</f>
        <v>0</v>
      </c>
      <c r="D6" s="171" t="n">
        <f aca="false">COUNTIF(B136:AE140,D5)</f>
        <v>0</v>
      </c>
      <c r="E6" s="171" t="n">
        <f aca="false">COUNTIF(B136:AE140,E5)</f>
        <v>0</v>
      </c>
      <c r="F6" s="171" t="n">
        <f aca="false">COUNTIF(B136:AE140,F5)</f>
        <v>0</v>
      </c>
      <c r="G6" s="171" t="n">
        <f aca="false">SUM(B6:F6)</f>
        <v>0</v>
      </c>
      <c r="H6" s="170"/>
      <c r="I6" s="171" t="n">
        <f aca="false">COUNTIF(B136:AE140,I5)</f>
        <v>0</v>
      </c>
      <c r="J6" s="171" t="n">
        <f aca="false">COUNTIF(B136:AE140,J5)</f>
        <v>0</v>
      </c>
      <c r="K6" s="156"/>
      <c r="L6" s="152"/>
      <c r="M6" s="172" t="n">
        <f aca="false">IF(R5&gt;0,M5/R5,0)</f>
        <v>0</v>
      </c>
      <c r="N6" s="172" t="n">
        <f aca="false">IF(R5&gt;0,N5/R5,0)</f>
        <v>0</v>
      </c>
      <c r="O6" s="172" t="n">
        <f aca="false">IF(R5&gt;0,O5/R5,0)</f>
        <v>0</v>
      </c>
      <c r="P6" s="172" t="n">
        <f aca="false">IF(R5&gt;0,P5/R5,0)</f>
        <v>0</v>
      </c>
      <c r="Q6" s="172" t="n">
        <f aca="false">IF(R5&gt;0,Q5/R5,0)</f>
        <v>0</v>
      </c>
      <c r="R6" s="173" t="n">
        <f aca="false">SUM(M6:Q6)</f>
        <v>0</v>
      </c>
      <c r="S6" s="156"/>
      <c r="T6" s="196" t="s">
        <v>77</v>
      </c>
      <c r="U6" s="160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</row>
    <row r="7" customFormat="false" ht="12.75" hidden="false" customHeight="true" outlineLevel="0" collapsed="false">
      <c r="A7" s="152"/>
      <c r="B7" s="172" t="n">
        <f aca="false">IF(G6&gt;0,B6/G6,0)</f>
        <v>0</v>
      </c>
      <c r="C7" s="172" t="n">
        <f aca="false">IF(G6&gt;0,C6/G6,0)</f>
        <v>0</v>
      </c>
      <c r="D7" s="172" t="n">
        <f aca="false">IF(G6&gt;0,D6/G6,0)</f>
        <v>0</v>
      </c>
      <c r="E7" s="172" t="n">
        <f aca="false">IF(E6&gt;0,E6/G6,0)</f>
        <v>0</v>
      </c>
      <c r="F7" s="172" t="n">
        <f aca="false">IF(F6&gt;0,F6/G6,0)</f>
        <v>0</v>
      </c>
      <c r="G7" s="173" t="n">
        <f aca="false">SUM(B7:F7)</f>
        <v>0</v>
      </c>
      <c r="H7" s="156"/>
      <c r="I7" s="160"/>
      <c r="J7" s="160"/>
      <c r="K7" s="151"/>
      <c r="L7" s="174" t="s">
        <v>76</v>
      </c>
      <c r="M7" s="175" t="n">
        <f aca="false">IF(R5&gt;0,(M5-Q5)/R5,0)</f>
        <v>0</v>
      </c>
      <c r="N7" s="160"/>
      <c r="O7" s="176"/>
      <c r="P7" s="176"/>
      <c r="Q7" s="176"/>
      <c r="R7" s="160"/>
      <c r="S7" s="151"/>
      <c r="T7" s="171" t="n">
        <f aca="false">COUNTIF(B136:AE136,T6)</f>
        <v>0</v>
      </c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</row>
    <row r="8" customFormat="false" ht="12.75" hidden="false" customHeight="true" outlineLevel="0" collapsed="false">
      <c r="A8" s="174" t="s">
        <v>76</v>
      </c>
      <c r="B8" s="175" t="n">
        <f aca="false">IF(G6&gt;0,(B6-F6)/G6,0)</f>
        <v>0</v>
      </c>
      <c r="C8" s="160"/>
      <c r="D8" s="176"/>
      <c r="E8" s="176"/>
      <c r="F8" s="176"/>
      <c r="G8" s="160"/>
      <c r="H8" s="151"/>
      <c r="I8" s="149" t="s">
        <v>77</v>
      </c>
      <c r="J8" s="187" t="n">
        <f aca="false">COUNTIF(B136:AE140,I8)</f>
        <v>0</v>
      </c>
      <c r="K8" s="151"/>
      <c r="L8" s="174" t="s">
        <v>78</v>
      </c>
      <c r="M8" s="178" t="n">
        <f aca="false">IF(R5&gt;0,(M5+N5)/R5,0)</f>
        <v>0</v>
      </c>
      <c r="N8" s="179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51"/>
      <c r="AO8" s="151"/>
    </row>
    <row r="9" customFormat="false" ht="12.75" hidden="false" customHeight="true" outlineLevel="0" collapsed="false">
      <c r="A9" s="174" t="s">
        <v>78</v>
      </c>
      <c r="B9" s="178" t="n">
        <f aca="false">IF(G6&gt;0,(B6+C6)/G6,0)</f>
        <v>0</v>
      </c>
      <c r="C9" s="179"/>
      <c r="D9" s="151"/>
      <c r="E9" s="151"/>
      <c r="F9" s="151"/>
      <c r="G9" s="151"/>
      <c r="H9" s="151"/>
      <c r="I9" s="151"/>
      <c r="J9" s="151"/>
      <c r="K9" s="151"/>
      <c r="L9" s="151"/>
      <c r="M9" s="180"/>
      <c r="N9" s="179"/>
      <c r="O9" s="151"/>
      <c r="P9" s="151"/>
      <c r="Q9" s="151"/>
      <c r="R9" s="151"/>
      <c r="S9" s="151"/>
      <c r="T9" s="167" t="s">
        <v>79</v>
      </c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</row>
    <row r="10" customFormat="false" ht="12.75" hidden="false" customHeight="true" outlineLevel="0" collapsed="false">
      <c r="A10" s="151"/>
      <c r="B10" s="180"/>
      <c r="C10" s="179"/>
      <c r="D10" s="151"/>
      <c r="E10" s="151"/>
      <c r="F10" s="151"/>
      <c r="G10" s="151"/>
      <c r="H10" s="151"/>
      <c r="I10" s="167" t="s">
        <v>79</v>
      </c>
      <c r="J10" s="151"/>
      <c r="K10" s="151"/>
      <c r="L10" s="151"/>
      <c r="M10" s="168" t="s">
        <v>1</v>
      </c>
      <c r="N10" s="150"/>
      <c r="O10" s="150"/>
      <c r="P10" s="150"/>
      <c r="Q10" s="150"/>
      <c r="R10" s="150"/>
      <c r="S10" s="151"/>
      <c r="T10" s="181" t="s">
        <v>0</v>
      </c>
      <c r="U10" s="182" t="n">
        <f aca="false">M12+M19+T5</f>
        <v>4</v>
      </c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</row>
    <row r="11" customFormat="false" ht="12.75" hidden="false" customHeight="true" outlineLevel="0" collapsed="false">
      <c r="A11" s="151"/>
      <c r="B11" s="168" t="s">
        <v>1</v>
      </c>
      <c r="C11" s="150"/>
      <c r="D11" s="150"/>
      <c r="E11" s="150"/>
      <c r="F11" s="150"/>
      <c r="G11" s="150"/>
      <c r="H11" s="151"/>
      <c r="I11" s="181" t="s">
        <v>0</v>
      </c>
      <c r="J11" s="182" t="n">
        <f aca="false">B13+B20+I6</f>
        <v>7</v>
      </c>
      <c r="K11" s="151"/>
      <c r="L11" s="152"/>
      <c r="M11" s="169" t="s">
        <v>49</v>
      </c>
      <c r="N11" s="169" t="s">
        <v>47</v>
      </c>
      <c r="O11" s="169" t="s">
        <v>80</v>
      </c>
      <c r="P11" s="169" t="s">
        <v>81</v>
      </c>
      <c r="Q11" s="169" t="s">
        <v>48</v>
      </c>
      <c r="R11" s="169" t="s">
        <v>5</v>
      </c>
      <c r="S11" s="156"/>
      <c r="T11" s="181" t="s">
        <v>82</v>
      </c>
      <c r="U11" s="182" t="n">
        <f aca="false">R19+Q12+U5+T7</f>
        <v>0</v>
      </c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</row>
    <row r="12" customFormat="false" ht="12.75" hidden="false" customHeight="true" outlineLevel="0" collapsed="false">
      <c r="A12" s="152"/>
      <c r="B12" s="169" t="s">
        <v>49</v>
      </c>
      <c r="C12" s="169" t="s">
        <v>47</v>
      </c>
      <c r="D12" s="169" t="s">
        <v>80</v>
      </c>
      <c r="E12" s="169" t="s">
        <v>81</v>
      </c>
      <c r="F12" s="169" t="s">
        <v>48</v>
      </c>
      <c r="G12" s="169" t="s">
        <v>5</v>
      </c>
      <c r="H12" s="156"/>
      <c r="I12" s="181" t="s">
        <v>82</v>
      </c>
      <c r="J12" s="182" t="n">
        <f aca="false">G20+F13+J6+J8</f>
        <v>0</v>
      </c>
      <c r="K12" s="151"/>
      <c r="L12" s="152"/>
      <c r="M12" s="171" t="n">
        <f aca="false">COUNTIF(B136:AE136,M11)</f>
        <v>1</v>
      </c>
      <c r="N12" s="171" t="n">
        <f aca="false">COUNTIF(B136:AE136,N11)</f>
        <v>2</v>
      </c>
      <c r="O12" s="171" t="n">
        <f aca="false">COUNTIF(B136:AE136,O11)</f>
        <v>0</v>
      </c>
      <c r="P12" s="171" t="n">
        <f aca="false">COUNTIF(B136:AE136,P11)</f>
        <v>0</v>
      </c>
      <c r="Q12" s="171" t="n">
        <f aca="false">COUNTIF(B136:AE136,Q11)</f>
        <v>0</v>
      </c>
      <c r="R12" s="171" t="n">
        <f aca="false">SUM(M12:Q12)</f>
        <v>3</v>
      </c>
      <c r="S12" s="156"/>
      <c r="T12" s="181" t="s">
        <v>83</v>
      </c>
      <c r="U12" s="182" t="n">
        <f aca="false">Q5</f>
        <v>0</v>
      </c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</row>
    <row r="13" customFormat="false" ht="12.75" hidden="false" customHeight="true" outlineLevel="0" collapsed="false">
      <c r="A13" s="152"/>
      <c r="B13" s="171" t="n">
        <f aca="false">COUNTIF(B136:AE140,B12)</f>
        <v>1</v>
      </c>
      <c r="C13" s="171" t="n">
        <f aca="false">COUNTIF(B136:AE140,C12)</f>
        <v>5</v>
      </c>
      <c r="D13" s="171" t="n">
        <f aca="false">COUNTIF(B136:AE140,D12)</f>
        <v>0</v>
      </c>
      <c r="E13" s="171" t="n">
        <f aca="false">COUNTIF(B136:AE140,E12)</f>
        <v>0</v>
      </c>
      <c r="F13" s="171" t="n">
        <f aca="false">COUNTIF(B136:AE140,F12)</f>
        <v>0</v>
      </c>
      <c r="G13" s="171" t="n">
        <f aca="false">SUM(B13:F13)</f>
        <v>6</v>
      </c>
      <c r="H13" s="156"/>
      <c r="I13" s="181" t="s">
        <v>83</v>
      </c>
      <c r="J13" s="182" t="n">
        <f aca="false">F6</f>
        <v>0</v>
      </c>
      <c r="K13" s="151"/>
      <c r="L13" s="152"/>
      <c r="M13" s="172" t="n">
        <f aca="false">IF(R12&gt;0,M12/R12,0)</f>
        <v>0.3333333333</v>
      </c>
      <c r="N13" s="172" t="n">
        <f aca="false">IF(R2&gt;0,N12/R12,0)</f>
        <v>0</v>
      </c>
      <c r="O13" s="172" t="n">
        <f aca="false">IF(R12&gt;0,O12/R12,0)</f>
        <v>0</v>
      </c>
      <c r="P13" s="172" t="n">
        <f aca="false">IF(R2&gt;0,P12/R12,0)</f>
        <v>0</v>
      </c>
      <c r="Q13" s="172" t="n">
        <f aca="false">IF(R2&gt;0,Q12/R12,0)</f>
        <v>0</v>
      </c>
      <c r="R13" s="172" t="n">
        <f aca="false">SUM(M13:Q13)</f>
        <v>0.3333333333</v>
      </c>
      <c r="S13" s="156"/>
      <c r="T13" s="181" t="s">
        <v>84</v>
      </c>
      <c r="U13" s="182" t="n">
        <f aca="false">Q19</f>
        <v>0</v>
      </c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</row>
    <row r="14" customFormat="false" ht="12.75" hidden="false" customHeight="true" outlineLevel="0" collapsed="false">
      <c r="A14" s="152"/>
      <c r="B14" s="172" t="n">
        <f aca="false">IF(G13&gt;0,B13/G13,0)</f>
        <v>0.1666666667</v>
      </c>
      <c r="C14" s="172" t="n">
        <f aca="false">IF(G13&gt;0,C13/G13,0)</f>
        <v>0.8333333333</v>
      </c>
      <c r="D14" s="172" t="n">
        <f aca="false">IF(G13&gt;0,D13/G13,0)</f>
        <v>0</v>
      </c>
      <c r="E14" s="172" t="n">
        <f aca="false">IF(G13&gt;0,E13/G13,0)</f>
        <v>0</v>
      </c>
      <c r="F14" s="172" t="n">
        <f aca="false">IF(G13&gt;0,F13/G13,0)</f>
        <v>0</v>
      </c>
      <c r="G14" s="172" t="n">
        <f aca="false">SUM(B14:F14)</f>
        <v>1</v>
      </c>
      <c r="H14" s="156"/>
      <c r="I14" s="181" t="s">
        <v>84</v>
      </c>
      <c r="J14" s="182" t="n">
        <f aca="false">F20</f>
        <v>0</v>
      </c>
      <c r="K14" s="151"/>
      <c r="L14" s="174" t="s">
        <v>76</v>
      </c>
      <c r="M14" s="175" t="n">
        <f aca="false">IF(R12&gt;0,(M12-Q12)/R12,0)</f>
        <v>0.3333333333</v>
      </c>
      <c r="N14" s="160"/>
      <c r="O14" s="160"/>
      <c r="P14" s="160"/>
      <c r="Q14" s="160"/>
      <c r="R14" s="160"/>
      <c r="S14" s="151"/>
      <c r="T14" s="181" t="s">
        <v>85</v>
      </c>
      <c r="U14" s="183" t="n">
        <f aca="false">M7</f>
        <v>0</v>
      </c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</row>
    <row r="15" customFormat="false" ht="12.75" hidden="false" customHeight="true" outlineLevel="0" collapsed="false">
      <c r="A15" s="174" t="s">
        <v>76</v>
      </c>
      <c r="B15" s="175" t="n">
        <f aca="false">IF(G13&gt;0,(B13-F13)/G13,0)</f>
        <v>0.1666666667</v>
      </c>
      <c r="C15" s="160"/>
      <c r="D15" s="160"/>
      <c r="E15" s="160"/>
      <c r="F15" s="160"/>
      <c r="G15" s="160"/>
      <c r="H15" s="151"/>
      <c r="I15" s="181" t="s">
        <v>85</v>
      </c>
      <c r="J15" s="183" t="n">
        <f aca="false">B8</f>
        <v>0</v>
      </c>
      <c r="K15" s="151"/>
      <c r="L15" s="174" t="s">
        <v>78</v>
      </c>
      <c r="M15" s="178" t="n">
        <f aca="false">IF(R12&gt;0,(M12+N12)/R12,0)</f>
        <v>1</v>
      </c>
      <c r="N15" s="151"/>
      <c r="O15" s="151"/>
      <c r="P15" s="151"/>
      <c r="Q15" s="151"/>
      <c r="R15" s="151"/>
      <c r="S15" s="151"/>
      <c r="T15" s="181" t="s">
        <v>87</v>
      </c>
      <c r="U15" s="183" t="n">
        <f aca="false">M21</f>
        <v>0.6</v>
      </c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</row>
    <row r="16" customFormat="false" ht="12.75" hidden="false" customHeight="true" outlineLevel="0" collapsed="false">
      <c r="A16" s="174" t="s">
        <v>86</v>
      </c>
      <c r="B16" s="178" t="n">
        <f aca="false">IF(G13&gt;0,(B13+C13)/G13,0)</f>
        <v>1</v>
      </c>
      <c r="C16" s="151"/>
      <c r="D16" s="151"/>
      <c r="E16" s="151"/>
      <c r="F16" s="151"/>
      <c r="G16" s="151"/>
      <c r="H16" s="151"/>
      <c r="I16" s="181" t="s">
        <v>87</v>
      </c>
      <c r="J16" s="183" t="n">
        <f aca="false">B22</f>
        <v>0.4615384615</v>
      </c>
      <c r="K16" s="151"/>
      <c r="L16" s="151"/>
      <c r="M16" s="180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</row>
    <row r="17" customFormat="false" ht="12.75" hidden="false" customHeight="true" outlineLevel="0" collapsed="false">
      <c r="A17" s="151"/>
      <c r="B17" s="180"/>
      <c r="C17" s="151"/>
      <c r="D17" s="151"/>
      <c r="E17" s="151"/>
      <c r="F17" s="151"/>
      <c r="G17" s="151"/>
      <c r="H17" s="151"/>
      <c r="I17" s="151" t="s">
        <v>6</v>
      </c>
      <c r="J17" s="184" t="n">
        <f aca="false">J11-J12-J13</f>
        <v>7</v>
      </c>
      <c r="K17" s="151"/>
      <c r="L17" s="151"/>
      <c r="M17" s="168" t="s">
        <v>3</v>
      </c>
      <c r="N17" s="150"/>
      <c r="O17" s="150"/>
      <c r="P17" s="150"/>
      <c r="Q17" s="150"/>
      <c r="R17" s="150"/>
      <c r="S17" s="150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</row>
    <row r="18" customFormat="false" ht="12.75" hidden="false" customHeight="true" outlineLevel="0" collapsed="false">
      <c r="A18" s="151"/>
      <c r="B18" s="168" t="s">
        <v>3</v>
      </c>
      <c r="C18" s="150"/>
      <c r="D18" s="150"/>
      <c r="E18" s="150"/>
      <c r="F18" s="150"/>
      <c r="G18" s="150"/>
      <c r="H18" s="150"/>
      <c r="I18" s="151"/>
      <c r="J18" s="151"/>
      <c r="K18" s="151"/>
      <c r="L18" s="152"/>
      <c r="M18" s="169" t="s">
        <v>50</v>
      </c>
      <c r="N18" s="169" t="s">
        <v>46</v>
      </c>
      <c r="O18" s="169" t="s">
        <v>88</v>
      </c>
      <c r="P18" s="169" t="s">
        <v>53</v>
      </c>
      <c r="Q18" s="169" t="s">
        <v>59</v>
      </c>
      <c r="R18" s="169" t="s">
        <v>52</v>
      </c>
      <c r="S18" s="169" t="s">
        <v>5</v>
      </c>
      <c r="T18" s="156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</row>
    <row r="19" customFormat="false" ht="12.75" hidden="false" customHeight="true" outlineLevel="0" collapsed="false">
      <c r="A19" s="152"/>
      <c r="B19" s="169" t="s">
        <v>50</v>
      </c>
      <c r="C19" s="169" t="s">
        <v>46</v>
      </c>
      <c r="D19" s="169" t="s">
        <v>88</v>
      </c>
      <c r="E19" s="169" t="s">
        <v>53</v>
      </c>
      <c r="F19" s="169" t="s">
        <v>59</v>
      </c>
      <c r="G19" s="169" t="s">
        <v>52</v>
      </c>
      <c r="H19" s="169" t="s">
        <v>5</v>
      </c>
      <c r="I19" s="156"/>
      <c r="J19" s="151"/>
      <c r="K19" s="151"/>
      <c r="L19" s="152"/>
      <c r="M19" s="171" t="n">
        <f aca="false">COUNTIF(B136:AE136,M18)</f>
        <v>3</v>
      </c>
      <c r="N19" s="171" t="n">
        <f aca="false">COUNTIF(B136:AE136,N18)</f>
        <v>2</v>
      </c>
      <c r="O19" s="171" t="n">
        <f aca="false">COUNTIF(B136:AE136,O18)</f>
        <v>0</v>
      </c>
      <c r="P19" s="171" t="n">
        <f aca="false">COUNTIF(B136:AE136,P18)</f>
        <v>0</v>
      </c>
      <c r="Q19" s="171" t="n">
        <f aca="false">COUNTIF(B136:AE136,Q18)</f>
        <v>0</v>
      </c>
      <c r="R19" s="171" t="n">
        <f aca="false">COUNTIF(B136:AE136,R18)</f>
        <v>0</v>
      </c>
      <c r="S19" s="171" t="n">
        <f aca="false">SUM(M19:R19)</f>
        <v>5</v>
      </c>
      <c r="T19" s="156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</row>
    <row r="20" customFormat="false" ht="12.75" hidden="false" customHeight="true" outlineLevel="0" collapsed="false">
      <c r="A20" s="152"/>
      <c r="B20" s="171" t="n">
        <f aca="false">COUNTIF(B136:AE140,B19)</f>
        <v>6</v>
      </c>
      <c r="C20" s="171" t="n">
        <f aca="false">COUNTIF(B136:AE140,C19)</f>
        <v>7</v>
      </c>
      <c r="D20" s="171" t="n">
        <f aca="false">COUNTIF(B136:AE140,D19)</f>
        <v>0</v>
      </c>
      <c r="E20" s="171" t="n">
        <f aca="false">COUNTIF(B136:AE140,E19)</f>
        <v>0</v>
      </c>
      <c r="F20" s="171" t="n">
        <f aca="false">COUNTIF(B136:AE140,F19)</f>
        <v>0</v>
      </c>
      <c r="G20" s="171" t="n">
        <f aca="false">COUNTIF(B136:AE140,G19)</f>
        <v>0</v>
      </c>
      <c r="H20" s="171" t="n">
        <f aca="false">SUM(B20:G20)</f>
        <v>13</v>
      </c>
      <c r="I20" s="156"/>
      <c r="J20" s="151"/>
      <c r="K20" s="151"/>
      <c r="L20" s="152"/>
      <c r="M20" s="172" t="n">
        <f aca="false">IF(S19&gt;0,M19/S19,0)</f>
        <v>0.6</v>
      </c>
      <c r="N20" s="172" t="n">
        <f aca="false">IF(S19&gt;0,N19/S19,0)</f>
        <v>0.4</v>
      </c>
      <c r="O20" s="172" t="n">
        <f aca="false">IF(S19&gt;0,O19/S19,0)</f>
        <v>0</v>
      </c>
      <c r="P20" s="172" t="n">
        <f aca="false">IF(S19&gt;0,P19/S19,0)</f>
        <v>0</v>
      </c>
      <c r="Q20" s="172" t="n">
        <f aca="false">IF(S19&gt;0,Q19/S19,0)</f>
        <v>0</v>
      </c>
      <c r="R20" s="172" t="n">
        <f aca="false">IF(S19&gt;0,R19/S19,0)</f>
        <v>0</v>
      </c>
      <c r="S20" s="172" t="n">
        <f aca="false">SUM(M20:R20)</f>
        <v>1</v>
      </c>
      <c r="T20" s="156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</row>
    <row r="21" customFormat="false" ht="12.75" hidden="false" customHeight="true" outlineLevel="0" collapsed="false">
      <c r="A21" s="152"/>
      <c r="B21" s="172" t="n">
        <f aca="false">IF(H20&gt;0,B20/H20,0)</f>
        <v>0.4615384615</v>
      </c>
      <c r="C21" s="172" t="n">
        <f aca="false">IF(H20&gt;0,C20/H20,0)</f>
        <v>0.5384615385</v>
      </c>
      <c r="D21" s="172" t="n">
        <f aca="false">IF(H20&gt;0,D20/H20,0)</f>
        <v>0</v>
      </c>
      <c r="E21" s="172" t="n">
        <f aca="false">IF(H20&gt;0,E20/H20,0)</f>
        <v>0</v>
      </c>
      <c r="F21" s="172" t="n">
        <f aca="false">IF(H20&gt;0,F20/H20,0)</f>
        <v>0</v>
      </c>
      <c r="G21" s="172" t="n">
        <f aca="false">IF(H20&gt;0,G20/H20,0)</f>
        <v>0</v>
      </c>
      <c r="H21" s="172" t="n">
        <f aca="false">SUM(B21:G21)</f>
        <v>1</v>
      </c>
      <c r="I21" s="156"/>
      <c r="J21" s="151"/>
      <c r="K21" s="151"/>
      <c r="L21" s="174" t="s">
        <v>76</v>
      </c>
      <c r="M21" s="185" t="n">
        <f aca="false">IF(S19&gt;0,(M19-R19)/S19,0)</f>
        <v>0.6</v>
      </c>
      <c r="N21" s="160"/>
      <c r="O21" s="160"/>
      <c r="P21" s="160"/>
      <c r="Q21" s="160"/>
      <c r="R21" s="160"/>
      <c r="S21" s="160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</row>
    <row r="22" customFormat="false" ht="12.75" hidden="false" customHeight="true" outlineLevel="0" collapsed="false">
      <c r="A22" s="174" t="s">
        <v>76</v>
      </c>
      <c r="B22" s="185" t="n">
        <f aca="false">IF(H20&gt;0,(B20-G20)/H20,0)</f>
        <v>0.4615384615</v>
      </c>
      <c r="C22" s="160"/>
      <c r="D22" s="160"/>
      <c r="E22" s="160"/>
      <c r="F22" s="160"/>
      <c r="G22" s="160"/>
      <c r="H22" s="160"/>
      <c r="I22" s="151"/>
      <c r="J22" s="151"/>
      <c r="K22" s="151"/>
      <c r="L22" s="174" t="s">
        <v>78</v>
      </c>
      <c r="M22" s="186" t="n">
        <f aca="false">IF(S19&gt;0,(M19+N19+O19+P19)/S19,0)</f>
        <v>1</v>
      </c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</row>
    <row r="23" customFormat="false" ht="12.75" hidden="false" customHeight="true" outlineLevel="0" collapsed="false">
      <c r="A23" s="174" t="s">
        <v>78</v>
      </c>
      <c r="B23" s="186" t="n">
        <f aca="false">IF(H20&gt;0,(B20+C20+D20+E20)/H20,0)</f>
        <v>1</v>
      </c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</row>
    <row r="24" customFormat="false" ht="12.75" hidden="false" customHeight="true" outlineLevel="0" collapsed="false">
      <c r="A24" s="174"/>
      <c r="B24" s="186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</row>
    <row r="25" customFormat="false" ht="12.75" hidden="false" customHeight="true" outlineLevel="0" collapsed="false">
      <c r="A25" s="166" t="s">
        <v>97</v>
      </c>
      <c r="B25" s="168" t="s">
        <v>2</v>
      </c>
      <c r="C25" s="150"/>
      <c r="D25" s="150"/>
      <c r="E25" s="150"/>
      <c r="F25" s="150"/>
      <c r="G25" s="150"/>
      <c r="H25" s="151"/>
      <c r="I25" s="168" t="s">
        <v>4</v>
      </c>
      <c r="J25" s="150"/>
      <c r="K25" s="151"/>
      <c r="L25" s="166" t="s">
        <v>98</v>
      </c>
      <c r="M25" s="168" t="s">
        <v>2</v>
      </c>
      <c r="N25" s="150"/>
      <c r="O25" s="150"/>
      <c r="P25" s="150"/>
      <c r="Q25" s="150"/>
      <c r="R25" s="150"/>
      <c r="S25" s="151"/>
      <c r="T25" s="168" t="s">
        <v>4</v>
      </c>
      <c r="U25" s="150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</row>
    <row r="26" customFormat="false" ht="12.75" hidden="false" customHeight="true" outlineLevel="0" collapsed="false">
      <c r="A26" s="152"/>
      <c r="B26" s="169" t="s">
        <v>54</v>
      </c>
      <c r="C26" s="169" t="s">
        <v>51</v>
      </c>
      <c r="D26" s="169" t="s">
        <v>57</v>
      </c>
      <c r="E26" s="169" t="s">
        <v>55</v>
      </c>
      <c r="F26" s="169" t="s">
        <v>56</v>
      </c>
      <c r="G26" s="169" t="s">
        <v>5</v>
      </c>
      <c r="H26" s="170"/>
      <c r="I26" s="169" t="s">
        <v>60</v>
      </c>
      <c r="J26" s="169" t="s">
        <v>75</v>
      </c>
      <c r="K26" s="156"/>
      <c r="L26" s="152"/>
      <c r="M26" s="169" t="s">
        <v>54</v>
      </c>
      <c r="N26" s="169" t="s">
        <v>51</v>
      </c>
      <c r="O26" s="169" t="s">
        <v>57</v>
      </c>
      <c r="P26" s="169" t="s">
        <v>55</v>
      </c>
      <c r="Q26" s="169" t="s">
        <v>56</v>
      </c>
      <c r="R26" s="169" t="s">
        <v>5</v>
      </c>
      <c r="S26" s="170"/>
      <c r="T26" s="169" t="s">
        <v>60</v>
      </c>
      <c r="U26" s="169" t="s">
        <v>75</v>
      </c>
      <c r="V26" s="156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</row>
    <row r="27" customFormat="false" ht="12.75" hidden="false" customHeight="true" outlineLevel="0" collapsed="false">
      <c r="A27" s="152"/>
      <c r="B27" s="171" t="n">
        <f aca="false">COUNTIF(B137:AE137,B26)</f>
        <v>0</v>
      </c>
      <c r="C27" s="171" t="n">
        <f aca="false">COUNTIF(B137:AE137,C26)</f>
        <v>0</v>
      </c>
      <c r="D27" s="171" t="n">
        <f aca="false">COUNTIF(B137:AE137,D26)</f>
        <v>0</v>
      </c>
      <c r="E27" s="171" t="n">
        <f aca="false">COUNTIF(B137:AE137,E26)</f>
        <v>0</v>
      </c>
      <c r="F27" s="171" t="n">
        <f aca="false">COUNTIF(B137:AE137,F26)</f>
        <v>0</v>
      </c>
      <c r="G27" s="171" t="n">
        <f aca="false">SUM(B27:F27)</f>
        <v>0</v>
      </c>
      <c r="H27" s="170"/>
      <c r="I27" s="171" t="n">
        <f aca="false">COUNTIF(B137:AE137,I26)</f>
        <v>0</v>
      </c>
      <c r="J27" s="171" t="n">
        <f aca="false">COUNTIF(B137:AE137,J26)</f>
        <v>0</v>
      </c>
      <c r="K27" s="156"/>
      <c r="L27" s="152"/>
      <c r="M27" s="171" t="n">
        <f aca="false">COUNTIF(B138:AE138,M26)</f>
        <v>0</v>
      </c>
      <c r="N27" s="171" t="n">
        <f aca="false">COUNTIF(B138:AE138,N26)</f>
        <v>0</v>
      </c>
      <c r="O27" s="171" t="n">
        <f aca="false">COUNTIF(B138:AE138,O26)</f>
        <v>0</v>
      </c>
      <c r="P27" s="171" t="n">
        <f aca="false">COUNTIF(B138:AE138,P26)</f>
        <v>0</v>
      </c>
      <c r="Q27" s="171" t="n">
        <f aca="false">COUNTIF(B138:AE138,Q26)</f>
        <v>0</v>
      </c>
      <c r="R27" s="171" t="n">
        <f aca="false">SUM(M27:Q27)</f>
        <v>0</v>
      </c>
      <c r="S27" s="170"/>
      <c r="T27" s="171" t="n">
        <f aca="false">COUNTIF(B138:AE138,T26)</f>
        <v>0</v>
      </c>
      <c r="U27" s="171" t="n">
        <f aca="false">COUNTIF(B138:AE138,U26)</f>
        <v>0</v>
      </c>
      <c r="V27" s="156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</row>
    <row r="28" customFormat="false" ht="12.75" hidden="false" customHeight="true" outlineLevel="0" collapsed="false">
      <c r="A28" s="152"/>
      <c r="B28" s="172" t="n">
        <f aca="false">IF(G27&gt;0,B27/G27,0)</f>
        <v>0</v>
      </c>
      <c r="C28" s="172" t="n">
        <f aca="false">IF(G27&gt;0,C27/G27,0)</f>
        <v>0</v>
      </c>
      <c r="D28" s="172" t="n">
        <f aca="false">IF(G27&gt;0,D27/G27,0)</f>
        <v>0</v>
      </c>
      <c r="E28" s="172" t="n">
        <f aca="false">IF(G27&gt;0,E27/G27,0)</f>
        <v>0</v>
      </c>
      <c r="F28" s="172" t="n">
        <f aca="false">IF(G27&gt;0,F27/G27,0)</f>
        <v>0</v>
      </c>
      <c r="G28" s="173" t="n">
        <f aca="false">SUM(B28:F28)</f>
        <v>0</v>
      </c>
      <c r="H28" s="156"/>
      <c r="I28" s="160" t="s">
        <v>77</v>
      </c>
      <c r="J28" s="160"/>
      <c r="K28" s="151"/>
      <c r="L28" s="152"/>
      <c r="M28" s="172" t="n">
        <f aca="false">IF(R27&gt;0,M27/R27,0)</f>
        <v>0</v>
      </c>
      <c r="N28" s="172" t="n">
        <f aca="false">IF(R27&gt;0,N27/R27,0)</f>
        <v>0</v>
      </c>
      <c r="O28" s="172" t="n">
        <f aca="false">IF(R27&gt;0,O27/R27,0)</f>
        <v>0</v>
      </c>
      <c r="P28" s="172" t="n">
        <f aca="false">IF(R27&gt;0,P27/R27,0)</f>
        <v>0</v>
      </c>
      <c r="Q28" s="172" t="n">
        <f aca="false">IF(R27&gt;0,Q27/R27,0)</f>
        <v>0</v>
      </c>
      <c r="R28" s="173" t="n">
        <f aca="false">SUM(M28:Q28)</f>
        <v>0</v>
      </c>
      <c r="S28" s="156"/>
      <c r="T28" s="160" t="s">
        <v>77</v>
      </c>
      <c r="U28" s="160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</row>
    <row r="29" customFormat="false" ht="12.75" hidden="false" customHeight="true" outlineLevel="0" collapsed="false">
      <c r="A29" s="174" t="s">
        <v>76</v>
      </c>
      <c r="B29" s="175" t="n">
        <f aca="false">IF(G27&gt;0,(B27-F27)/G27,0)</f>
        <v>0</v>
      </c>
      <c r="C29" s="160"/>
      <c r="D29" s="176"/>
      <c r="E29" s="176"/>
      <c r="F29" s="176"/>
      <c r="G29" s="160"/>
      <c r="H29" s="151"/>
      <c r="I29" s="171" t="n">
        <f aca="false">COUNTIF(B137:AE137,I28)</f>
        <v>0</v>
      </c>
      <c r="J29" s="151"/>
      <c r="K29" s="151"/>
      <c r="L29" s="174" t="s">
        <v>76</v>
      </c>
      <c r="M29" s="175" t="n">
        <f aca="false">IF(R27&gt;0,(M27-Q27)/R27,0)</f>
        <v>0</v>
      </c>
      <c r="N29" s="160"/>
      <c r="O29" s="176"/>
      <c r="P29" s="176"/>
      <c r="Q29" s="176"/>
      <c r="R29" s="160"/>
      <c r="S29" s="151"/>
      <c r="T29" s="171" t="n">
        <f aca="false">COUNTIF(B138:AE138,T28)</f>
        <v>0</v>
      </c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</row>
    <row r="30" customFormat="false" ht="12.75" hidden="false" customHeight="true" outlineLevel="0" collapsed="false">
      <c r="A30" s="174" t="s">
        <v>78</v>
      </c>
      <c r="B30" s="178" t="n">
        <f aca="false">IF(G27&gt;0,(B27+C27)/G27,0)</f>
        <v>0</v>
      </c>
      <c r="C30" s="179"/>
      <c r="D30" s="151"/>
      <c r="E30" s="151"/>
      <c r="F30" s="151"/>
      <c r="G30" s="151"/>
      <c r="H30" s="151"/>
      <c r="I30" s="151"/>
      <c r="J30" s="151"/>
      <c r="K30" s="151"/>
      <c r="L30" s="174" t="s">
        <v>78</v>
      </c>
      <c r="M30" s="178" t="n">
        <f aca="false">IF(R27&gt;0,(M27+N27)/R27,0)</f>
        <v>0</v>
      </c>
      <c r="N30" s="179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</row>
    <row r="31" customFormat="false" ht="12.75" hidden="false" customHeight="true" outlineLevel="0" collapsed="false">
      <c r="B31" s="180"/>
      <c r="C31" s="179"/>
      <c r="D31" s="151"/>
      <c r="E31" s="151"/>
      <c r="F31" s="151"/>
      <c r="G31" s="151"/>
      <c r="H31" s="151"/>
      <c r="I31" s="167" t="s">
        <v>79</v>
      </c>
      <c r="J31" s="151"/>
      <c r="K31" s="151"/>
      <c r="L31" s="151"/>
      <c r="M31" s="180"/>
      <c r="N31" s="179"/>
      <c r="O31" s="151"/>
      <c r="P31" s="151"/>
      <c r="Q31" s="151"/>
      <c r="R31" s="151"/>
      <c r="S31" s="151"/>
      <c r="T31" s="167" t="s">
        <v>79</v>
      </c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</row>
    <row r="32" customFormat="false" ht="12.75" hidden="false" customHeight="true" outlineLevel="0" collapsed="false">
      <c r="A32" s="151"/>
      <c r="B32" s="168" t="s">
        <v>1</v>
      </c>
      <c r="C32" s="150"/>
      <c r="D32" s="150"/>
      <c r="E32" s="150"/>
      <c r="F32" s="150"/>
      <c r="G32" s="150"/>
      <c r="H32" s="151"/>
      <c r="I32" s="181" t="s">
        <v>0</v>
      </c>
      <c r="J32" s="182" t="n">
        <f aca="false">B34+B41+I27</f>
        <v>2</v>
      </c>
      <c r="K32" s="151"/>
      <c r="L32" s="151"/>
      <c r="M32" s="168" t="s">
        <v>1</v>
      </c>
      <c r="N32" s="150"/>
      <c r="O32" s="150"/>
      <c r="P32" s="150"/>
      <c r="Q32" s="150"/>
      <c r="R32" s="150"/>
      <c r="S32" s="151"/>
      <c r="T32" s="181" t="s">
        <v>0</v>
      </c>
      <c r="U32" s="182" t="n">
        <f aca="false">M34+M41+T27</f>
        <v>1</v>
      </c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</row>
    <row r="33" customFormat="false" ht="12.75" hidden="false" customHeight="true" outlineLevel="0" collapsed="false">
      <c r="A33" s="152"/>
      <c r="B33" s="169" t="s">
        <v>49</v>
      </c>
      <c r="C33" s="169" t="s">
        <v>47</v>
      </c>
      <c r="D33" s="169" t="s">
        <v>80</v>
      </c>
      <c r="E33" s="169" t="s">
        <v>81</v>
      </c>
      <c r="F33" s="169" t="s">
        <v>48</v>
      </c>
      <c r="G33" s="169" t="s">
        <v>5</v>
      </c>
      <c r="H33" s="156"/>
      <c r="I33" s="181" t="s">
        <v>82</v>
      </c>
      <c r="J33" s="182" t="n">
        <f aca="false">G41+F34+J27+I29</f>
        <v>0</v>
      </c>
      <c r="K33" s="151"/>
      <c r="L33" s="152"/>
      <c r="M33" s="169" t="s">
        <v>49</v>
      </c>
      <c r="N33" s="169" t="s">
        <v>47</v>
      </c>
      <c r="O33" s="169" t="s">
        <v>80</v>
      </c>
      <c r="P33" s="169" t="s">
        <v>81</v>
      </c>
      <c r="Q33" s="169" t="s">
        <v>48</v>
      </c>
      <c r="R33" s="169" t="s">
        <v>5</v>
      </c>
      <c r="S33" s="156"/>
      <c r="T33" s="181" t="s">
        <v>82</v>
      </c>
      <c r="U33" s="182" t="n">
        <f aca="false">R41+Q34+U27+T29</f>
        <v>0</v>
      </c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</row>
    <row r="34" customFormat="false" ht="12.75" hidden="false" customHeight="true" outlineLevel="0" collapsed="false">
      <c r="A34" s="152"/>
      <c r="B34" s="171" t="n">
        <f aca="false">COUNTIF(B137:AE137,B33)</f>
        <v>0</v>
      </c>
      <c r="C34" s="171" t="n">
        <f aca="false">COUNTIF(B137:AE137,C33)</f>
        <v>2</v>
      </c>
      <c r="D34" s="171" t="n">
        <f aca="false">COUNTIF(B137:AE137,D33)</f>
        <v>0</v>
      </c>
      <c r="E34" s="171" t="n">
        <f aca="false">COUNTIF(B137:AE137,E33)</f>
        <v>0</v>
      </c>
      <c r="F34" s="171" t="n">
        <f aca="false">COUNTIF(B137:AE137,F33)</f>
        <v>0</v>
      </c>
      <c r="G34" s="171" t="n">
        <f aca="false">SUM(B34:F34)</f>
        <v>2</v>
      </c>
      <c r="H34" s="156"/>
      <c r="I34" s="181" t="s">
        <v>83</v>
      </c>
      <c r="J34" s="182" t="n">
        <f aca="false">F27</f>
        <v>0</v>
      </c>
      <c r="K34" s="151"/>
      <c r="L34" s="152"/>
      <c r="M34" s="171" t="n">
        <f aca="false">COUNTIF(B138:AE138,M33)</f>
        <v>0</v>
      </c>
      <c r="N34" s="171" t="n">
        <f aca="false">COUNTIF(B138:AE138,N33)</f>
        <v>1</v>
      </c>
      <c r="O34" s="171" t="n">
        <f aca="false">COUNTIF(B138:AE138,O33)</f>
        <v>0</v>
      </c>
      <c r="P34" s="171" t="n">
        <f aca="false">COUNTIF(B138:AE138,P33)</f>
        <v>0</v>
      </c>
      <c r="Q34" s="171" t="n">
        <f aca="false">COUNTIF(B138:AE138,Q33)</f>
        <v>0</v>
      </c>
      <c r="R34" s="171" t="n">
        <f aca="false">SUM(M34:Q34)</f>
        <v>1</v>
      </c>
      <c r="S34" s="156"/>
      <c r="T34" s="181" t="s">
        <v>83</v>
      </c>
      <c r="U34" s="182" t="n">
        <f aca="false">Q27</f>
        <v>0</v>
      </c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</row>
    <row r="35" customFormat="false" ht="12.75" hidden="false" customHeight="true" outlineLevel="0" collapsed="false">
      <c r="A35" s="174" t="s">
        <v>76</v>
      </c>
      <c r="B35" s="172" t="n">
        <f aca="false">IF($G$34&gt;0,B34/$G$34,0)</f>
        <v>0</v>
      </c>
      <c r="C35" s="172" t="n">
        <f aca="false">IF($G$34&gt;0,C34/$G$34,0)</f>
        <v>1</v>
      </c>
      <c r="D35" s="172" t="n">
        <f aca="false">IF($G$34&gt;0,D34/$G$34,0)</f>
        <v>0</v>
      </c>
      <c r="E35" s="172" t="n">
        <f aca="false">IF($G$34&gt;0,E34/$G$34,0)</f>
        <v>0</v>
      </c>
      <c r="F35" s="172" t="n">
        <f aca="false">IF($G$34&gt;0,F34/$G$34,0)</f>
        <v>0</v>
      </c>
      <c r="G35" s="172" t="n">
        <f aca="false">SUM(B35:F35)</f>
        <v>1</v>
      </c>
      <c r="H35" s="181" t="s">
        <v>84</v>
      </c>
      <c r="I35" s="182" t="n">
        <f aca="false">F41</f>
        <v>0</v>
      </c>
      <c r="J35" s="151"/>
      <c r="K35" s="152"/>
      <c r="L35" s="174" t="s">
        <v>76</v>
      </c>
      <c r="M35" s="172" t="n">
        <f aca="false">IF($G$69&gt;0,N34/$G$34,0)</f>
        <v>0</v>
      </c>
      <c r="N35" s="172" t="n">
        <f aca="false">IF($G$69&gt;0,O34/$G$34,0)</f>
        <v>0</v>
      </c>
      <c r="O35" s="172" t="n">
        <f aca="false">IF($G$69&gt;0,P34/$G$34,0)</f>
        <v>0</v>
      </c>
      <c r="P35" s="172" t="n">
        <f aca="false">IF($G$69&gt;0,Q34/$G$34,0)</f>
        <v>0</v>
      </c>
      <c r="Q35" s="172" t="n">
        <f aca="false">IF($G$69&gt;0,R34/$G$34,0)</f>
        <v>0</v>
      </c>
      <c r="R35" s="156"/>
      <c r="S35" s="181" t="s">
        <v>84</v>
      </c>
      <c r="T35" s="182" t="n">
        <f aca="false">Q41</f>
        <v>0</v>
      </c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</row>
    <row r="36" customFormat="false" ht="12.75" hidden="false" customHeight="true" outlineLevel="0" collapsed="false">
      <c r="A36" s="174" t="s">
        <v>78</v>
      </c>
      <c r="B36" s="175" t="n">
        <f aca="false">IF(G34&gt;0,(B34-F34)/G34,0)</f>
        <v>0</v>
      </c>
      <c r="C36" s="160"/>
      <c r="D36" s="160"/>
      <c r="E36" s="160"/>
      <c r="F36" s="160"/>
      <c r="G36" s="160"/>
      <c r="H36" s="151"/>
      <c r="I36" s="181" t="s">
        <v>85</v>
      </c>
      <c r="J36" s="183" t="n">
        <f aca="false">B29</f>
        <v>0</v>
      </c>
      <c r="K36" s="151"/>
      <c r="L36" s="174" t="s">
        <v>78</v>
      </c>
      <c r="M36" s="175" t="n">
        <f aca="false">IF(R34&gt;0,(M34-Q34)/R34,0)</f>
        <v>0</v>
      </c>
      <c r="N36" s="160"/>
      <c r="O36" s="160"/>
      <c r="P36" s="160"/>
      <c r="Q36" s="160"/>
      <c r="R36" s="160"/>
      <c r="S36" s="151"/>
      <c r="T36" s="181" t="s">
        <v>85</v>
      </c>
      <c r="U36" s="183" t="n">
        <f aca="false">M29</f>
        <v>0</v>
      </c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</row>
    <row r="37" customFormat="false" ht="12.75" hidden="false" customHeight="true" outlineLevel="0" collapsed="false">
      <c r="B37" s="178" t="n">
        <f aca="false">IF(G34&gt;0,(B34+C34)/G34,0)</f>
        <v>1</v>
      </c>
      <c r="C37" s="151"/>
      <c r="D37" s="151"/>
      <c r="E37" s="151"/>
      <c r="F37" s="151"/>
      <c r="G37" s="151"/>
      <c r="H37" s="151"/>
      <c r="I37" s="181" t="s">
        <v>87</v>
      </c>
      <c r="J37" s="183" t="n">
        <f aca="false">B43</f>
        <v>0.5</v>
      </c>
      <c r="K37" s="151"/>
      <c r="M37" s="178" t="n">
        <f aca="false">IF(R34&gt;0,(M34+N34)/R34,0)</f>
        <v>1</v>
      </c>
      <c r="N37" s="151"/>
      <c r="O37" s="151"/>
      <c r="P37" s="151"/>
      <c r="Q37" s="151"/>
      <c r="R37" s="151"/>
      <c r="S37" s="151"/>
      <c r="T37" s="181" t="s">
        <v>87</v>
      </c>
      <c r="U37" s="183" t="n">
        <f aca="false">M43</f>
        <v>0.25</v>
      </c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</row>
    <row r="38" customFormat="false" ht="12.75" hidden="false" customHeight="true" outlineLevel="0" collapsed="false">
      <c r="A38" s="151"/>
      <c r="B38" s="180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80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</row>
    <row r="39" customFormat="false" ht="12.75" hidden="false" customHeight="true" outlineLevel="0" collapsed="false">
      <c r="B39" s="168" t="s">
        <v>3</v>
      </c>
      <c r="C39" s="150"/>
      <c r="D39" s="150"/>
      <c r="E39" s="150"/>
      <c r="F39" s="150"/>
      <c r="G39" s="150"/>
      <c r="H39" s="150"/>
      <c r="I39" s="151"/>
      <c r="J39" s="151"/>
      <c r="K39" s="151"/>
      <c r="L39" s="151"/>
      <c r="M39" s="168" t="s">
        <v>3</v>
      </c>
      <c r="N39" s="150"/>
      <c r="O39" s="150"/>
      <c r="P39" s="150"/>
      <c r="Q39" s="150"/>
      <c r="R39" s="150"/>
      <c r="S39" s="150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</row>
    <row r="40" customFormat="false" ht="12.75" hidden="false" customHeight="true" outlineLevel="0" collapsed="false">
      <c r="A40" s="152"/>
      <c r="B40" s="169" t="s">
        <v>50</v>
      </c>
      <c r="C40" s="169" t="s">
        <v>46</v>
      </c>
      <c r="D40" s="169" t="s">
        <v>88</v>
      </c>
      <c r="E40" s="169" t="s">
        <v>53</v>
      </c>
      <c r="F40" s="169" t="s">
        <v>59</v>
      </c>
      <c r="G40" s="169" t="s">
        <v>52</v>
      </c>
      <c r="H40" s="169" t="s">
        <v>5</v>
      </c>
      <c r="I40" s="156"/>
      <c r="J40" s="151"/>
      <c r="K40" s="151"/>
      <c r="L40" s="152"/>
      <c r="M40" s="169" t="s">
        <v>50</v>
      </c>
      <c r="N40" s="169" t="s">
        <v>46</v>
      </c>
      <c r="O40" s="169" t="s">
        <v>88</v>
      </c>
      <c r="P40" s="169" t="s">
        <v>53</v>
      </c>
      <c r="Q40" s="169" t="s">
        <v>59</v>
      </c>
      <c r="R40" s="169" t="s">
        <v>52</v>
      </c>
      <c r="S40" s="169" t="s">
        <v>5</v>
      </c>
      <c r="T40" s="156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</row>
    <row r="41" customFormat="false" ht="12.75" hidden="false" customHeight="true" outlineLevel="0" collapsed="false">
      <c r="A41" s="152"/>
      <c r="B41" s="171" t="n">
        <f aca="false">COUNTIF(B137:AE137,B40)</f>
        <v>2</v>
      </c>
      <c r="C41" s="171" t="n">
        <f aca="false">COUNTIF(B137:AE137,C40)</f>
        <v>2</v>
      </c>
      <c r="D41" s="171" t="n">
        <f aca="false">COUNTIF(B137:AE137,D40)</f>
        <v>0</v>
      </c>
      <c r="E41" s="171" t="n">
        <f aca="false">COUNTIF(B137:AE137,E40)</f>
        <v>0</v>
      </c>
      <c r="F41" s="171" t="n">
        <f aca="false">COUNTIF(B137:AE137,F40)</f>
        <v>0</v>
      </c>
      <c r="G41" s="171" t="n">
        <f aca="false">COUNTIF(B137:AE137,G40)</f>
        <v>0</v>
      </c>
      <c r="H41" s="171" t="n">
        <f aca="false">SUM(B41:G41)</f>
        <v>4</v>
      </c>
      <c r="I41" s="156"/>
      <c r="J41" s="151"/>
      <c r="K41" s="151"/>
      <c r="L41" s="152"/>
      <c r="M41" s="171" t="n">
        <f aca="false">COUNTIF(B138:AE138,M40)</f>
        <v>1</v>
      </c>
      <c r="N41" s="171" t="n">
        <f aca="false">COUNTIF(B138:AE138,N40)</f>
        <v>3</v>
      </c>
      <c r="O41" s="171" t="n">
        <f aca="false">COUNTIF(B138:AE138,O40)</f>
        <v>0</v>
      </c>
      <c r="P41" s="171" t="n">
        <f aca="false">COUNTIF(B138:AE138,P40)</f>
        <v>0</v>
      </c>
      <c r="Q41" s="171" t="n">
        <f aca="false">COUNTIF(B138:AE138,Q40)</f>
        <v>0</v>
      </c>
      <c r="R41" s="171" t="n">
        <f aca="false">COUNTIF(B138:AE138,R40)</f>
        <v>0</v>
      </c>
      <c r="S41" s="171" t="n">
        <f aca="false">SUM(M41:R41)</f>
        <v>4</v>
      </c>
      <c r="T41" s="156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1"/>
    </row>
    <row r="42" customFormat="false" ht="12.75" hidden="false" customHeight="true" outlineLevel="0" collapsed="false">
      <c r="A42" s="152"/>
      <c r="B42" s="172" t="n">
        <f aca="false">IF(H41&gt;0,B41/H41,0)</f>
        <v>0.5</v>
      </c>
      <c r="C42" s="172" t="n">
        <f aca="false">IF(H41&gt;0,C41/H41,0)</f>
        <v>0.5</v>
      </c>
      <c r="D42" s="172" t="n">
        <f aca="false">IF(H41&gt;0,D41/H41,0)</f>
        <v>0</v>
      </c>
      <c r="E42" s="172" t="n">
        <f aca="false">IF(H41&gt;0,E41/H41,0)</f>
        <v>0</v>
      </c>
      <c r="F42" s="172" t="n">
        <f aca="false">IF(H41&gt;0,F41/H41,0)</f>
        <v>0</v>
      </c>
      <c r="G42" s="172" t="n">
        <f aca="false">IF(H41&gt;0,G41/H41,0)</f>
        <v>0</v>
      </c>
      <c r="H42" s="172" t="n">
        <f aca="false">SUM(B42:G42)</f>
        <v>1</v>
      </c>
      <c r="I42" s="156"/>
      <c r="J42" s="151"/>
      <c r="K42" s="151"/>
      <c r="L42" s="152"/>
      <c r="M42" s="172" t="n">
        <f aca="false">IF(S41&gt;0,M41/S41,0)</f>
        <v>0.25</v>
      </c>
      <c r="N42" s="172" t="n">
        <f aca="false">IF(S41&gt;0,N41/S41,0)</f>
        <v>0.75</v>
      </c>
      <c r="O42" s="172" t="n">
        <f aca="false">IF(S41&gt;0,O41/S41,0)</f>
        <v>0</v>
      </c>
      <c r="P42" s="172" t="n">
        <f aca="false">IF(S41&gt;0,P41/S41,0)</f>
        <v>0</v>
      </c>
      <c r="Q42" s="172" t="n">
        <f aca="false">IF(S41&gt;0,Q41/S41,0)</f>
        <v>0</v>
      </c>
      <c r="R42" s="172" t="n">
        <f aca="false">IF(S41&gt;0,R41/S41,0)</f>
        <v>0</v>
      </c>
      <c r="S42" s="172" t="n">
        <f aca="false">SUM(M42:R42)</f>
        <v>1</v>
      </c>
      <c r="T42" s="156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</row>
    <row r="43" customFormat="false" ht="12.75" hidden="false" customHeight="true" outlineLevel="0" collapsed="false">
      <c r="A43" s="174" t="s">
        <v>76</v>
      </c>
      <c r="B43" s="185" t="n">
        <f aca="false">IF(H41&gt;0,(B41-G41)/H41,0)</f>
        <v>0.5</v>
      </c>
      <c r="C43" s="160"/>
      <c r="D43" s="160"/>
      <c r="E43" s="160"/>
      <c r="F43" s="160"/>
      <c r="G43" s="160"/>
      <c r="H43" s="160"/>
      <c r="I43" s="151"/>
      <c r="J43" s="151"/>
      <c r="K43" s="151"/>
      <c r="L43" s="174" t="s">
        <v>76</v>
      </c>
      <c r="M43" s="185" t="n">
        <f aca="false">IF(S41&gt;0,(M41-R41)/S41,0)</f>
        <v>0.25</v>
      </c>
      <c r="N43" s="160"/>
      <c r="O43" s="160"/>
      <c r="P43" s="160"/>
      <c r="Q43" s="160"/>
      <c r="R43" s="160"/>
      <c r="S43" s="160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  <c r="AK43" s="151"/>
      <c r="AL43" s="151"/>
      <c r="AM43" s="151"/>
      <c r="AN43" s="151"/>
      <c r="AO43" s="151"/>
    </row>
    <row r="44" customFormat="false" ht="12.75" hidden="false" customHeight="true" outlineLevel="0" collapsed="false">
      <c r="A44" s="174" t="s">
        <v>78</v>
      </c>
      <c r="B44" s="186" t="n">
        <f aca="false">IF(H41&gt;0,(B41+C41+D41+E41)/H41,0)</f>
        <v>1</v>
      </c>
      <c r="C44" s="151"/>
      <c r="D44" s="151"/>
      <c r="E44" s="151"/>
      <c r="F44" s="151"/>
      <c r="G44" s="151"/>
      <c r="H44" s="151"/>
      <c r="I44" s="151"/>
      <c r="J44" s="151"/>
      <c r="K44" s="151"/>
      <c r="L44" s="174" t="s">
        <v>78</v>
      </c>
      <c r="M44" s="186" t="n">
        <f aca="false">IF(S41&gt;0,(M41+N41+O41+P41)/S41,0)</f>
        <v>1</v>
      </c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  <c r="AK44" s="151"/>
      <c r="AL44" s="151"/>
      <c r="AM44" s="151"/>
      <c r="AN44" s="151"/>
      <c r="AO44" s="151"/>
    </row>
    <row r="45" customFormat="false" ht="12.75" hidden="false" customHeight="true" outlineLevel="0" collapsed="false">
      <c r="A45" s="149"/>
      <c r="B45" s="149"/>
      <c r="C45" s="149"/>
      <c r="D45" s="149"/>
      <c r="E45" s="149"/>
      <c r="F45" s="149"/>
      <c r="G45" s="149"/>
      <c r="H45" s="149"/>
      <c r="I45" s="149"/>
      <c r="J45" s="149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</row>
    <row r="46" customFormat="false" ht="12.75" hidden="false" customHeight="true" outlineLevel="0" collapsed="false">
      <c r="A46" s="151"/>
      <c r="B46" s="167"/>
      <c r="C46" s="151"/>
      <c r="D46" s="151"/>
      <c r="E46" s="151"/>
      <c r="F46" s="151"/>
      <c r="G46" s="151"/>
      <c r="H46" s="151"/>
      <c r="I46" s="167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</row>
    <row r="47" customFormat="false" ht="12.75" hidden="false" customHeight="true" outlineLevel="0" collapsed="false">
      <c r="A47" s="166" t="s">
        <v>99</v>
      </c>
      <c r="B47" s="168" t="s">
        <v>2</v>
      </c>
      <c r="C47" s="150"/>
      <c r="D47" s="150"/>
      <c r="E47" s="150"/>
      <c r="F47" s="150"/>
      <c r="G47" s="150"/>
      <c r="H47" s="151"/>
      <c r="I47" s="168" t="s">
        <v>4</v>
      </c>
      <c r="J47" s="150"/>
      <c r="K47" s="151"/>
      <c r="L47" s="166" t="s">
        <v>100</v>
      </c>
      <c r="M47" s="168" t="s">
        <v>2</v>
      </c>
      <c r="N47" s="150"/>
      <c r="O47" s="150"/>
      <c r="P47" s="150"/>
      <c r="Q47" s="150"/>
      <c r="R47" s="150"/>
      <c r="S47" s="151"/>
      <c r="T47" s="168" t="s">
        <v>4</v>
      </c>
      <c r="U47" s="150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</row>
    <row r="48" customFormat="false" ht="12.75" hidden="false" customHeight="true" outlineLevel="0" collapsed="false">
      <c r="A48" s="152"/>
      <c r="B48" s="169" t="s">
        <v>54</v>
      </c>
      <c r="C48" s="169" t="s">
        <v>51</v>
      </c>
      <c r="D48" s="169" t="s">
        <v>57</v>
      </c>
      <c r="E48" s="169" t="s">
        <v>55</v>
      </c>
      <c r="F48" s="169" t="s">
        <v>56</v>
      </c>
      <c r="G48" s="169" t="s">
        <v>5</v>
      </c>
      <c r="H48" s="170"/>
      <c r="I48" s="169" t="s">
        <v>60</v>
      </c>
      <c r="J48" s="169" t="s">
        <v>75</v>
      </c>
      <c r="K48" s="192"/>
      <c r="L48" s="152"/>
      <c r="M48" s="169" t="s">
        <v>54</v>
      </c>
      <c r="N48" s="169" t="s">
        <v>51</v>
      </c>
      <c r="O48" s="169" t="s">
        <v>57</v>
      </c>
      <c r="P48" s="169" t="s">
        <v>55</v>
      </c>
      <c r="Q48" s="169" t="s">
        <v>56</v>
      </c>
      <c r="R48" s="169" t="s">
        <v>5</v>
      </c>
      <c r="S48" s="170"/>
      <c r="T48" s="169" t="s">
        <v>60</v>
      </c>
      <c r="U48" s="169" t="s">
        <v>75</v>
      </c>
      <c r="V48" s="156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</row>
    <row r="49" customFormat="false" ht="12.75" hidden="false" customHeight="true" outlineLevel="0" collapsed="false">
      <c r="A49" s="152"/>
      <c r="B49" s="171" t="n">
        <f aca="false">COUNTIF(B139:AE139,B48)</f>
        <v>0</v>
      </c>
      <c r="C49" s="171" t="n">
        <f aca="false">COUNTIF(B139:AE139,C48)</f>
        <v>0</v>
      </c>
      <c r="D49" s="171" t="n">
        <f aca="false">COUNTIF(B139:AE139,D48)</f>
        <v>0</v>
      </c>
      <c r="E49" s="171" t="n">
        <f aca="false">COUNTIF(B139:AE139,E48)</f>
        <v>0</v>
      </c>
      <c r="F49" s="171" t="n">
        <f aca="false">COUNTIF(B139:AE139,F48)</f>
        <v>0</v>
      </c>
      <c r="G49" s="171" t="n">
        <f aca="false">SUM(B49:F49)</f>
        <v>0</v>
      </c>
      <c r="H49" s="170"/>
      <c r="I49" s="171" t="n">
        <f aca="false">COUNTIF(B139:AE139,I48)</f>
        <v>0</v>
      </c>
      <c r="J49" s="171" t="n">
        <f aca="false">COUNTIF(B139:AE139,J48)</f>
        <v>0</v>
      </c>
      <c r="K49" s="192"/>
      <c r="L49" s="152"/>
      <c r="M49" s="171" t="n">
        <f aca="false">COUNTIF(B140:AE140,M48)</f>
        <v>0</v>
      </c>
      <c r="N49" s="171" t="n">
        <f aca="false">COUNTIF(B140:AE140,N48)</f>
        <v>0</v>
      </c>
      <c r="O49" s="171" t="n">
        <f aca="false">COUNTIF(B140:AE140,O48)</f>
        <v>0</v>
      </c>
      <c r="P49" s="171" t="n">
        <f aca="false">COUNTIF(B140:AE140,P48)</f>
        <v>0</v>
      </c>
      <c r="Q49" s="171" t="n">
        <f aca="false">COUNTIF(B140:AE140,Q48)</f>
        <v>0</v>
      </c>
      <c r="R49" s="171" t="n">
        <f aca="false">SUM(M49:Q49)</f>
        <v>0</v>
      </c>
      <c r="S49" s="170"/>
      <c r="T49" s="171" t="n">
        <f aca="false">COUNTIF(B140:AE140,T48)</f>
        <v>0</v>
      </c>
      <c r="U49" s="171" t="n">
        <f aca="false">COUNTIF(B140:AE140,U48)</f>
        <v>0</v>
      </c>
      <c r="V49" s="156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</row>
    <row r="50" customFormat="false" ht="12.75" hidden="false" customHeight="true" outlineLevel="0" collapsed="false">
      <c r="A50" s="152"/>
      <c r="B50" s="172" t="n">
        <f aca="false">IF(G49&gt;0,B49/G49,0)</f>
        <v>0</v>
      </c>
      <c r="C50" s="172" t="n">
        <f aca="false">IF(G49&gt;0,C49/G49,0)</f>
        <v>0</v>
      </c>
      <c r="D50" s="172" t="n">
        <f aca="false">IF(G49&gt;0,D49/G49,0)</f>
        <v>0</v>
      </c>
      <c r="E50" s="172" t="n">
        <f aca="false">IF(G49&gt;0,E49/G49,0)</f>
        <v>0</v>
      </c>
      <c r="F50" s="172" t="n">
        <f aca="false">IF(G49&gt;0,F49/G49,0)</f>
        <v>0</v>
      </c>
      <c r="G50" s="173" t="n">
        <f aca="false">SUM(B50:F50)</f>
        <v>0</v>
      </c>
      <c r="H50" s="156"/>
      <c r="I50" s="160" t="s">
        <v>77</v>
      </c>
      <c r="J50" s="160"/>
      <c r="K50" s="149"/>
      <c r="L50" s="152"/>
      <c r="M50" s="172" t="n">
        <f aca="false">IF(R49&gt;0,M49/R49,0)</f>
        <v>0</v>
      </c>
      <c r="N50" s="172" t="n">
        <f aca="false">IF(R49&gt;0,N49/R49,0)</f>
        <v>0</v>
      </c>
      <c r="O50" s="172" t="n">
        <f aca="false">IF(R49&gt;0,O49/R49,0)</f>
        <v>0</v>
      </c>
      <c r="P50" s="172" t="n">
        <f aca="false">IF(R49&gt;0,P49/R49,0)</f>
        <v>0</v>
      </c>
      <c r="Q50" s="172" t="n">
        <f aca="false">IF(R49&gt;0,Q49/R49,0)</f>
        <v>0</v>
      </c>
      <c r="R50" s="173" t="n">
        <f aca="false">SUM(M50:Q50)</f>
        <v>0</v>
      </c>
      <c r="S50" s="156"/>
      <c r="T50" s="160" t="s">
        <v>77</v>
      </c>
      <c r="U50" s="160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</row>
    <row r="51" customFormat="false" ht="12.75" hidden="false" customHeight="true" outlineLevel="0" collapsed="false">
      <c r="A51" s="174" t="s">
        <v>76</v>
      </c>
      <c r="B51" s="175" t="n">
        <f aca="false">IF(G49&gt;0,(B49-F49)/G49,0)</f>
        <v>0</v>
      </c>
      <c r="C51" s="160"/>
      <c r="D51" s="176"/>
      <c r="E51" s="176"/>
      <c r="F51" s="176"/>
      <c r="G51" s="160"/>
      <c r="H51" s="151"/>
      <c r="I51" s="171" t="n">
        <f aca="false">COUNTIF(B139:AE139,I50)</f>
        <v>0</v>
      </c>
      <c r="J51" s="151"/>
      <c r="K51" s="149"/>
      <c r="L51" s="174" t="s">
        <v>76</v>
      </c>
      <c r="M51" s="175" t="n">
        <f aca="false">IF(R49&gt;0,(M49-Q49)/R49,0)</f>
        <v>0</v>
      </c>
      <c r="N51" s="160"/>
      <c r="O51" s="176"/>
      <c r="P51" s="176"/>
      <c r="Q51" s="176"/>
      <c r="R51" s="160"/>
      <c r="S51" s="151"/>
      <c r="T51" s="171" t="n">
        <f aca="false">COUNTIF(B140:AE140,T50)</f>
        <v>0</v>
      </c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</row>
    <row r="52" customFormat="false" ht="12.75" hidden="false" customHeight="true" outlineLevel="0" collapsed="false">
      <c r="A52" s="174" t="s">
        <v>78</v>
      </c>
      <c r="B52" s="178" t="n">
        <f aca="false">IF(G49&gt;0,(B49+C49)/G49,0)</f>
        <v>0</v>
      </c>
      <c r="C52" s="179"/>
      <c r="D52" s="151"/>
      <c r="E52" s="151"/>
      <c r="F52" s="151"/>
      <c r="G52" s="151"/>
      <c r="H52" s="151"/>
      <c r="I52" s="151"/>
      <c r="J52" s="151"/>
      <c r="K52" s="149"/>
      <c r="L52" s="174" t="s">
        <v>78</v>
      </c>
      <c r="M52" s="178" t="n">
        <f aca="false">IF(R49&gt;0,(M49+N49)/R49,0)</f>
        <v>0</v>
      </c>
      <c r="N52" s="179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</row>
    <row r="53" customFormat="false" ht="12.75" hidden="false" customHeight="true" outlineLevel="0" collapsed="false">
      <c r="A53" s="151"/>
      <c r="B53" s="180"/>
      <c r="C53" s="179"/>
      <c r="D53" s="151"/>
      <c r="E53" s="151"/>
      <c r="F53" s="151"/>
      <c r="G53" s="151"/>
      <c r="H53" s="151"/>
      <c r="I53" s="167" t="s">
        <v>79</v>
      </c>
      <c r="J53" s="151"/>
      <c r="K53" s="149"/>
      <c r="L53" s="151"/>
      <c r="M53" s="180"/>
      <c r="N53" s="179"/>
      <c r="O53" s="151"/>
      <c r="P53" s="151"/>
      <c r="Q53" s="151"/>
      <c r="R53" s="151"/>
      <c r="S53" s="151"/>
      <c r="T53" s="167" t="s">
        <v>79</v>
      </c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  <c r="AK53" s="151"/>
      <c r="AL53" s="151"/>
      <c r="AM53" s="151"/>
      <c r="AN53" s="151"/>
      <c r="AO53" s="151"/>
    </row>
    <row r="54" customFormat="false" ht="12.75" hidden="false" customHeight="true" outlineLevel="0" collapsed="false">
      <c r="A54" s="151"/>
      <c r="B54" s="168" t="s">
        <v>1</v>
      </c>
      <c r="C54" s="150"/>
      <c r="D54" s="150"/>
      <c r="E54" s="150"/>
      <c r="F54" s="150"/>
      <c r="G54" s="150"/>
      <c r="H54" s="151"/>
      <c r="I54" s="181" t="s">
        <v>0</v>
      </c>
      <c r="J54" s="182" t="n">
        <f aca="false">B56+B63+I49</f>
        <v>0</v>
      </c>
      <c r="K54" s="149"/>
      <c r="L54" s="151"/>
      <c r="M54" s="168" t="s">
        <v>1</v>
      </c>
      <c r="N54" s="150"/>
      <c r="O54" s="150"/>
      <c r="P54" s="150"/>
      <c r="Q54" s="150"/>
      <c r="R54" s="150"/>
      <c r="S54" s="151"/>
      <c r="T54" s="181" t="s">
        <v>0</v>
      </c>
      <c r="U54" s="182" t="n">
        <f aca="false">M56+M63+T49</f>
        <v>0</v>
      </c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1"/>
    </row>
    <row r="55" customFormat="false" ht="12.75" hidden="false" customHeight="true" outlineLevel="0" collapsed="false">
      <c r="A55" s="152"/>
      <c r="B55" s="169" t="s">
        <v>49</v>
      </c>
      <c r="C55" s="169" t="s">
        <v>47</v>
      </c>
      <c r="D55" s="169" t="s">
        <v>80</v>
      </c>
      <c r="E55" s="169" t="s">
        <v>81</v>
      </c>
      <c r="F55" s="169" t="s">
        <v>48</v>
      </c>
      <c r="G55" s="169" t="s">
        <v>5</v>
      </c>
      <c r="H55" s="156"/>
      <c r="I55" s="181" t="s">
        <v>82</v>
      </c>
      <c r="J55" s="182" t="n">
        <f aca="false">G63+F56+I51+J49</f>
        <v>0</v>
      </c>
      <c r="K55" s="149"/>
      <c r="L55" s="152"/>
      <c r="M55" s="169" t="s">
        <v>49</v>
      </c>
      <c r="N55" s="169" t="s">
        <v>47</v>
      </c>
      <c r="O55" s="169" t="s">
        <v>80</v>
      </c>
      <c r="P55" s="169" t="s">
        <v>81</v>
      </c>
      <c r="Q55" s="169" t="s">
        <v>48</v>
      </c>
      <c r="R55" s="169" t="s">
        <v>5</v>
      </c>
      <c r="S55" s="156"/>
      <c r="T55" s="181" t="s">
        <v>82</v>
      </c>
      <c r="U55" s="182" t="n">
        <f aca="false">R63+Q56+U49+T51</f>
        <v>0</v>
      </c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</row>
    <row r="56" customFormat="false" ht="12.75" hidden="false" customHeight="true" outlineLevel="0" collapsed="false">
      <c r="A56" s="152"/>
      <c r="B56" s="171" t="n">
        <f aca="false">COUNTIF(B139:AE139,B55)</f>
        <v>0</v>
      </c>
      <c r="C56" s="171" t="n">
        <f aca="false">COUNTIF(B139:AE139,C55)</f>
        <v>0</v>
      </c>
      <c r="D56" s="171" t="n">
        <f aca="false">COUNTIF(B139:AE139,D55)</f>
        <v>0</v>
      </c>
      <c r="E56" s="171" t="n">
        <f aca="false">COUNTIF(B139:AE139,E55)</f>
        <v>0</v>
      </c>
      <c r="F56" s="171" t="n">
        <f aca="false">COUNTIF(B139:AE139,F55)</f>
        <v>0</v>
      </c>
      <c r="G56" s="171" t="n">
        <f aca="false">SUM(B56:F56)</f>
        <v>0</v>
      </c>
      <c r="H56" s="156"/>
      <c r="I56" s="181" t="s">
        <v>83</v>
      </c>
      <c r="J56" s="182" t="n">
        <f aca="false">F49</f>
        <v>0</v>
      </c>
      <c r="K56" s="149"/>
      <c r="L56" s="152"/>
      <c r="M56" s="171" t="n">
        <f aca="false">COUNTIF(B140:AE140,M55)</f>
        <v>0</v>
      </c>
      <c r="N56" s="171" t="n">
        <f aca="false">COUNTIF(B140:AE140,N55)</f>
        <v>0</v>
      </c>
      <c r="O56" s="171" t="n">
        <f aca="false">COUNTIF(B140:AE140,O55)</f>
        <v>0</v>
      </c>
      <c r="P56" s="171" t="n">
        <f aca="false">COUNTIF(B140:AE140,P55)</f>
        <v>0</v>
      </c>
      <c r="Q56" s="171" t="n">
        <f aca="false">COUNTIF(B140:AE140,Q55)</f>
        <v>0</v>
      </c>
      <c r="R56" s="171" t="n">
        <f aca="false">SUM(M56:Q56)</f>
        <v>0</v>
      </c>
      <c r="S56" s="156"/>
      <c r="T56" s="181" t="s">
        <v>83</v>
      </c>
      <c r="U56" s="182" t="n">
        <f aca="false">Q49</f>
        <v>0</v>
      </c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1"/>
    </row>
    <row r="57" customFormat="false" ht="12.75" hidden="false" customHeight="true" outlineLevel="0" collapsed="false">
      <c r="A57" s="152"/>
      <c r="B57" s="172" t="n">
        <f aca="false">IF(G56&gt;0,B56/G56,0)</f>
        <v>0</v>
      </c>
      <c r="C57" s="172" t="n">
        <f aca="false">IF(G46&gt;0,C56/G56,0)</f>
        <v>0</v>
      </c>
      <c r="D57" s="172" t="n">
        <f aca="false">IF(G56&gt;0,D56/G56,0)</f>
        <v>0</v>
      </c>
      <c r="E57" s="172" t="n">
        <f aca="false">IF(G46&gt;0,E56/G56,0)</f>
        <v>0</v>
      </c>
      <c r="F57" s="172" t="n">
        <f aca="false">IF(G46&gt;0,F56/G56,0)</f>
        <v>0</v>
      </c>
      <c r="G57" s="172" t="n">
        <f aca="false">SUM(B57:F57)</f>
        <v>0</v>
      </c>
      <c r="H57" s="156"/>
      <c r="I57" s="181" t="s">
        <v>84</v>
      </c>
      <c r="J57" s="182" t="n">
        <f aca="false">F63</f>
        <v>0</v>
      </c>
      <c r="K57" s="149"/>
      <c r="L57" s="152"/>
      <c r="M57" s="172" t="n">
        <f aca="false">IF(R56&gt;0,M56/R56,0)</f>
        <v>0</v>
      </c>
      <c r="N57" s="172" t="n">
        <f aca="false">IF(G113&gt;0,N56/R56,0)</f>
        <v>0</v>
      </c>
      <c r="O57" s="172" t="n">
        <f aca="false">IF(R56&gt;0,O56/R56,0)</f>
        <v>0</v>
      </c>
      <c r="P57" s="172" t="n">
        <f aca="false">IF(G113&gt;0,P56/R56,0)</f>
        <v>0</v>
      </c>
      <c r="Q57" s="172" t="n">
        <f aca="false">IF(G113&gt;0,Q56/R56,0)</f>
        <v>0</v>
      </c>
      <c r="R57" s="172" t="n">
        <f aca="false">SUM(M57:Q57)</f>
        <v>0</v>
      </c>
      <c r="S57" s="156"/>
      <c r="T57" s="181" t="s">
        <v>84</v>
      </c>
      <c r="U57" s="182" t="n">
        <f aca="false">Q63</f>
        <v>0</v>
      </c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</row>
    <row r="58" customFormat="false" ht="12.75" hidden="false" customHeight="true" outlineLevel="0" collapsed="false">
      <c r="A58" s="174" t="s">
        <v>76</v>
      </c>
      <c r="B58" s="175" t="n">
        <f aca="false">IF(G56&gt;0,(B56-F56)/G56,0)</f>
        <v>0</v>
      </c>
      <c r="C58" s="160"/>
      <c r="D58" s="160"/>
      <c r="E58" s="160"/>
      <c r="F58" s="160"/>
      <c r="G58" s="160"/>
      <c r="H58" s="151"/>
      <c r="I58" s="181" t="s">
        <v>85</v>
      </c>
      <c r="J58" s="183" t="n">
        <f aca="false">B51</f>
        <v>0</v>
      </c>
      <c r="K58" s="149"/>
      <c r="L58" s="174" t="s">
        <v>76</v>
      </c>
      <c r="M58" s="175" t="n">
        <f aca="false">IF(R56&gt;0,(M56-Q56)/R56,0)</f>
        <v>0</v>
      </c>
      <c r="N58" s="160"/>
      <c r="O58" s="160"/>
      <c r="P58" s="160"/>
      <c r="Q58" s="160"/>
      <c r="R58" s="160"/>
      <c r="S58" s="151"/>
      <c r="T58" s="181" t="s">
        <v>85</v>
      </c>
      <c r="U58" s="183" t="n">
        <f aca="false">M51</f>
        <v>0</v>
      </c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</row>
    <row r="59" customFormat="false" ht="12.75" hidden="false" customHeight="true" outlineLevel="0" collapsed="false">
      <c r="A59" s="174" t="s">
        <v>78</v>
      </c>
      <c r="B59" s="178" t="n">
        <f aca="false">IF(G56&gt;0,(B56+C56)/G56,0)</f>
        <v>0</v>
      </c>
      <c r="C59" s="151"/>
      <c r="D59" s="151"/>
      <c r="E59" s="151"/>
      <c r="F59" s="151"/>
      <c r="G59" s="151"/>
      <c r="H59" s="151"/>
      <c r="I59" s="181" t="s">
        <v>87</v>
      </c>
      <c r="J59" s="183" t="n">
        <f aca="false">B65</f>
        <v>0</v>
      </c>
      <c r="K59" s="149"/>
      <c r="L59" s="174" t="s">
        <v>78</v>
      </c>
      <c r="M59" s="178" t="n">
        <f aca="false">IF(R56&gt;0,(M56+N56)/R56,0)</f>
        <v>0</v>
      </c>
      <c r="N59" s="151"/>
      <c r="O59" s="151"/>
      <c r="P59" s="151"/>
      <c r="Q59" s="151"/>
      <c r="R59" s="151"/>
      <c r="S59" s="151"/>
      <c r="T59" s="181" t="s">
        <v>87</v>
      </c>
      <c r="U59" s="183" t="n">
        <f aca="false">M65</f>
        <v>0</v>
      </c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</row>
    <row r="60" customFormat="false" ht="12.75" hidden="false" customHeight="true" outlineLevel="0" collapsed="false">
      <c r="A60" s="151"/>
      <c r="B60" s="186"/>
      <c r="C60" s="151"/>
      <c r="D60" s="151"/>
      <c r="E60" s="151"/>
      <c r="F60" s="151"/>
      <c r="G60" s="151"/>
      <c r="H60" s="151"/>
      <c r="I60" s="151"/>
      <c r="J60" s="151"/>
      <c r="K60" s="149"/>
      <c r="L60" s="151"/>
      <c r="M60" s="180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</row>
    <row r="61" customFormat="false" ht="12.75" hidden="false" customHeight="true" outlineLevel="0" collapsed="false">
      <c r="A61" s="151"/>
      <c r="B61" s="168" t="s">
        <v>3</v>
      </c>
      <c r="C61" s="150"/>
      <c r="D61" s="150"/>
      <c r="E61" s="150"/>
      <c r="F61" s="150"/>
      <c r="G61" s="150"/>
      <c r="H61" s="150"/>
      <c r="I61" s="151"/>
      <c r="J61" s="151"/>
      <c r="K61" s="149"/>
      <c r="L61" s="151"/>
      <c r="M61" s="168" t="s">
        <v>3</v>
      </c>
      <c r="N61" s="150"/>
      <c r="O61" s="150"/>
      <c r="P61" s="150"/>
      <c r="Q61" s="150"/>
      <c r="R61" s="150"/>
      <c r="S61" s="150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</row>
    <row r="62" customFormat="false" ht="12.75" hidden="false" customHeight="true" outlineLevel="0" collapsed="false">
      <c r="A62" s="152"/>
      <c r="B62" s="169" t="s">
        <v>50</v>
      </c>
      <c r="C62" s="169" t="s">
        <v>46</v>
      </c>
      <c r="D62" s="169" t="s">
        <v>88</v>
      </c>
      <c r="E62" s="169" t="s">
        <v>53</v>
      </c>
      <c r="F62" s="169" t="s">
        <v>59</v>
      </c>
      <c r="G62" s="169" t="s">
        <v>52</v>
      </c>
      <c r="H62" s="169" t="s">
        <v>5</v>
      </c>
      <c r="I62" s="156"/>
      <c r="J62" s="151"/>
      <c r="K62" s="149"/>
      <c r="L62" s="152"/>
      <c r="M62" s="169" t="s">
        <v>50</v>
      </c>
      <c r="N62" s="169" t="s">
        <v>46</v>
      </c>
      <c r="O62" s="169" t="s">
        <v>88</v>
      </c>
      <c r="P62" s="169" t="s">
        <v>53</v>
      </c>
      <c r="Q62" s="169" t="s">
        <v>59</v>
      </c>
      <c r="R62" s="169" t="s">
        <v>52</v>
      </c>
      <c r="S62" s="169" t="s">
        <v>5</v>
      </c>
      <c r="T62" s="156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  <c r="AJ62" s="151"/>
      <c r="AK62" s="151"/>
      <c r="AL62" s="151"/>
      <c r="AM62" s="151"/>
      <c r="AN62" s="151"/>
      <c r="AO62" s="151"/>
    </row>
    <row r="63" customFormat="false" ht="12.75" hidden="false" customHeight="true" outlineLevel="0" collapsed="false">
      <c r="A63" s="152"/>
      <c r="B63" s="171" t="n">
        <f aca="false">COUNTIF(B139:AE139,B62)</f>
        <v>0</v>
      </c>
      <c r="C63" s="171" t="n">
        <f aca="false">COUNTIF(B139:AE139,C62)</f>
        <v>0</v>
      </c>
      <c r="D63" s="171" t="n">
        <f aca="false">COUNTIF(B139:AE139,D62)</f>
        <v>0</v>
      </c>
      <c r="E63" s="171" t="n">
        <f aca="false">COUNTIF(B139:AE139,E62)</f>
        <v>0</v>
      </c>
      <c r="F63" s="171" t="n">
        <f aca="false">COUNTIF(B139:AE139,F62)</f>
        <v>0</v>
      </c>
      <c r="G63" s="171" t="n">
        <f aca="false">COUNTIF(B139:AE139,G62)</f>
        <v>0</v>
      </c>
      <c r="H63" s="171" t="n">
        <f aca="false">SUM(B63:G63)</f>
        <v>0</v>
      </c>
      <c r="I63" s="156"/>
      <c r="J63" s="151"/>
      <c r="K63" s="149"/>
      <c r="L63" s="152"/>
      <c r="M63" s="171" t="n">
        <f aca="false">COUNTIF(B140:AE140,M62)</f>
        <v>0</v>
      </c>
      <c r="N63" s="171" t="n">
        <f aca="false">COUNTIF(B140:AE140,N62)</f>
        <v>0</v>
      </c>
      <c r="O63" s="171" t="n">
        <f aca="false">COUNTIF(B140:AE140,O62)</f>
        <v>0</v>
      </c>
      <c r="P63" s="171" t="n">
        <f aca="false">COUNTIF(B140:AE140,P62)</f>
        <v>0</v>
      </c>
      <c r="Q63" s="171" t="n">
        <f aca="false">COUNTIF(B140:AE140,Q62)</f>
        <v>0</v>
      </c>
      <c r="R63" s="171" t="n">
        <f aca="false">COUNTIF(B140:AE140,R62)</f>
        <v>0</v>
      </c>
      <c r="S63" s="171" t="n">
        <f aca="false">SUM(M63:R63)</f>
        <v>0</v>
      </c>
      <c r="T63" s="156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</row>
    <row r="64" customFormat="false" ht="12.75" hidden="false" customHeight="true" outlineLevel="0" collapsed="false">
      <c r="A64" s="152"/>
      <c r="B64" s="172" t="n">
        <f aca="false">IF(H63&gt;0,B63/H63,0)</f>
        <v>0</v>
      </c>
      <c r="C64" s="172" t="n">
        <f aca="false">IF(H63&gt;0,C63/H63,0)</f>
        <v>0</v>
      </c>
      <c r="D64" s="172" t="n">
        <f aca="false">IF(H63&gt;0,D63/H63,0)</f>
        <v>0</v>
      </c>
      <c r="E64" s="172" t="n">
        <f aca="false">IF(H63&gt;0,E63/H63,0)</f>
        <v>0</v>
      </c>
      <c r="F64" s="172" t="n">
        <f aca="false">IF(H63&gt;0,F63/H63,0)</f>
        <v>0</v>
      </c>
      <c r="G64" s="172" t="n">
        <f aca="false">IF(H63&gt;0,G63/H63,0)</f>
        <v>0</v>
      </c>
      <c r="H64" s="172" t="n">
        <f aca="false">SUM(B64:G64)</f>
        <v>0</v>
      </c>
      <c r="I64" s="156"/>
      <c r="J64" s="151"/>
      <c r="K64" s="149"/>
      <c r="L64" s="152"/>
      <c r="M64" s="172" t="n">
        <f aca="false">IF(S63&gt;0,M63/S63,0)</f>
        <v>0</v>
      </c>
      <c r="N64" s="172" t="n">
        <f aca="false">IF(S63&gt;0,N63/S63,0)</f>
        <v>0</v>
      </c>
      <c r="O64" s="172" t="n">
        <f aca="false">IF(S63&gt;0,O63/S63,0)</f>
        <v>0</v>
      </c>
      <c r="P64" s="172" t="n">
        <f aca="false">IF(S63&gt;0,P63/S63,0)</f>
        <v>0</v>
      </c>
      <c r="Q64" s="172" t="n">
        <f aca="false">IF(S63&gt;0,Q63/S63,0)</f>
        <v>0</v>
      </c>
      <c r="R64" s="172" t="n">
        <f aca="false">IF(S63&gt;0,R63/S63,0)</f>
        <v>0</v>
      </c>
      <c r="S64" s="172" t="n">
        <f aca="false">SUM(M64:R64)</f>
        <v>0</v>
      </c>
      <c r="T64" s="156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1"/>
    </row>
    <row r="65" customFormat="false" ht="12.75" hidden="false" customHeight="true" outlineLevel="0" collapsed="false">
      <c r="A65" s="174" t="s">
        <v>76</v>
      </c>
      <c r="B65" s="185" t="n">
        <f aca="false">IF(H63&gt;0,(B63-G63)/H63,0)</f>
        <v>0</v>
      </c>
      <c r="C65" s="160"/>
      <c r="D65" s="160"/>
      <c r="E65" s="160"/>
      <c r="F65" s="160"/>
      <c r="G65" s="160"/>
      <c r="H65" s="160"/>
      <c r="I65" s="151"/>
      <c r="J65" s="151"/>
      <c r="K65" s="149"/>
      <c r="L65" s="174" t="s">
        <v>76</v>
      </c>
      <c r="M65" s="185" t="n">
        <f aca="false">IF(S63&gt;0,(M63-R63)/S63,0)</f>
        <v>0</v>
      </c>
      <c r="N65" s="160"/>
      <c r="O65" s="160"/>
      <c r="P65" s="160"/>
      <c r="Q65" s="160"/>
      <c r="R65" s="160"/>
      <c r="S65" s="160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  <c r="AK65" s="151"/>
      <c r="AL65" s="151"/>
      <c r="AM65" s="151"/>
      <c r="AN65" s="151"/>
      <c r="AO65" s="151"/>
    </row>
    <row r="66" customFormat="false" ht="12.75" hidden="false" customHeight="true" outlineLevel="0" collapsed="false">
      <c r="A66" s="174" t="s">
        <v>78</v>
      </c>
      <c r="B66" s="186" t="n">
        <f aca="false">IF(H63&gt;0,(B63+C63+D63+E63)/H63,0)</f>
        <v>0</v>
      </c>
      <c r="C66" s="151"/>
      <c r="D66" s="151"/>
      <c r="E66" s="151"/>
      <c r="F66" s="151"/>
      <c r="G66" s="151"/>
      <c r="H66" s="151"/>
      <c r="I66" s="151"/>
      <c r="J66" s="151"/>
      <c r="K66" s="149"/>
      <c r="L66" s="174" t="s">
        <v>78</v>
      </c>
      <c r="M66" s="186" t="n">
        <f aca="false">IF(S63&gt;0,(M63+N63+O63+P63)/S63,0)</f>
        <v>0</v>
      </c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</row>
    <row r="67" customFormat="false" ht="12.75" hidden="false" customHeight="true" outlineLevel="0" collapsed="false">
      <c r="A67" s="149"/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</row>
    <row r="68" customFormat="false" ht="12.75" hidden="false" customHeight="true" outlineLevel="0" collapsed="false">
      <c r="A68" s="151"/>
      <c r="B68" s="186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</row>
    <row r="69" customFormat="false" ht="12.75" hidden="false" customHeight="true" outlineLevel="0" collapsed="false">
      <c r="A69" s="151"/>
      <c r="B69" s="167"/>
      <c r="C69" s="151"/>
      <c r="D69" s="151"/>
      <c r="E69" s="151"/>
      <c r="F69" s="151"/>
      <c r="G69" s="151"/>
      <c r="H69" s="151"/>
      <c r="I69" s="167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  <c r="AK69" s="151"/>
      <c r="AL69" s="151"/>
      <c r="AM69" s="151"/>
      <c r="AN69" s="151"/>
      <c r="AO69" s="151"/>
    </row>
    <row r="70" customFormat="false" ht="12.75" hidden="false" customHeight="true" outlineLevel="0" collapsed="false">
      <c r="A70" s="149"/>
      <c r="B70" s="149"/>
      <c r="C70" s="149"/>
      <c r="D70" s="149"/>
      <c r="E70" s="149"/>
      <c r="F70" s="149"/>
      <c r="G70" s="149"/>
      <c r="H70" s="149"/>
      <c r="I70" s="149"/>
      <c r="J70" s="149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</row>
    <row r="71" customFormat="false" ht="12.75" hidden="false" customHeight="true" outlineLevel="0" collapsed="false">
      <c r="A71" s="149"/>
      <c r="B71" s="149"/>
      <c r="C71" s="149"/>
      <c r="D71" s="149"/>
      <c r="E71" s="149"/>
      <c r="F71" s="149"/>
      <c r="G71" s="149"/>
      <c r="H71" s="149"/>
      <c r="I71" s="149"/>
      <c r="J71" s="149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  <c r="AK71" s="151"/>
      <c r="AL71" s="151"/>
      <c r="AM71" s="151"/>
      <c r="AN71" s="151"/>
      <c r="AO71" s="151"/>
    </row>
    <row r="72" customFormat="false" ht="12.75" hidden="false" customHeight="true" outlineLevel="0" collapsed="false">
      <c r="A72" s="149"/>
      <c r="B72" s="149"/>
      <c r="C72" s="149"/>
      <c r="D72" s="149"/>
      <c r="E72" s="149"/>
      <c r="F72" s="149"/>
      <c r="G72" s="149"/>
      <c r="H72" s="149"/>
      <c r="I72" s="149"/>
      <c r="J72" s="149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</row>
    <row r="73" customFormat="false" ht="12.75" hidden="false" customHeight="true" outlineLevel="0" collapsed="false">
      <c r="A73" s="149"/>
      <c r="B73" s="149"/>
      <c r="C73" s="149"/>
      <c r="D73" s="149"/>
      <c r="E73" s="149"/>
      <c r="F73" s="149"/>
      <c r="G73" s="149"/>
      <c r="H73" s="149"/>
      <c r="I73" s="149"/>
      <c r="J73" s="149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151"/>
      <c r="AM73" s="151"/>
      <c r="AN73" s="151"/>
      <c r="AO73" s="151"/>
    </row>
    <row r="74" customFormat="false" ht="12.75" hidden="false" customHeight="true" outlineLevel="0" collapsed="false">
      <c r="A74" s="149"/>
      <c r="B74" s="149"/>
      <c r="C74" s="149"/>
      <c r="D74" s="149"/>
      <c r="E74" s="149"/>
      <c r="F74" s="149"/>
      <c r="G74" s="149"/>
      <c r="H74" s="149"/>
      <c r="I74" s="149"/>
      <c r="J74" s="149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1"/>
      <c r="AM74" s="151"/>
      <c r="AN74" s="151"/>
      <c r="AO74" s="151"/>
    </row>
    <row r="75" customFormat="false" ht="12.75" hidden="false" customHeight="true" outlineLevel="0" collapsed="false">
      <c r="A75" s="149"/>
      <c r="B75" s="149"/>
      <c r="C75" s="149"/>
      <c r="D75" s="149"/>
      <c r="E75" s="149"/>
      <c r="F75" s="149"/>
      <c r="G75" s="149"/>
      <c r="H75" s="149"/>
      <c r="I75" s="149"/>
      <c r="J75" s="149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51"/>
      <c r="AH75" s="151"/>
      <c r="AI75" s="151"/>
      <c r="AJ75" s="151"/>
      <c r="AK75" s="151"/>
      <c r="AL75" s="151"/>
      <c r="AM75" s="151"/>
      <c r="AN75" s="151"/>
      <c r="AO75" s="151"/>
    </row>
    <row r="76" customFormat="false" ht="12.75" hidden="false" customHeight="true" outlineLevel="0" collapsed="false">
      <c r="A76" s="149"/>
      <c r="B76" s="149"/>
      <c r="C76" s="149"/>
      <c r="D76" s="149"/>
      <c r="E76" s="149"/>
      <c r="F76" s="149"/>
      <c r="G76" s="149"/>
      <c r="H76" s="149"/>
      <c r="I76" s="149"/>
      <c r="J76" s="149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</row>
    <row r="77" customFormat="false" ht="12.75" hidden="false" customHeight="true" outlineLevel="0" collapsed="false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</row>
    <row r="78" customFormat="false" ht="12.75" hidden="false" customHeight="true" outlineLevel="0" collapsed="false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  <c r="AK78" s="151"/>
      <c r="AL78" s="151"/>
      <c r="AM78" s="151"/>
      <c r="AN78" s="151"/>
      <c r="AO78" s="151"/>
    </row>
    <row r="79" customFormat="false" ht="12.75" hidden="false" customHeight="true" outlineLevel="0" collapsed="false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  <c r="AE79" s="151"/>
      <c r="AF79" s="151"/>
      <c r="AG79" s="151"/>
      <c r="AH79" s="151"/>
      <c r="AI79" s="151"/>
      <c r="AJ79" s="151"/>
      <c r="AK79" s="151"/>
      <c r="AL79" s="151"/>
      <c r="AM79" s="151"/>
      <c r="AN79" s="151"/>
      <c r="AO79" s="151"/>
    </row>
    <row r="80" customFormat="false" ht="12.75" hidden="false" customHeight="true" outlineLevel="0" collapsed="false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</row>
    <row r="81" customFormat="false" ht="12.75" hidden="false" customHeight="true" outlineLevel="0" collapsed="false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  <c r="AK81" s="151"/>
      <c r="AL81" s="151"/>
      <c r="AM81" s="151"/>
      <c r="AN81" s="151"/>
      <c r="AO81" s="151"/>
    </row>
    <row r="82" customFormat="false" ht="12.75" hidden="false" customHeight="true" outlineLevel="0" collapsed="false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  <c r="AE82" s="151"/>
      <c r="AF82" s="151"/>
      <c r="AG82" s="151"/>
      <c r="AH82" s="151"/>
      <c r="AI82" s="151"/>
      <c r="AJ82" s="151"/>
      <c r="AK82" s="151"/>
      <c r="AL82" s="151"/>
      <c r="AM82" s="151"/>
      <c r="AN82" s="151"/>
      <c r="AO82" s="151"/>
    </row>
    <row r="83" customFormat="false" ht="12.75" hidden="false" customHeight="true" outlineLevel="0" collapsed="false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  <c r="AC83" s="151"/>
      <c r="AD83" s="151"/>
      <c r="AE83" s="151"/>
      <c r="AF83" s="151"/>
      <c r="AG83" s="151"/>
      <c r="AH83" s="151"/>
      <c r="AI83" s="151"/>
      <c r="AJ83" s="151"/>
      <c r="AK83" s="151"/>
      <c r="AL83" s="151"/>
      <c r="AM83" s="151"/>
      <c r="AN83" s="151"/>
      <c r="AO83" s="151"/>
    </row>
    <row r="84" customFormat="false" ht="12.75" hidden="false" customHeight="true" outlineLevel="0" collapsed="false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  <c r="AE84" s="151"/>
      <c r="AF84" s="151"/>
      <c r="AG84" s="151"/>
      <c r="AH84" s="151"/>
      <c r="AI84" s="151"/>
      <c r="AJ84" s="151"/>
      <c r="AK84" s="151"/>
      <c r="AL84" s="151"/>
      <c r="AM84" s="151"/>
      <c r="AN84" s="151"/>
      <c r="AO84" s="151"/>
    </row>
    <row r="85" customFormat="false" ht="12.75" hidden="false" customHeight="true" outlineLevel="0" collapsed="false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</row>
    <row r="86" customFormat="false" ht="12.75" hidden="false" customHeight="true" outlineLevel="0" collapsed="false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  <c r="AF86" s="151"/>
      <c r="AG86" s="151"/>
      <c r="AH86" s="151"/>
      <c r="AI86" s="151"/>
      <c r="AJ86" s="151"/>
      <c r="AK86" s="151"/>
      <c r="AL86" s="151"/>
      <c r="AM86" s="151"/>
      <c r="AN86" s="151"/>
      <c r="AO86" s="151"/>
    </row>
    <row r="87" customFormat="false" ht="12.75" hidden="false" customHeight="true" outlineLevel="0" collapsed="false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51"/>
      <c r="AF87" s="151"/>
      <c r="AG87" s="151"/>
      <c r="AH87" s="151"/>
      <c r="AI87" s="151"/>
      <c r="AJ87" s="151"/>
      <c r="AK87" s="151"/>
      <c r="AL87" s="151"/>
      <c r="AM87" s="151"/>
      <c r="AN87" s="151"/>
      <c r="AO87" s="151"/>
    </row>
    <row r="88" customFormat="false" ht="12.75" hidden="false" customHeight="true" outlineLevel="0" collapsed="false">
      <c r="A88" s="149"/>
      <c r="B88" s="149"/>
      <c r="C88" s="149"/>
      <c r="D88" s="149"/>
      <c r="E88" s="149"/>
      <c r="F88" s="149"/>
      <c r="G88" s="149"/>
      <c r="H88" s="149"/>
      <c r="I88" s="149"/>
      <c r="J88" s="149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</row>
    <row r="89" customFormat="false" ht="12.75" hidden="false" customHeight="true" outlineLevel="0" collapsed="false">
      <c r="A89" s="149"/>
      <c r="B89" s="149"/>
      <c r="C89" s="149"/>
      <c r="D89" s="149"/>
      <c r="E89" s="149"/>
      <c r="F89" s="149"/>
      <c r="G89" s="149"/>
      <c r="H89" s="149"/>
      <c r="I89" s="149"/>
      <c r="J89" s="149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  <c r="AF89" s="151"/>
      <c r="AG89" s="151"/>
      <c r="AH89" s="151"/>
      <c r="AI89" s="151"/>
      <c r="AJ89" s="151"/>
      <c r="AK89" s="151"/>
      <c r="AL89" s="151"/>
      <c r="AM89" s="151"/>
      <c r="AN89" s="151"/>
      <c r="AO89" s="151"/>
    </row>
    <row r="90" customFormat="false" ht="12.75" hidden="false" customHeight="true" outlineLevel="0" collapsed="false">
      <c r="A90" s="151"/>
      <c r="B90" s="186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  <c r="AK90" s="151"/>
      <c r="AL90" s="151"/>
      <c r="AM90" s="151"/>
      <c r="AN90" s="151"/>
      <c r="AO90" s="151"/>
    </row>
    <row r="91" customFormat="false" ht="12.75" hidden="false" customHeight="true" outlineLevel="0" collapsed="false">
      <c r="A91" s="149"/>
      <c r="B91" s="149"/>
      <c r="C91" s="149"/>
      <c r="D91" s="149"/>
      <c r="E91" s="149"/>
      <c r="F91" s="149"/>
      <c r="G91" s="149"/>
      <c r="H91" s="149"/>
      <c r="I91" s="149"/>
      <c r="J91" s="149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</row>
    <row r="92" customFormat="false" ht="12.75" hidden="false" customHeight="true" outlineLevel="0" collapsed="false">
      <c r="A92" s="149"/>
      <c r="B92" s="149"/>
      <c r="C92" s="149"/>
      <c r="D92" s="149"/>
      <c r="E92" s="149"/>
      <c r="F92" s="149"/>
      <c r="G92" s="149"/>
      <c r="H92" s="149"/>
      <c r="I92" s="149"/>
      <c r="J92" s="149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1"/>
    </row>
    <row r="93" customFormat="false" ht="12.75" hidden="false" customHeight="true" outlineLevel="0" collapsed="false">
      <c r="A93" s="149"/>
      <c r="B93" s="149"/>
      <c r="C93" s="149"/>
      <c r="D93" s="149"/>
      <c r="E93" s="149"/>
      <c r="F93" s="149"/>
      <c r="G93" s="149"/>
      <c r="H93" s="149"/>
      <c r="I93" s="149"/>
      <c r="J93" s="149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1"/>
    </row>
    <row r="94" customFormat="false" ht="12.75" hidden="false" customHeight="true" outlineLevel="0" collapsed="false">
      <c r="A94" s="149"/>
      <c r="B94" s="149"/>
      <c r="C94" s="149"/>
      <c r="D94" s="149"/>
      <c r="E94" s="149"/>
      <c r="F94" s="149"/>
      <c r="G94" s="149"/>
      <c r="H94" s="149"/>
      <c r="I94" s="149"/>
      <c r="J94" s="149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</row>
    <row r="95" customFormat="false" ht="12.75" hidden="false" customHeight="true" outlineLevel="0" collapsed="false">
      <c r="A95" s="149"/>
      <c r="B95" s="149"/>
      <c r="C95" s="149"/>
      <c r="D95" s="149"/>
      <c r="E95" s="149"/>
      <c r="F95" s="149"/>
      <c r="G95" s="149"/>
      <c r="H95" s="149"/>
      <c r="I95" s="149"/>
      <c r="J95" s="149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  <c r="AE95" s="151"/>
      <c r="AF95" s="151"/>
      <c r="AG95" s="151"/>
      <c r="AH95" s="151"/>
      <c r="AI95" s="151"/>
      <c r="AJ95" s="151"/>
      <c r="AK95" s="151"/>
      <c r="AL95" s="151"/>
      <c r="AM95" s="151"/>
      <c r="AN95" s="151"/>
      <c r="AO95" s="151"/>
    </row>
    <row r="96" customFormat="false" ht="12.75" hidden="false" customHeight="true" outlineLevel="0" collapsed="false">
      <c r="A96" s="149"/>
      <c r="B96" s="149"/>
      <c r="C96" s="149"/>
      <c r="D96" s="149"/>
      <c r="E96" s="149"/>
      <c r="F96" s="149"/>
      <c r="G96" s="149"/>
      <c r="H96" s="149"/>
      <c r="I96" s="149"/>
      <c r="J96" s="149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  <c r="AK96" s="151"/>
      <c r="AL96" s="151"/>
      <c r="AM96" s="151"/>
      <c r="AN96" s="151"/>
      <c r="AO96" s="151"/>
    </row>
    <row r="97" customFormat="false" ht="12.75" hidden="false" customHeight="true" outlineLevel="0" collapsed="false">
      <c r="A97" s="149"/>
      <c r="B97" s="149"/>
      <c r="C97" s="149"/>
      <c r="D97" s="149"/>
      <c r="E97" s="149"/>
      <c r="F97" s="149"/>
      <c r="G97" s="149"/>
      <c r="H97" s="149"/>
      <c r="I97" s="149"/>
      <c r="J97" s="149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  <c r="AK97" s="151"/>
      <c r="AL97" s="151"/>
      <c r="AM97" s="151"/>
      <c r="AN97" s="151"/>
      <c r="AO97" s="151"/>
    </row>
    <row r="98" customFormat="false" ht="12.75" hidden="false" customHeight="true" outlineLevel="0" collapsed="false">
      <c r="A98" s="149"/>
      <c r="B98" s="149"/>
      <c r="C98" s="149"/>
      <c r="D98" s="149"/>
      <c r="E98" s="149"/>
      <c r="F98" s="149"/>
      <c r="G98" s="149"/>
      <c r="H98" s="149"/>
      <c r="I98" s="149"/>
      <c r="J98" s="149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  <c r="AK98" s="151"/>
      <c r="AL98" s="151"/>
      <c r="AM98" s="151"/>
      <c r="AN98" s="151"/>
      <c r="AO98" s="151"/>
    </row>
    <row r="99" customFormat="false" ht="12.75" hidden="false" customHeight="true" outlineLevel="0" collapsed="false">
      <c r="A99" s="149"/>
      <c r="B99" s="149"/>
      <c r="C99" s="149"/>
      <c r="D99" s="149"/>
      <c r="E99" s="149"/>
      <c r="F99" s="149"/>
      <c r="G99" s="149"/>
      <c r="H99" s="149"/>
      <c r="I99" s="149"/>
      <c r="J99" s="149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  <c r="AK99" s="151"/>
      <c r="AL99" s="151"/>
      <c r="AM99" s="151"/>
      <c r="AN99" s="151"/>
      <c r="AO99" s="151"/>
    </row>
    <row r="100" customFormat="false" ht="12.75" hidden="false" customHeight="true" outlineLevel="0" collapsed="false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1"/>
      <c r="AO100" s="151"/>
    </row>
    <row r="101" customFormat="false" ht="12.75" hidden="false" customHeight="true" outlineLevel="0" collapsed="false">
      <c r="A101" s="149"/>
      <c r="B101" s="149"/>
      <c r="C101" s="149"/>
      <c r="D101" s="149"/>
      <c r="E101" s="149"/>
      <c r="F101" s="149"/>
      <c r="G101" s="149"/>
      <c r="H101" s="149"/>
      <c r="I101" s="149"/>
      <c r="J101" s="149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</row>
    <row r="102" customFormat="false" ht="12.75" hidden="false" customHeight="true" outlineLevel="0" collapsed="false">
      <c r="A102" s="149"/>
      <c r="B102" s="149"/>
      <c r="C102" s="149"/>
      <c r="D102" s="149"/>
      <c r="E102" s="149"/>
      <c r="F102" s="149"/>
      <c r="G102" s="149"/>
      <c r="H102" s="149"/>
      <c r="I102" s="149"/>
      <c r="J102" s="149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</row>
    <row r="103" customFormat="false" ht="12.75" hidden="false" customHeight="true" outlineLevel="0" collapsed="false">
      <c r="A103" s="149"/>
      <c r="B103" s="149"/>
      <c r="C103" s="149"/>
      <c r="D103" s="149"/>
      <c r="E103" s="149"/>
      <c r="F103" s="149"/>
      <c r="G103" s="149"/>
      <c r="H103" s="149"/>
      <c r="I103" s="149"/>
      <c r="J103" s="149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</row>
    <row r="104" customFormat="false" ht="12.75" hidden="false" customHeight="true" outlineLevel="0" collapsed="false">
      <c r="A104" s="149"/>
      <c r="B104" s="149"/>
      <c r="C104" s="149"/>
      <c r="D104" s="149"/>
      <c r="E104" s="149"/>
      <c r="F104" s="149"/>
      <c r="G104" s="149"/>
      <c r="H104" s="149"/>
      <c r="I104" s="149"/>
      <c r="J104" s="149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  <c r="AK104" s="151"/>
      <c r="AL104" s="151"/>
      <c r="AM104" s="151"/>
      <c r="AN104" s="151"/>
      <c r="AO104" s="151"/>
    </row>
    <row r="105" customFormat="false" ht="12.75" hidden="false" customHeight="true" outlineLevel="0" collapsed="false">
      <c r="A105" s="149"/>
      <c r="B105" s="149"/>
      <c r="C105" s="149"/>
      <c r="D105" s="149"/>
      <c r="E105" s="149"/>
      <c r="F105" s="149"/>
      <c r="G105" s="149"/>
      <c r="H105" s="149"/>
      <c r="I105" s="149"/>
      <c r="J105" s="149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  <c r="AK105" s="151"/>
      <c r="AL105" s="151"/>
      <c r="AM105" s="151"/>
      <c r="AN105" s="151"/>
      <c r="AO105" s="151"/>
    </row>
    <row r="106" customFormat="false" ht="12.75" hidden="false" customHeight="true" outlineLevel="0" collapsed="false">
      <c r="A106" s="149"/>
      <c r="B106" s="149"/>
      <c r="C106" s="149"/>
      <c r="D106" s="149"/>
      <c r="E106" s="149"/>
      <c r="F106" s="149"/>
      <c r="G106" s="149"/>
      <c r="H106" s="149"/>
      <c r="I106" s="149"/>
      <c r="J106" s="149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  <c r="AK106" s="151"/>
      <c r="AL106" s="151"/>
      <c r="AM106" s="151"/>
      <c r="AN106" s="151"/>
      <c r="AO106" s="151"/>
    </row>
    <row r="107" customFormat="false" ht="12.75" hidden="false" customHeight="true" outlineLevel="0" collapsed="false">
      <c r="A107" s="149"/>
      <c r="B107" s="149"/>
      <c r="C107" s="149"/>
      <c r="D107" s="149"/>
      <c r="E107" s="149"/>
      <c r="F107" s="149"/>
      <c r="G107" s="149"/>
      <c r="H107" s="149"/>
      <c r="I107" s="149"/>
      <c r="J107" s="149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</row>
    <row r="108" customFormat="false" ht="12.75" hidden="false" customHeight="true" outlineLevel="0" collapsed="false">
      <c r="A108" s="149"/>
      <c r="B108" s="149"/>
      <c r="C108" s="149"/>
      <c r="D108" s="149"/>
      <c r="E108" s="149"/>
      <c r="F108" s="149"/>
      <c r="G108" s="149"/>
      <c r="H108" s="149"/>
      <c r="I108" s="149"/>
      <c r="J108" s="149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  <c r="AE108" s="151"/>
      <c r="AF108" s="151"/>
      <c r="AG108" s="151"/>
      <c r="AH108" s="151"/>
      <c r="AI108" s="151"/>
      <c r="AJ108" s="151"/>
      <c r="AK108" s="151"/>
      <c r="AL108" s="151"/>
      <c r="AM108" s="151"/>
      <c r="AN108" s="151"/>
      <c r="AO108" s="151"/>
    </row>
    <row r="109" customFormat="false" ht="12.75" hidden="false" customHeight="true" outlineLevel="0" collapsed="false">
      <c r="A109" s="149"/>
      <c r="B109" s="149"/>
      <c r="C109" s="149"/>
      <c r="D109" s="149"/>
      <c r="E109" s="149"/>
      <c r="F109" s="149"/>
      <c r="G109" s="149"/>
      <c r="H109" s="149"/>
      <c r="I109" s="149"/>
      <c r="J109" s="149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51"/>
      <c r="AB109" s="151"/>
      <c r="AC109" s="151"/>
      <c r="AD109" s="151"/>
      <c r="AE109" s="151"/>
      <c r="AF109" s="151"/>
      <c r="AG109" s="151"/>
      <c r="AH109" s="151"/>
      <c r="AI109" s="151"/>
      <c r="AJ109" s="151"/>
      <c r="AK109" s="151"/>
      <c r="AL109" s="151"/>
      <c r="AM109" s="151"/>
      <c r="AN109" s="151"/>
      <c r="AO109" s="151"/>
    </row>
    <row r="110" customFormat="false" ht="12.75" hidden="false" customHeight="true" outlineLevel="0" collapsed="false">
      <c r="A110" s="149"/>
      <c r="B110" s="149"/>
      <c r="C110" s="149"/>
      <c r="D110" s="149"/>
      <c r="E110" s="149"/>
      <c r="F110" s="149"/>
      <c r="G110" s="149"/>
      <c r="H110" s="149"/>
      <c r="I110" s="149"/>
      <c r="J110" s="149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  <c r="AB110" s="151"/>
      <c r="AC110" s="151"/>
      <c r="AD110" s="151"/>
      <c r="AE110" s="151"/>
      <c r="AF110" s="151"/>
      <c r="AG110" s="151"/>
      <c r="AH110" s="151"/>
      <c r="AI110" s="151"/>
      <c r="AJ110" s="151"/>
      <c r="AK110" s="151"/>
      <c r="AL110" s="151"/>
      <c r="AM110" s="151"/>
      <c r="AN110" s="151"/>
      <c r="AO110" s="151"/>
    </row>
    <row r="111" customFormat="false" ht="12.75" hidden="false" customHeight="true" outlineLevel="0" collapsed="false">
      <c r="A111" s="149"/>
      <c r="B111" s="149"/>
      <c r="C111" s="149"/>
      <c r="D111" s="149"/>
      <c r="E111" s="149"/>
      <c r="F111" s="149"/>
      <c r="G111" s="149"/>
      <c r="H111" s="149"/>
      <c r="I111" s="149"/>
      <c r="J111" s="149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51"/>
      <c r="AE111" s="151"/>
      <c r="AF111" s="151"/>
      <c r="AG111" s="151"/>
      <c r="AH111" s="151"/>
      <c r="AI111" s="151"/>
      <c r="AJ111" s="151"/>
      <c r="AK111" s="151"/>
      <c r="AL111" s="151"/>
      <c r="AM111" s="151"/>
      <c r="AN111" s="151"/>
      <c r="AO111" s="151"/>
    </row>
    <row r="112" customFormat="false" ht="12.75" hidden="false" customHeight="true" outlineLevel="0" collapsed="false">
      <c r="A112" s="151"/>
      <c r="B112" s="186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  <c r="AB112" s="151"/>
      <c r="AC112" s="151"/>
      <c r="AD112" s="151"/>
      <c r="AE112" s="151"/>
      <c r="AF112" s="151"/>
      <c r="AG112" s="151"/>
      <c r="AH112" s="151"/>
      <c r="AI112" s="151"/>
      <c r="AJ112" s="151"/>
      <c r="AK112" s="151"/>
      <c r="AL112" s="151"/>
      <c r="AM112" s="151"/>
      <c r="AN112" s="151"/>
      <c r="AO112" s="151"/>
    </row>
    <row r="113" customFormat="false" ht="12.75" hidden="false" customHeight="true" outlineLevel="0" collapsed="false">
      <c r="A113" s="151"/>
      <c r="B113" s="167"/>
      <c r="C113" s="151"/>
      <c r="D113" s="151"/>
      <c r="E113" s="151"/>
      <c r="F113" s="151"/>
      <c r="G113" s="151"/>
      <c r="H113" s="151"/>
      <c r="I113" s="167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  <c r="AE113" s="151"/>
      <c r="AF113" s="151"/>
      <c r="AG113" s="151"/>
      <c r="AH113" s="151"/>
      <c r="AI113" s="151"/>
      <c r="AJ113" s="151"/>
      <c r="AK113" s="151"/>
      <c r="AL113" s="151"/>
      <c r="AM113" s="151"/>
      <c r="AN113" s="151"/>
      <c r="AO113" s="151"/>
    </row>
    <row r="114" customFormat="false" ht="12.75" hidden="false" customHeight="true" outlineLevel="0" collapsed="false">
      <c r="A114" s="149"/>
      <c r="B114" s="149"/>
      <c r="C114" s="149"/>
      <c r="D114" s="149"/>
      <c r="E114" s="149"/>
      <c r="F114" s="149"/>
      <c r="G114" s="149"/>
      <c r="H114" s="149"/>
      <c r="I114" s="149"/>
      <c r="J114" s="149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  <c r="AE114" s="151"/>
      <c r="AF114" s="151"/>
      <c r="AG114" s="151"/>
      <c r="AH114" s="151"/>
      <c r="AI114" s="151"/>
      <c r="AJ114" s="151"/>
      <c r="AK114" s="151"/>
      <c r="AL114" s="151"/>
      <c r="AM114" s="151"/>
      <c r="AN114" s="151"/>
      <c r="AO114" s="151"/>
    </row>
    <row r="115" customFormat="false" ht="12.75" hidden="false" customHeight="true" outlineLevel="0" collapsed="false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  <c r="AK115" s="151"/>
      <c r="AL115" s="151"/>
      <c r="AM115" s="151"/>
      <c r="AN115" s="151"/>
      <c r="AO115" s="151"/>
    </row>
    <row r="116" customFormat="false" ht="12.75" hidden="false" customHeight="true" outlineLevel="0" collapsed="false">
      <c r="A116" s="149"/>
      <c r="B116" s="149"/>
      <c r="C116" s="149"/>
      <c r="D116" s="149"/>
      <c r="E116" s="149"/>
      <c r="F116" s="149"/>
      <c r="G116" s="149"/>
      <c r="H116" s="149"/>
      <c r="I116" s="149"/>
      <c r="J116" s="149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51"/>
      <c r="AO116" s="151"/>
    </row>
    <row r="117" customFormat="false" ht="12.75" hidden="false" customHeight="true" outlineLevel="0" collapsed="false">
      <c r="A117" s="149"/>
      <c r="B117" s="149"/>
      <c r="C117" s="149"/>
      <c r="D117" s="149"/>
      <c r="E117" s="149"/>
      <c r="F117" s="149"/>
      <c r="G117" s="149"/>
      <c r="H117" s="149"/>
      <c r="I117" s="149"/>
      <c r="J117" s="149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  <c r="AB117" s="151"/>
      <c r="AC117" s="151"/>
      <c r="AD117" s="151"/>
      <c r="AE117" s="151"/>
      <c r="AF117" s="151"/>
      <c r="AG117" s="151"/>
      <c r="AH117" s="151"/>
      <c r="AI117" s="151"/>
      <c r="AJ117" s="151"/>
      <c r="AK117" s="151"/>
      <c r="AL117" s="151"/>
      <c r="AM117" s="151"/>
      <c r="AN117" s="151"/>
      <c r="AO117" s="151"/>
    </row>
    <row r="118" customFormat="false" ht="12.75" hidden="false" customHeight="true" outlineLevel="0" collapsed="false">
      <c r="A118" s="149"/>
      <c r="B118" s="149"/>
      <c r="C118" s="149"/>
      <c r="D118" s="149"/>
      <c r="E118" s="149"/>
      <c r="F118" s="149"/>
      <c r="G118" s="149"/>
      <c r="H118" s="149"/>
      <c r="I118" s="149"/>
      <c r="J118" s="149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  <c r="AE118" s="151"/>
      <c r="AF118" s="151"/>
      <c r="AG118" s="151"/>
      <c r="AH118" s="151"/>
      <c r="AI118" s="151"/>
      <c r="AJ118" s="151"/>
      <c r="AK118" s="151"/>
      <c r="AL118" s="151"/>
      <c r="AM118" s="151"/>
      <c r="AN118" s="151"/>
      <c r="AO118" s="151"/>
    </row>
    <row r="119" customFormat="false" ht="12.75" hidden="false" customHeight="true" outlineLevel="0" collapsed="false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  <c r="AK119" s="151"/>
      <c r="AL119" s="151"/>
      <c r="AM119" s="151"/>
      <c r="AN119" s="151"/>
      <c r="AO119" s="151"/>
    </row>
    <row r="120" customFormat="false" ht="12.75" hidden="false" customHeight="true" outlineLevel="0" collapsed="false">
      <c r="A120" s="149"/>
      <c r="B120" s="149"/>
      <c r="C120" s="149"/>
      <c r="D120" s="149"/>
      <c r="E120" s="149"/>
      <c r="F120" s="149"/>
      <c r="G120" s="149"/>
      <c r="H120" s="149"/>
      <c r="I120" s="149"/>
      <c r="J120" s="149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1"/>
      <c r="AD120" s="151"/>
      <c r="AE120" s="151"/>
      <c r="AF120" s="151"/>
      <c r="AG120" s="151"/>
      <c r="AH120" s="151"/>
      <c r="AI120" s="151"/>
      <c r="AJ120" s="151"/>
      <c r="AK120" s="151"/>
      <c r="AL120" s="151"/>
      <c r="AM120" s="151"/>
      <c r="AN120" s="151"/>
      <c r="AO120" s="151"/>
    </row>
    <row r="121" customFormat="false" ht="12.75" hidden="false" customHeight="true" outlineLevel="0" collapsed="false">
      <c r="A121" s="149"/>
      <c r="B121" s="149"/>
      <c r="C121" s="149"/>
      <c r="D121" s="149"/>
      <c r="E121" s="149"/>
      <c r="F121" s="149"/>
      <c r="G121" s="149"/>
      <c r="H121" s="149"/>
      <c r="I121" s="149"/>
      <c r="J121" s="149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  <c r="AC121" s="151"/>
      <c r="AD121" s="151"/>
      <c r="AE121" s="151"/>
      <c r="AF121" s="151"/>
      <c r="AG121" s="151"/>
      <c r="AH121" s="151"/>
      <c r="AI121" s="151"/>
      <c r="AJ121" s="151"/>
      <c r="AK121" s="151"/>
      <c r="AL121" s="151"/>
      <c r="AM121" s="151"/>
      <c r="AN121" s="151"/>
      <c r="AO121" s="151"/>
    </row>
    <row r="122" customFormat="false" ht="12.75" hidden="false" customHeight="true" outlineLevel="0" collapsed="false">
      <c r="A122" s="149"/>
      <c r="B122" s="149"/>
      <c r="C122" s="149"/>
      <c r="D122" s="149"/>
      <c r="E122" s="149"/>
      <c r="F122" s="149"/>
      <c r="G122" s="149"/>
      <c r="H122" s="149"/>
      <c r="I122" s="149"/>
      <c r="J122" s="149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  <c r="AC122" s="151"/>
      <c r="AD122" s="151"/>
      <c r="AE122" s="151"/>
      <c r="AF122" s="151"/>
      <c r="AG122" s="151"/>
      <c r="AH122" s="151"/>
      <c r="AI122" s="151"/>
      <c r="AJ122" s="151"/>
      <c r="AK122" s="151"/>
      <c r="AL122" s="151"/>
      <c r="AM122" s="151"/>
      <c r="AN122" s="151"/>
      <c r="AO122" s="151"/>
    </row>
    <row r="123" customFormat="false" ht="12.75" hidden="false" customHeight="true" outlineLevel="0" collapsed="false">
      <c r="A123" s="149"/>
      <c r="B123" s="149"/>
      <c r="C123" s="149"/>
      <c r="D123" s="149"/>
      <c r="E123" s="149"/>
      <c r="F123" s="149"/>
      <c r="G123" s="149"/>
      <c r="H123" s="149"/>
      <c r="I123" s="149"/>
      <c r="J123" s="149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  <c r="AC123" s="151"/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51"/>
      <c r="AO123" s="151"/>
    </row>
    <row r="124" customFormat="false" ht="12.75" hidden="false" customHeight="true" outlineLevel="0" collapsed="false">
      <c r="A124" s="149"/>
      <c r="B124" s="149"/>
      <c r="C124" s="149"/>
      <c r="D124" s="149"/>
      <c r="E124" s="149"/>
      <c r="F124" s="149"/>
      <c r="G124" s="149"/>
      <c r="H124" s="149"/>
      <c r="I124" s="149"/>
      <c r="J124" s="149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  <c r="AC124" s="151"/>
      <c r="AD124" s="151"/>
      <c r="AE124" s="151"/>
      <c r="AF124" s="151"/>
      <c r="AG124" s="151"/>
      <c r="AH124" s="151"/>
      <c r="AI124" s="151"/>
      <c r="AJ124" s="151"/>
      <c r="AK124" s="151"/>
      <c r="AL124" s="151"/>
      <c r="AM124" s="151"/>
      <c r="AN124" s="151"/>
      <c r="AO124" s="151"/>
    </row>
    <row r="125" customFormat="false" ht="12.75" hidden="false" customHeight="true" outlineLevel="0" collapsed="false">
      <c r="A125" s="149"/>
      <c r="B125" s="149"/>
      <c r="C125" s="149"/>
      <c r="D125" s="149"/>
      <c r="E125" s="149"/>
      <c r="F125" s="149"/>
      <c r="G125" s="149"/>
      <c r="H125" s="149"/>
      <c r="I125" s="149"/>
      <c r="J125" s="149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  <c r="AC125" s="151"/>
      <c r="AD125" s="151"/>
      <c r="AE125" s="151"/>
      <c r="AF125" s="151"/>
      <c r="AG125" s="151"/>
      <c r="AH125" s="151"/>
      <c r="AI125" s="151"/>
      <c r="AJ125" s="151"/>
      <c r="AK125" s="151"/>
      <c r="AL125" s="151"/>
      <c r="AM125" s="151"/>
      <c r="AN125" s="151"/>
      <c r="AO125" s="151"/>
    </row>
    <row r="126" customFormat="false" ht="12.75" hidden="false" customHeight="true" outlineLevel="0" collapsed="false">
      <c r="A126" s="149"/>
      <c r="B126" s="149"/>
      <c r="C126" s="149"/>
      <c r="D126" s="149"/>
      <c r="E126" s="149"/>
      <c r="F126" s="149"/>
      <c r="G126" s="149"/>
      <c r="H126" s="149"/>
      <c r="I126" s="149"/>
      <c r="J126" s="149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  <c r="AK126" s="151"/>
      <c r="AL126" s="151"/>
      <c r="AM126" s="151"/>
      <c r="AN126" s="151"/>
      <c r="AO126" s="151"/>
    </row>
    <row r="127" customFormat="false" ht="12.75" hidden="false" customHeight="true" outlineLevel="0" collapsed="false">
      <c r="A127" s="149"/>
      <c r="B127" s="149"/>
      <c r="C127" s="149"/>
      <c r="D127" s="149"/>
      <c r="E127" s="149"/>
      <c r="F127" s="149"/>
      <c r="G127" s="149"/>
      <c r="H127" s="149"/>
      <c r="I127" s="149"/>
      <c r="J127" s="149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  <c r="AC127" s="151"/>
      <c r="AD127" s="151"/>
      <c r="AE127" s="151"/>
      <c r="AF127" s="151"/>
      <c r="AG127" s="151"/>
      <c r="AH127" s="151"/>
      <c r="AI127" s="151"/>
      <c r="AJ127" s="151"/>
      <c r="AK127" s="151"/>
      <c r="AL127" s="151"/>
      <c r="AM127" s="151"/>
      <c r="AN127" s="151"/>
      <c r="AO127" s="151"/>
    </row>
    <row r="128" customFormat="false" ht="12.75" hidden="false" customHeight="true" outlineLevel="0" collapsed="false">
      <c r="A128" s="149"/>
      <c r="B128" s="149"/>
      <c r="C128" s="149"/>
      <c r="D128" s="149"/>
      <c r="E128" s="149"/>
      <c r="F128" s="149"/>
      <c r="G128" s="149"/>
      <c r="H128" s="149"/>
      <c r="I128" s="149"/>
      <c r="J128" s="149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  <c r="AC128" s="151"/>
      <c r="AD128" s="151"/>
      <c r="AE128" s="151"/>
      <c r="AF128" s="151"/>
      <c r="AG128" s="151"/>
      <c r="AH128" s="151"/>
      <c r="AI128" s="151"/>
      <c r="AJ128" s="151"/>
      <c r="AK128" s="151"/>
      <c r="AL128" s="151"/>
      <c r="AM128" s="151"/>
      <c r="AN128" s="151"/>
      <c r="AO128" s="151"/>
    </row>
    <row r="129" customFormat="false" ht="12.75" hidden="false" customHeight="true" outlineLevel="0" collapsed="false">
      <c r="A129" s="149"/>
      <c r="B129" s="149"/>
      <c r="C129" s="149"/>
      <c r="D129" s="149"/>
      <c r="E129" s="149"/>
      <c r="F129" s="149"/>
      <c r="G129" s="149"/>
      <c r="H129" s="149"/>
      <c r="I129" s="149"/>
      <c r="J129" s="149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  <c r="AK129" s="151"/>
      <c r="AL129" s="151"/>
      <c r="AM129" s="151"/>
      <c r="AN129" s="151"/>
      <c r="AO129" s="151"/>
    </row>
    <row r="130" customFormat="false" ht="12.75" hidden="false" customHeight="true" outlineLevel="0" collapsed="false">
      <c r="A130" s="149"/>
      <c r="B130" s="149"/>
      <c r="C130" s="149"/>
      <c r="D130" s="149"/>
      <c r="E130" s="149"/>
      <c r="F130" s="149"/>
      <c r="G130" s="149"/>
      <c r="H130" s="149"/>
      <c r="I130" s="149"/>
      <c r="J130" s="149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  <c r="AB130" s="151"/>
      <c r="AC130" s="151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51"/>
      <c r="AO130" s="151"/>
    </row>
    <row r="131" customFormat="false" ht="12.75" hidden="false" customHeight="true" outlineLevel="0" collapsed="false">
      <c r="A131" s="149"/>
      <c r="B131" s="149"/>
      <c r="C131" s="149"/>
      <c r="D131" s="149"/>
      <c r="E131" s="149"/>
      <c r="F131" s="149"/>
      <c r="G131" s="149"/>
      <c r="H131" s="149"/>
      <c r="I131" s="149"/>
      <c r="J131" s="149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1"/>
    </row>
    <row r="132" customFormat="false" ht="12.75" hidden="false" customHeight="true" outlineLevel="0" collapsed="false">
      <c r="A132" s="149"/>
      <c r="B132" s="149"/>
      <c r="C132" s="149"/>
      <c r="D132" s="149"/>
      <c r="E132" s="149"/>
      <c r="F132" s="149"/>
      <c r="G132" s="149"/>
      <c r="H132" s="149"/>
      <c r="I132" s="149"/>
      <c r="J132" s="149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  <c r="AB132" s="151"/>
      <c r="AC132" s="151"/>
      <c r="AD132" s="151"/>
      <c r="AE132" s="151"/>
      <c r="AF132" s="151"/>
      <c r="AG132" s="151"/>
      <c r="AH132" s="151"/>
      <c r="AI132" s="151"/>
      <c r="AJ132" s="151"/>
      <c r="AK132" s="151"/>
      <c r="AL132" s="151"/>
      <c r="AM132" s="151"/>
      <c r="AN132" s="151"/>
      <c r="AO132" s="151"/>
    </row>
    <row r="133" customFormat="false" ht="12.75" hidden="false" customHeight="true" outlineLevel="0" collapsed="false">
      <c r="A133" s="149"/>
      <c r="B133" s="149"/>
      <c r="C133" s="149"/>
      <c r="D133" s="149"/>
      <c r="E133" s="149"/>
      <c r="F133" s="149"/>
      <c r="G133" s="149"/>
      <c r="H133" s="149"/>
      <c r="I133" s="149"/>
      <c r="J133" s="149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A133" s="151"/>
      <c r="AB133" s="151"/>
      <c r="AC133" s="151"/>
      <c r="AD133" s="151"/>
      <c r="AE133" s="151"/>
      <c r="AF133" s="151"/>
      <c r="AG133" s="151"/>
      <c r="AH133" s="151"/>
      <c r="AI133" s="151"/>
      <c r="AJ133" s="151"/>
      <c r="AK133" s="151"/>
      <c r="AL133" s="151"/>
      <c r="AM133" s="151"/>
      <c r="AN133" s="151"/>
      <c r="AO133" s="151"/>
    </row>
    <row r="134" customFormat="false" ht="12.75" hidden="false" customHeight="true" outlineLevel="0" collapsed="false">
      <c r="A134" s="151"/>
      <c r="B134" s="186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  <c r="AB134" s="151"/>
      <c r="AC134" s="151"/>
      <c r="AD134" s="151"/>
      <c r="AE134" s="151"/>
      <c r="AF134" s="151"/>
      <c r="AG134" s="151"/>
      <c r="AH134" s="151"/>
      <c r="AI134" s="151"/>
      <c r="AJ134" s="151"/>
      <c r="AK134" s="151"/>
      <c r="AL134" s="151"/>
      <c r="AM134" s="151"/>
      <c r="AN134" s="151"/>
      <c r="AO134" s="151"/>
    </row>
    <row r="135" customFormat="false" ht="12.75" hidden="false" customHeight="true" outlineLevel="0" collapsed="false">
      <c r="A135" s="174"/>
      <c r="B135" s="186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A135" s="151"/>
      <c r="AB135" s="151"/>
      <c r="AC135" s="151"/>
      <c r="AD135" s="151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51"/>
      <c r="AO135" s="151"/>
    </row>
    <row r="136" customFormat="false" ht="12.75" hidden="false" customHeight="true" outlineLevel="0" collapsed="false">
      <c r="A136" s="194" t="s">
        <v>101</v>
      </c>
      <c r="B136" s="194" t="str">
        <f aca="false">VLOOKUP(B1,Dati!B2:AF14,2,0)</f>
        <v>A#</v>
      </c>
      <c r="C136" s="194" t="str">
        <f aca="false">VLOOKUP(B1,Dati!B2:AF14,3,0)</f>
        <v>A#</v>
      </c>
      <c r="D136" s="194" t="str">
        <f aca="false">VLOOKUP(B1,Dati!B2:AF14,4,0)</f>
        <v>A+</v>
      </c>
      <c r="E136" s="194" t="str">
        <f aca="false">VLOOKUP(B1,Dati!B2:AF14,5,0)</f>
        <v>A+</v>
      </c>
      <c r="F136" s="194" t="str">
        <f aca="false">VLOOKUP(B1,Dati!B2:AF14,6,0)</f>
        <v>B+</v>
      </c>
      <c r="G136" s="194" t="str">
        <f aca="false">VLOOKUP(B1,Dati!B2:AF14,7,0)</f>
        <v>B#</v>
      </c>
      <c r="H136" s="194" t="str">
        <f aca="false">VLOOKUP(B1,Dati!B2:AF14,8,0)</f>
        <v>B+</v>
      </c>
      <c r="I136" s="194" t="str">
        <f aca="false">VLOOKUP(B1,Dati!B2:AF14,9,0)</f>
        <v>A#</v>
      </c>
      <c r="J136" s="194" t="n">
        <f aca="false">VLOOKUP(B1,Dati!B2:AF14,10,0)</f>
        <v>0</v>
      </c>
      <c r="K136" s="194" t="n">
        <f aca="false">VLOOKUP(B1,Dati!B2:AF14,11,0)</f>
        <v>0</v>
      </c>
      <c r="L136" s="194" t="n">
        <f aca="false">VLOOKUP(B1,Dati!B2:AF14,12,0)</f>
        <v>0</v>
      </c>
      <c r="M136" s="194" t="n">
        <f aca="false">VLOOKUP(B1,Dati!B2:AF14,13,0)</f>
        <v>0</v>
      </c>
      <c r="N136" s="194" t="n">
        <f aca="false">VLOOKUP(B1,Dati!B2:AF14,14,0)</f>
        <v>0</v>
      </c>
      <c r="O136" s="194" t="n">
        <f aca="false">VLOOKUP(B1,Dati!B2:AF14,15,0)</f>
        <v>0</v>
      </c>
      <c r="P136" s="194" t="n">
        <f aca="false">VLOOKUP(B1,Dati!B2:AF14,16,0)</f>
        <v>0</v>
      </c>
      <c r="Q136" s="194" t="n">
        <f aca="false">VLOOKUP(B1,Dati!B2:AF14,17,0)</f>
        <v>0</v>
      </c>
      <c r="R136" s="194" t="n">
        <f aca="false">VLOOKUP(B1,Dati!B2:AF14,18,0)</f>
        <v>0</v>
      </c>
      <c r="S136" s="194" t="n">
        <f aca="false">VLOOKUP(B1,Dati!B2:AF14,19,0)</f>
        <v>0</v>
      </c>
      <c r="T136" s="194" t="n">
        <f aca="false">VLOOKUP(B1,Dati!B2:AF14,20,0)</f>
        <v>0</v>
      </c>
      <c r="U136" s="194" t="n">
        <f aca="false">VLOOKUP(B1,Dati!B2:AF14,21,0)</f>
        <v>0</v>
      </c>
      <c r="V136" s="194" t="n">
        <f aca="false">VLOOKUP(B1,Dati!B2:AF14,22,0)</f>
        <v>0</v>
      </c>
      <c r="W136" s="194" t="n">
        <f aca="false">VLOOKUP(B1,Dati!B2:AF14,23,0)</f>
        <v>0</v>
      </c>
      <c r="X136" s="194" t="n">
        <f aca="false">VLOOKUP(B1,Dati!B2:AF14,24,0)</f>
        <v>0</v>
      </c>
      <c r="Y136" s="194" t="n">
        <f aca="false">VLOOKUP(B1,Dati!B2:AF14,25,0)</f>
        <v>0</v>
      </c>
      <c r="Z136" s="194" t="n">
        <f aca="false">VLOOKUP(B1,Dati!B2:AF14,26,0)</f>
        <v>0</v>
      </c>
      <c r="AA136" s="194" t="n">
        <f aca="false">VLOOKUP(B1,Dati!B2:AF14,27,0)</f>
        <v>0</v>
      </c>
      <c r="AB136" s="194" t="n">
        <f aca="false">VLOOKUP(B1,Dati!B2:AF14,28,0)</f>
        <v>0</v>
      </c>
      <c r="AC136" s="194" t="n">
        <f aca="false">VLOOKUP(B1,Dati!B2:AF14,29,0)</f>
        <v>0</v>
      </c>
      <c r="AD136" s="194" t="n">
        <f aca="false">VLOOKUP(B1,Dati!B2:AF14,30,0)</f>
        <v>0</v>
      </c>
      <c r="AE136" s="194" t="n">
        <f aca="false">VLOOKUP(B1,Dati!B2:AF14,31,0)</f>
        <v>0</v>
      </c>
      <c r="AF136" s="151"/>
      <c r="AG136" s="151"/>
      <c r="AH136" s="151"/>
      <c r="AI136" s="151"/>
      <c r="AJ136" s="151"/>
      <c r="AK136" s="151"/>
      <c r="AL136" s="151"/>
      <c r="AM136" s="151"/>
      <c r="AN136" s="151"/>
      <c r="AO136" s="151"/>
    </row>
    <row r="137" customFormat="false" ht="12.75" hidden="false" customHeight="true" outlineLevel="0" collapsed="false">
      <c r="A137" s="194" t="s">
        <v>102</v>
      </c>
      <c r="B137" s="194" t="str">
        <f aca="false">VLOOKUP(B1,Dati!B17:AF28,2,0)</f>
        <v>A#</v>
      </c>
      <c r="C137" s="194" t="str">
        <f aca="false">VLOOKUP(B1,Dati!B17:AF28,3,0)</f>
        <v>B+</v>
      </c>
      <c r="D137" s="194" t="str">
        <f aca="false">VLOOKUP(B1,Dati!B17:AF28,4,0)</f>
        <v>B+</v>
      </c>
      <c r="E137" s="194" t="str">
        <f aca="false">VLOOKUP(B1,Dati!B17:AF28,5,0)</f>
        <v>A#</v>
      </c>
      <c r="F137" s="194" t="str">
        <f aca="false">VLOOKUP(B1,Dati!B17:AF28,6,0)</f>
        <v>A+</v>
      </c>
      <c r="G137" s="194" t="str">
        <f aca="false">VLOOKUP(B1,Dati!B17:AF28,7,0)</f>
        <v>A+</v>
      </c>
      <c r="H137" s="194" t="n">
        <f aca="false">VLOOKUP(B1,Dati!B17:AF28,8,0)</f>
        <v>0</v>
      </c>
      <c r="I137" s="194" t="n">
        <f aca="false">VLOOKUP(B1,Dati!B17:AF28,9,0)</f>
        <v>0</v>
      </c>
      <c r="J137" s="194" t="n">
        <f aca="false">VLOOKUP(B1,Dati!B17:AF28,10,0)</f>
        <v>0</v>
      </c>
      <c r="K137" s="194" t="n">
        <f aca="false">VLOOKUP(B1,Dati!B17:AF28,11,0)</f>
        <v>0</v>
      </c>
      <c r="L137" s="194" t="n">
        <f aca="false">VLOOKUP(B1,Dati!B17:AF28,12,0)</f>
        <v>0</v>
      </c>
      <c r="M137" s="194" t="n">
        <f aca="false">VLOOKUP(B1,Dati!B17:AF28,13,0)</f>
        <v>0</v>
      </c>
      <c r="N137" s="194" t="n">
        <f aca="false">VLOOKUP(B1,Dati!B17:AF28,14,0)</f>
        <v>0</v>
      </c>
      <c r="O137" s="194" t="n">
        <f aca="false">VLOOKUP(B1,Dati!B17:AF28,15,0)</f>
        <v>0</v>
      </c>
      <c r="P137" s="194" t="n">
        <f aca="false">VLOOKUP(B1,Dati!B17:AF28,16,0)</f>
        <v>0</v>
      </c>
      <c r="Q137" s="194" t="n">
        <f aca="false">VLOOKUP(B1,Dati!B17:AF28,17,0)</f>
        <v>0</v>
      </c>
      <c r="R137" s="194" t="n">
        <f aca="false">VLOOKUP(B1,Dati!B17:AF28,18,0)</f>
        <v>0</v>
      </c>
      <c r="S137" s="194" t="n">
        <f aca="false">VLOOKUP(B1,Dati!B17:AF28,19,0)</f>
        <v>0</v>
      </c>
      <c r="T137" s="194" t="n">
        <f aca="false">VLOOKUP(B1,Dati!B17:AF28,20,0)</f>
        <v>0</v>
      </c>
      <c r="U137" s="194" t="n">
        <f aca="false">VLOOKUP(B1,Dati!B17:AF28,21,0)</f>
        <v>0</v>
      </c>
      <c r="V137" s="194" t="n">
        <f aca="false">VLOOKUP(B1,Dati!B17:AF28,22,0)</f>
        <v>0</v>
      </c>
      <c r="W137" s="194" t="n">
        <f aca="false">VLOOKUP(B1,Dati!B17:AF28,23,0)</f>
        <v>0</v>
      </c>
      <c r="X137" s="194" t="n">
        <f aca="false">VLOOKUP(B1,Dati!B17:AF28,24,0)</f>
        <v>0</v>
      </c>
      <c r="Y137" s="194" t="n">
        <f aca="false">VLOOKUP(B1,Dati!B17:AF28,25,0)</f>
        <v>0</v>
      </c>
      <c r="Z137" s="194" t="n">
        <f aca="false">VLOOKUP(B1,Dati!B17:AF28,26,0)</f>
        <v>0</v>
      </c>
      <c r="AA137" s="194" t="n">
        <f aca="false">VLOOKUP(B1,Dati!B17:AF28,27,0)</f>
        <v>0</v>
      </c>
      <c r="AB137" s="194" t="n">
        <f aca="false">VLOOKUP(B1,Dati!B17:AF28,28,0)</f>
        <v>0</v>
      </c>
      <c r="AC137" s="194" t="n">
        <f aca="false">VLOOKUP(B1,Dati!B17:AF28,29,0)</f>
        <v>0</v>
      </c>
      <c r="AD137" s="194" t="n">
        <f aca="false">VLOOKUP(B1,Dati!B17:AF28,30,0)</f>
        <v>0</v>
      </c>
      <c r="AE137" s="194" t="n">
        <f aca="false">VLOOKUP(B1,Dati!B17:AF28,31,0)</f>
        <v>0</v>
      </c>
      <c r="AF137" s="151"/>
      <c r="AG137" s="151"/>
      <c r="AH137" s="151"/>
      <c r="AI137" s="151"/>
      <c r="AJ137" s="151"/>
      <c r="AK137" s="151"/>
      <c r="AL137" s="151"/>
      <c r="AM137" s="151"/>
      <c r="AN137" s="151"/>
      <c r="AO137" s="151"/>
    </row>
    <row r="138" customFormat="false" ht="12.75" hidden="false" customHeight="true" outlineLevel="0" collapsed="false">
      <c r="A138" s="194" t="s">
        <v>103</v>
      </c>
      <c r="B138" s="194" t="str">
        <f aca="false">VLOOKUP(B1,Dati!B31:AF42,2,0)</f>
        <v>B+</v>
      </c>
      <c r="C138" s="194" t="str">
        <f aca="false">VLOOKUP(B1,Dati!B31:AF42,3,0)</f>
        <v>A#</v>
      </c>
      <c r="D138" s="194" t="str">
        <f aca="false">VLOOKUP(B1,Dati!B31:AF42,4,0)</f>
        <v>A+</v>
      </c>
      <c r="E138" s="194" t="str">
        <f aca="false">VLOOKUP(B1,Dati!B31:AF42,5,0)</f>
        <v>A+</v>
      </c>
      <c r="F138" s="194" t="str">
        <f aca="false">VLOOKUP(B1,Dati!B31:AF42,6,0)</f>
        <v>A+</v>
      </c>
      <c r="G138" s="194" t="n">
        <f aca="false">VLOOKUP(B1,Dati!B31:AF42,7,0)</f>
        <v>0</v>
      </c>
      <c r="H138" s="194" t="n">
        <f aca="false">VLOOKUP(B1,Dati!B31:AF42,8,0)</f>
        <v>0</v>
      </c>
      <c r="I138" s="194" t="n">
        <f aca="false">VLOOKUP(B1,Dati!B31:AF42,9,0)</f>
        <v>0</v>
      </c>
      <c r="J138" s="194" t="n">
        <f aca="false">VLOOKUP(B1,Dati!B31:AF42,10,0)</f>
        <v>0</v>
      </c>
      <c r="K138" s="194" t="n">
        <f aca="false">VLOOKUP(B1,Dati!B31:AF42,11,0)</f>
        <v>0</v>
      </c>
      <c r="L138" s="194" t="n">
        <f aca="false">VLOOKUP(B1,Dati!B31:AF42,12,0)</f>
        <v>0</v>
      </c>
      <c r="M138" s="194" t="n">
        <f aca="false">VLOOKUP(B1,Dati!B31:AF42,13,0)</f>
        <v>0</v>
      </c>
      <c r="N138" s="194" t="n">
        <f aca="false">VLOOKUP(B1,Dati!B31:AF42,14,0)</f>
        <v>0</v>
      </c>
      <c r="O138" s="194" t="n">
        <f aca="false">VLOOKUP(B1,Dati!B31:AF42,15,0)</f>
        <v>0</v>
      </c>
      <c r="P138" s="194" t="n">
        <f aca="false">VLOOKUP(B1,Dati!B31:AF42,16,0)</f>
        <v>0</v>
      </c>
      <c r="Q138" s="194" t="n">
        <f aca="false">VLOOKUP(B1,Dati!B31:AF42,17,0)</f>
        <v>0</v>
      </c>
      <c r="R138" s="194" t="n">
        <f aca="false">VLOOKUP(B1,Dati!B31:AF42,18,0)</f>
        <v>0</v>
      </c>
      <c r="S138" s="194" t="n">
        <f aca="false">VLOOKUP(B1,Dati!B31:AF42,19,0)</f>
        <v>0</v>
      </c>
      <c r="T138" s="194" t="n">
        <f aca="false">VLOOKUP(B1,Dati!B31:AF42,20,0)</f>
        <v>0</v>
      </c>
      <c r="U138" s="194" t="n">
        <f aca="false">VLOOKUP(B1,Dati!B31:AF42,21,0)</f>
        <v>0</v>
      </c>
      <c r="V138" s="194" t="n">
        <f aca="false">VLOOKUP(B1,Dati!B31:AF42,22,0)</f>
        <v>0</v>
      </c>
      <c r="W138" s="194" t="n">
        <f aca="false">VLOOKUP(B1,Dati!B31:AF42,23,0)</f>
        <v>0</v>
      </c>
      <c r="X138" s="194" t="n">
        <f aca="false">VLOOKUP(B1,Dati!B31:AF42,24,0)</f>
        <v>0</v>
      </c>
      <c r="Y138" s="194" t="n">
        <f aca="false">VLOOKUP(B1,Dati!B31:AF42,25,0)</f>
        <v>0</v>
      </c>
      <c r="Z138" s="194" t="n">
        <f aca="false">VLOOKUP(B1,Dati!B31:AF42,26,0)</f>
        <v>0</v>
      </c>
      <c r="AA138" s="194" t="n">
        <f aca="false">VLOOKUP(B1,Dati!B31:AF42,27,0)</f>
        <v>0</v>
      </c>
      <c r="AB138" s="194" t="n">
        <f aca="false">VLOOKUP(B1,Dati!B31:AF42,28,0)</f>
        <v>0</v>
      </c>
      <c r="AC138" s="194" t="n">
        <f aca="false">VLOOKUP(B1,Dati!B31:AF42,29,0)</f>
        <v>0</v>
      </c>
      <c r="AD138" s="194" t="n">
        <f aca="false">VLOOKUP(B1,Dati!B31:AF42,30,0)</f>
        <v>0</v>
      </c>
      <c r="AE138" s="194" t="n">
        <f aca="false">VLOOKUP(B1,Dati!B31:AF42,31,0)</f>
        <v>0</v>
      </c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</row>
    <row r="139" customFormat="false" ht="12.75" hidden="false" customHeight="true" outlineLevel="0" collapsed="false">
      <c r="A139" s="194" t="s">
        <v>104</v>
      </c>
      <c r="B139" s="194" t="n">
        <f aca="false">VLOOKUP(B1,Dati!B45:AF56,2,0)</f>
        <v>0</v>
      </c>
      <c r="C139" s="194" t="n">
        <f aca="false">VLOOKUP(B1,Dati!B45:AF56,3,0)</f>
        <v>0</v>
      </c>
      <c r="D139" s="194" t="n">
        <f aca="false">VLOOKUP(B1,Dati!B45:AF56,4,0)</f>
        <v>0</v>
      </c>
      <c r="E139" s="194" t="n">
        <f aca="false">VLOOKUP(B1,Dati!B45:AF56,5,0)</f>
        <v>0</v>
      </c>
      <c r="F139" s="194" t="n">
        <f aca="false">VLOOKUP(B1,Dati!B45:AF56,6,0)</f>
        <v>0</v>
      </c>
      <c r="G139" s="194" t="n">
        <f aca="false">VLOOKUP(B1,Dati!B45:AF56,7,0)</f>
        <v>0</v>
      </c>
      <c r="H139" s="194" t="n">
        <f aca="false">VLOOKUP(B1,Dati!B45:AF56,8,0)</f>
        <v>0</v>
      </c>
      <c r="I139" s="194" t="n">
        <f aca="false">VLOOKUP(B1,Dati!B45:AF56,9,0)</f>
        <v>0</v>
      </c>
      <c r="J139" s="194" t="n">
        <f aca="false">VLOOKUP(B1,Dati!B45:AF56,10,0)</f>
        <v>0</v>
      </c>
      <c r="K139" s="194" t="n">
        <f aca="false">VLOOKUP(B1,Dati!B45:AF56,11,0)</f>
        <v>0</v>
      </c>
      <c r="L139" s="194" t="n">
        <f aca="false">VLOOKUP(B1,Dati!B45:AF56,12,0)</f>
        <v>0</v>
      </c>
      <c r="M139" s="194" t="n">
        <f aca="false">VLOOKUP(B1,Dati!B45:AF56,13,0)</f>
        <v>0</v>
      </c>
      <c r="N139" s="194" t="n">
        <f aca="false">VLOOKUP(B1,Dati!B45:AF56,14,0)</f>
        <v>0</v>
      </c>
      <c r="O139" s="194" t="n">
        <f aca="false">VLOOKUP(B1,Dati!B45:AF56,15,0)</f>
        <v>0</v>
      </c>
      <c r="P139" s="194" t="n">
        <f aca="false">VLOOKUP(B1,Dati!B45:AF56,16,0)</f>
        <v>0</v>
      </c>
      <c r="Q139" s="194" t="n">
        <f aca="false">VLOOKUP(B1,Dati!B45:AF56,17,0)</f>
        <v>0</v>
      </c>
      <c r="R139" s="194" t="n">
        <f aca="false">VLOOKUP(B1,Dati!B45:AF56,18,0)</f>
        <v>0</v>
      </c>
      <c r="S139" s="194" t="n">
        <f aca="false">VLOOKUP(B1,Dati!B45:AF56,19,0)</f>
        <v>0</v>
      </c>
      <c r="T139" s="194" t="n">
        <f aca="false">VLOOKUP(B1,Dati!B45:AF56,20,0)</f>
        <v>0</v>
      </c>
      <c r="U139" s="194" t="n">
        <f aca="false">VLOOKUP(B1,Dati!B45:AF56,21,0)</f>
        <v>0</v>
      </c>
      <c r="V139" s="194" t="n">
        <f aca="false">VLOOKUP(B1,Dati!B45:AF56,22,0)</f>
        <v>0</v>
      </c>
      <c r="W139" s="194" t="n">
        <f aca="false">VLOOKUP(B1,Dati!B45:AF56,23,0)</f>
        <v>0</v>
      </c>
      <c r="X139" s="194" t="n">
        <f aca="false">VLOOKUP(B1,Dati!B45:AF56,24,0)</f>
        <v>0</v>
      </c>
      <c r="Y139" s="194" t="n">
        <f aca="false">VLOOKUP(B1,Dati!B45:AF56,25,0)</f>
        <v>0</v>
      </c>
      <c r="Z139" s="194" t="n">
        <f aca="false">VLOOKUP(B1,Dati!B45:AF56,26,0)</f>
        <v>0</v>
      </c>
      <c r="AA139" s="194" t="n">
        <f aca="false">VLOOKUP(B1,Dati!B45:AF56,27,0)</f>
        <v>0</v>
      </c>
      <c r="AB139" s="194" t="n">
        <f aca="false">VLOOKUP(B1,Dati!B45:AF56,28,0)</f>
        <v>0</v>
      </c>
      <c r="AC139" s="194" t="n">
        <f aca="false">VLOOKUP(B1,Dati!B45:AF56,29,0)</f>
        <v>0</v>
      </c>
      <c r="AD139" s="194" t="n">
        <f aca="false">VLOOKUP(B1,Dati!B45:AF56,30,0)</f>
        <v>0</v>
      </c>
      <c r="AE139" s="194" t="n">
        <f aca="false">VLOOKUP(B1,Dati!B45:AF56,31,0)</f>
        <v>0</v>
      </c>
      <c r="AF139" s="151"/>
      <c r="AG139" s="151"/>
      <c r="AH139" s="151"/>
      <c r="AI139" s="151"/>
      <c r="AJ139" s="151"/>
      <c r="AK139" s="151"/>
      <c r="AL139" s="151"/>
      <c r="AM139" s="151"/>
      <c r="AN139" s="151"/>
      <c r="AO139" s="151"/>
    </row>
    <row r="140" customFormat="false" ht="12.75" hidden="false" customHeight="true" outlineLevel="0" collapsed="false">
      <c r="A140" s="194" t="s">
        <v>105</v>
      </c>
      <c r="B140" s="194" t="n">
        <f aca="false">VLOOKUP(B1,Dati!B59:AF70,2,0)</f>
        <v>0</v>
      </c>
      <c r="C140" s="194" t="n">
        <f aca="false">VLOOKUP(B1,Dati!B59:AF70,3,0)</f>
        <v>0</v>
      </c>
      <c r="D140" s="194" t="n">
        <f aca="false">VLOOKUP(B1,Dati!B59:AF70,4,0)</f>
        <v>0</v>
      </c>
      <c r="E140" s="194" t="n">
        <f aca="false">VLOOKUP(B1,Dati!B59:AF70,5,0)</f>
        <v>0</v>
      </c>
      <c r="F140" s="194" t="n">
        <f aca="false">VLOOKUP(B1,Dati!B59:AF70,6,0)</f>
        <v>0</v>
      </c>
      <c r="G140" s="194" t="n">
        <f aca="false">VLOOKUP(B1,Dati!B59:AF70,7,0)</f>
        <v>0</v>
      </c>
      <c r="H140" s="194" t="n">
        <f aca="false">VLOOKUP(B1,Dati!B59:AF70,8,0)</f>
        <v>0</v>
      </c>
      <c r="I140" s="194" t="n">
        <f aca="false">VLOOKUP(B1,Dati!B59:AF70,9,0)</f>
        <v>0</v>
      </c>
      <c r="J140" s="194" t="n">
        <f aca="false">VLOOKUP(B1,Dati!B59:AF70,10,0)</f>
        <v>0</v>
      </c>
      <c r="K140" s="194" t="n">
        <f aca="false">VLOOKUP(B1,Dati!B59:AF70,11,0)</f>
        <v>0</v>
      </c>
      <c r="L140" s="194" t="n">
        <f aca="false">VLOOKUP(B1,Dati!B59:AF70,12,0)</f>
        <v>0</v>
      </c>
      <c r="M140" s="194" t="n">
        <f aca="false">VLOOKUP(B1,Dati!B59:AF70,13,0)</f>
        <v>0</v>
      </c>
      <c r="N140" s="194" t="n">
        <f aca="false">VLOOKUP(B1,Dati!B59:AF70,14,0)</f>
        <v>0</v>
      </c>
      <c r="O140" s="194" t="n">
        <f aca="false">VLOOKUP(B1,Dati!B59:AF70,15,0)</f>
        <v>0</v>
      </c>
      <c r="P140" s="194" t="n">
        <f aca="false">VLOOKUP(B1,Dati!B59:AF70,16,0)</f>
        <v>0</v>
      </c>
      <c r="Q140" s="194" t="n">
        <f aca="false">VLOOKUP(B1,Dati!B59:AF70,17,0)</f>
        <v>0</v>
      </c>
      <c r="R140" s="194" t="n">
        <f aca="false">VLOOKUP(B1,Dati!B59:AF70,18,0)</f>
        <v>0</v>
      </c>
      <c r="S140" s="194" t="n">
        <f aca="false">VLOOKUP(B1,Dati!B59:AF70,19,0)</f>
        <v>0</v>
      </c>
      <c r="T140" s="194" t="n">
        <f aca="false">VLOOKUP(B1,Dati!B59:AF70,20,0)</f>
        <v>0</v>
      </c>
      <c r="U140" s="194" t="n">
        <f aca="false">VLOOKUP(B1,Dati!B59:AF70,21,0)</f>
        <v>0</v>
      </c>
      <c r="V140" s="194" t="n">
        <f aca="false">VLOOKUP(B1,Dati!B59:AF70,22,0)</f>
        <v>0</v>
      </c>
      <c r="W140" s="194" t="n">
        <f aca="false">VLOOKUP(B1,Dati!B59:AF70,23,0)</f>
        <v>0</v>
      </c>
      <c r="X140" s="194" t="n">
        <f aca="false">VLOOKUP(B1,Dati!B59:AF70,24,0)</f>
        <v>0</v>
      </c>
      <c r="Y140" s="194" t="n">
        <f aca="false">VLOOKUP(B1,Dati!B59:AF70,25,0)</f>
        <v>0</v>
      </c>
      <c r="Z140" s="194" t="n">
        <f aca="false">VLOOKUP(B1,Dati!B59:AF70,26,0)</f>
        <v>0</v>
      </c>
      <c r="AA140" s="194" t="n">
        <f aca="false">VLOOKUP(B1,Dati!B59:AF70,27,0)</f>
        <v>0</v>
      </c>
      <c r="AB140" s="194" t="n">
        <f aca="false">VLOOKUP(B1,Dati!B59:AF70,28,0)</f>
        <v>0</v>
      </c>
      <c r="AC140" s="194" t="n">
        <f aca="false">VLOOKUP(B1,Dati!B59:AF70,29,0)</f>
        <v>0</v>
      </c>
      <c r="AD140" s="194" t="n">
        <f aca="false">VLOOKUP(B1,Dati!B59:AF70,30,0)</f>
        <v>0</v>
      </c>
      <c r="AE140" s="194" t="n">
        <f aca="false">VLOOKUP(B1,Dati!B59:AF70,31,0)</f>
        <v>0</v>
      </c>
      <c r="AF140" s="151"/>
      <c r="AG140" s="151"/>
      <c r="AH140" s="151"/>
      <c r="AI140" s="151"/>
      <c r="AJ140" s="151"/>
      <c r="AK140" s="151"/>
      <c r="AL140" s="151"/>
      <c r="AM140" s="151"/>
      <c r="AN140" s="151"/>
      <c r="AO140" s="151"/>
    </row>
    <row r="141" customFormat="false" ht="12.75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7"/>
    <col collapsed="false" customWidth="true" hidden="false" outlineLevel="0" max="8" min="3" style="0" width="4.86"/>
    <col collapsed="false" customWidth="true" hidden="false" outlineLevel="0" max="9" min="9" style="0" width="9.58"/>
    <col collapsed="false" customWidth="true" hidden="false" outlineLevel="0" max="11" min="10" style="0" width="4.86"/>
    <col collapsed="false" customWidth="true" hidden="false" outlineLevel="0" max="12" min="12" style="0" width="7.57"/>
    <col collapsed="false" customWidth="true" hidden="false" outlineLevel="0" max="13" min="13" style="0" width="8.57"/>
    <col collapsed="false" customWidth="true" hidden="false" outlineLevel="0" max="19" min="14" style="0" width="4.86"/>
    <col collapsed="false" customWidth="true" hidden="false" outlineLevel="0" max="20" min="20" style="0" width="9.58"/>
    <col collapsed="false" customWidth="true" hidden="false" outlineLevel="0" max="31" min="21" style="0" width="4.86"/>
    <col collapsed="false" customWidth="true" hidden="false" outlineLevel="0" max="32" min="32" style="0" width="8"/>
    <col collapsed="false" customWidth="true" hidden="false" outlineLevel="0" max="41" min="33" style="0" width="10.86"/>
    <col collapsed="false" customWidth="true" hidden="false" outlineLevel="0" max="1025" min="42" style="0" width="17.29"/>
  </cols>
  <sheetData>
    <row r="1" customFormat="false" ht="12.75" hidden="false" customHeight="true" outlineLevel="0" collapsed="false">
      <c r="A1" s="167" t="s">
        <v>94</v>
      </c>
      <c r="B1" s="188" t="n">
        <v>12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</row>
    <row r="2" customFormat="false" ht="12.75" hidden="false" customHeight="true" outlineLevel="0" collapsed="false">
      <c r="A2" s="166"/>
      <c r="B2" s="167"/>
      <c r="C2" s="151"/>
      <c r="D2" s="151"/>
      <c r="E2" s="151"/>
      <c r="F2" s="151"/>
      <c r="G2" s="151"/>
      <c r="H2" s="151"/>
      <c r="I2" s="167"/>
      <c r="J2" s="151"/>
      <c r="K2" s="151"/>
      <c r="L2" s="166" t="s">
        <v>95</v>
      </c>
      <c r="M2" s="167"/>
      <c r="N2" s="151"/>
      <c r="O2" s="151"/>
      <c r="P2" s="151"/>
      <c r="Q2" s="151"/>
      <c r="R2" s="151"/>
      <c r="S2" s="151"/>
      <c r="T2" s="167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</row>
    <row r="3" customFormat="false" ht="12.75" hidden="false" customHeight="true" outlineLevel="0" collapsed="false">
      <c r="A3" s="166" t="s">
        <v>74</v>
      </c>
      <c r="B3" s="167"/>
      <c r="C3" s="151"/>
      <c r="D3" s="151"/>
      <c r="E3" s="151"/>
      <c r="F3" s="151"/>
      <c r="G3" s="151"/>
      <c r="H3" s="151"/>
      <c r="I3" s="167"/>
      <c r="J3" s="151"/>
      <c r="K3" s="151"/>
      <c r="L3" s="151"/>
      <c r="M3" s="168" t="s">
        <v>2</v>
      </c>
      <c r="N3" s="150"/>
      <c r="O3" s="150"/>
      <c r="P3" s="150"/>
      <c r="Q3" s="150"/>
      <c r="R3" s="150"/>
      <c r="S3" s="151"/>
      <c r="T3" s="168" t="s">
        <v>4</v>
      </c>
      <c r="U3" s="150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</row>
    <row r="4" customFormat="false" ht="12.75" hidden="false" customHeight="true" outlineLevel="0" collapsed="false">
      <c r="A4" s="151"/>
      <c r="B4" s="168" t="s">
        <v>2</v>
      </c>
      <c r="C4" s="150"/>
      <c r="D4" s="150"/>
      <c r="E4" s="150"/>
      <c r="F4" s="150"/>
      <c r="G4" s="150"/>
      <c r="H4" s="151"/>
      <c r="I4" s="168" t="s">
        <v>4</v>
      </c>
      <c r="J4" s="150"/>
      <c r="K4" s="151"/>
      <c r="L4" s="152"/>
      <c r="M4" s="169" t="s">
        <v>54</v>
      </c>
      <c r="N4" s="169" t="s">
        <v>51</v>
      </c>
      <c r="O4" s="169" t="s">
        <v>57</v>
      </c>
      <c r="P4" s="169" t="s">
        <v>55</v>
      </c>
      <c r="Q4" s="169" t="s">
        <v>56</v>
      </c>
      <c r="R4" s="169" t="s">
        <v>5</v>
      </c>
      <c r="S4" s="170"/>
      <c r="T4" s="169" t="s">
        <v>60</v>
      </c>
      <c r="U4" s="169" t="s">
        <v>75</v>
      </c>
      <c r="V4" s="156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</row>
    <row r="5" customFormat="false" ht="12.75" hidden="false" customHeight="true" outlineLevel="0" collapsed="false">
      <c r="A5" s="152"/>
      <c r="B5" s="169" t="s">
        <v>54</v>
      </c>
      <c r="C5" s="169" t="s">
        <v>51</v>
      </c>
      <c r="D5" s="169" t="s">
        <v>57</v>
      </c>
      <c r="E5" s="169" t="s">
        <v>55</v>
      </c>
      <c r="F5" s="169" t="s">
        <v>56</v>
      </c>
      <c r="G5" s="169" t="s">
        <v>5</v>
      </c>
      <c r="H5" s="170"/>
      <c r="I5" s="169" t="s">
        <v>60</v>
      </c>
      <c r="J5" s="169" t="s">
        <v>75</v>
      </c>
      <c r="K5" s="156"/>
      <c r="L5" s="152"/>
      <c r="M5" s="171" t="n">
        <f aca="false">COUNTIF(B136:AE136,M4)</f>
        <v>0</v>
      </c>
      <c r="N5" s="171" t="n">
        <f aca="false">COUNTIF(B136:AE136,N4)</f>
        <v>0</v>
      </c>
      <c r="O5" s="171" t="n">
        <f aca="false">COUNTIF(B136:AE136,O4)</f>
        <v>0</v>
      </c>
      <c r="P5" s="171" t="n">
        <f aca="false">COUNTIF(B136:AE136,P4)</f>
        <v>0</v>
      </c>
      <c r="Q5" s="171" t="n">
        <f aca="false">COUNTIF(B136:AE136,Q4)</f>
        <v>0</v>
      </c>
      <c r="R5" s="171" t="n">
        <f aca="false">SUM(M5:Q5)</f>
        <v>0</v>
      </c>
      <c r="S5" s="170"/>
      <c r="T5" s="171" t="n">
        <f aca="false">COUNTIF(B136:AE136,T4)</f>
        <v>0</v>
      </c>
      <c r="U5" s="171" t="n">
        <f aca="false">COUNTIF(B136:AE136,U4)</f>
        <v>0</v>
      </c>
      <c r="V5" s="156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</row>
    <row r="6" customFormat="false" ht="12.75" hidden="false" customHeight="true" outlineLevel="0" collapsed="false">
      <c r="A6" s="152"/>
      <c r="B6" s="171" t="n">
        <f aca="false">COUNTIF(B136:AE140,B5)</f>
        <v>0</v>
      </c>
      <c r="C6" s="171" t="n">
        <f aca="false">COUNTIF(B136:AE140,C5)</f>
        <v>0</v>
      </c>
      <c r="D6" s="171" t="n">
        <f aca="false">COUNTIF(B136:AE140,D5)</f>
        <v>0</v>
      </c>
      <c r="E6" s="171" t="n">
        <f aca="false">COUNTIF(B136:AE140,E5)</f>
        <v>0</v>
      </c>
      <c r="F6" s="171" t="n">
        <f aca="false">COUNTIF(B136:AE140,F5)</f>
        <v>0</v>
      </c>
      <c r="G6" s="171" t="n">
        <f aca="false">SUM(B6:F6)</f>
        <v>0</v>
      </c>
      <c r="H6" s="170"/>
      <c r="I6" s="171" t="n">
        <f aca="false">COUNTIF(B136:AE140,I5)</f>
        <v>0</v>
      </c>
      <c r="J6" s="171" t="n">
        <f aca="false">COUNTIF(B136:AE140,J5)</f>
        <v>0</v>
      </c>
      <c r="K6" s="156"/>
      <c r="L6" s="152"/>
      <c r="M6" s="172" t="n">
        <f aca="false">IF(R5&gt;0,M5/R5,0)</f>
        <v>0</v>
      </c>
      <c r="N6" s="172" t="n">
        <f aca="false">IF(R5&gt;0,N5/R5,0)</f>
        <v>0</v>
      </c>
      <c r="O6" s="172" t="n">
        <f aca="false">IF(R5&gt;0,O5/R5,0)</f>
        <v>0</v>
      </c>
      <c r="P6" s="172" t="n">
        <f aca="false">IF(R5&gt;0,P5/R5,0)</f>
        <v>0</v>
      </c>
      <c r="Q6" s="172" t="n">
        <f aca="false">IF(R5&gt;0,Q5/R5,0)</f>
        <v>0</v>
      </c>
      <c r="R6" s="173" t="n">
        <f aca="false">SUM(M6:Q6)</f>
        <v>0</v>
      </c>
      <c r="S6" s="156"/>
      <c r="T6" s="196" t="s">
        <v>77</v>
      </c>
      <c r="U6" s="160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</row>
    <row r="7" customFormat="false" ht="12.75" hidden="false" customHeight="true" outlineLevel="0" collapsed="false">
      <c r="A7" s="152"/>
      <c r="B7" s="172" t="n">
        <f aca="false">IF(G6&gt;0,B6/G6,0)</f>
        <v>0</v>
      </c>
      <c r="C7" s="172" t="n">
        <f aca="false">IF(G6&gt;0,C6/G6,0)</f>
        <v>0</v>
      </c>
      <c r="D7" s="172" t="n">
        <f aca="false">IF(G6&gt;0,D6/G6,0)</f>
        <v>0</v>
      </c>
      <c r="E7" s="172" t="n">
        <f aca="false">IF(E6&gt;0,E6/G6,0)</f>
        <v>0</v>
      </c>
      <c r="F7" s="172" t="n">
        <f aca="false">IF(F6&gt;0,F6/G6,0)</f>
        <v>0</v>
      </c>
      <c r="G7" s="173" t="n">
        <f aca="false">SUM(B7:F7)</f>
        <v>0</v>
      </c>
      <c r="H7" s="156"/>
      <c r="I7" s="160"/>
      <c r="J7" s="160"/>
      <c r="K7" s="151"/>
      <c r="L7" s="174" t="s">
        <v>76</v>
      </c>
      <c r="M7" s="175" t="n">
        <f aca="false">IF(R5&gt;0,(M5-Q5)/R5,0)</f>
        <v>0</v>
      </c>
      <c r="N7" s="160"/>
      <c r="O7" s="176"/>
      <c r="P7" s="176"/>
      <c r="Q7" s="176"/>
      <c r="R7" s="160"/>
      <c r="S7" s="151"/>
      <c r="T7" s="171" t="n">
        <f aca="false">COUNTIF(B136:AE136,T6)</f>
        <v>0</v>
      </c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</row>
    <row r="8" customFormat="false" ht="12.75" hidden="false" customHeight="true" outlineLevel="0" collapsed="false">
      <c r="A8" s="174" t="s">
        <v>76</v>
      </c>
      <c r="B8" s="175" t="n">
        <f aca="false">IF(G6&gt;0,(B6-F6)/G6,0)</f>
        <v>0</v>
      </c>
      <c r="C8" s="160"/>
      <c r="D8" s="176"/>
      <c r="E8" s="176"/>
      <c r="F8" s="176"/>
      <c r="G8" s="160"/>
      <c r="H8" s="151"/>
      <c r="I8" s="149" t="s">
        <v>77</v>
      </c>
      <c r="J8" s="187" t="n">
        <f aca="false">COUNTIF(B136:AE140,I8)</f>
        <v>0</v>
      </c>
      <c r="K8" s="151"/>
      <c r="L8" s="174" t="s">
        <v>78</v>
      </c>
      <c r="M8" s="178" t="n">
        <f aca="false">IF(R5&gt;0,(M5+N5)/R5,0)</f>
        <v>0</v>
      </c>
      <c r="N8" s="179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51"/>
      <c r="AO8" s="151"/>
    </row>
    <row r="9" customFormat="false" ht="12.75" hidden="false" customHeight="true" outlineLevel="0" collapsed="false">
      <c r="A9" s="174" t="s">
        <v>78</v>
      </c>
      <c r="B9" s="178" t="n">
        <f aca="false">IF(G6&gt;0,(B6+C6)/G6,0)</f>
        <v>0</v>
      </c>
      <c r="C9" s="179"/>
      <c r="D9" s="151"/>
      <c r="E9" s="151"/>
      <c r="F9" s="151"/>
      <c r="G9" s="151"/>
      <c r="H9" s="151"/>
      <c r="I9" s="151"/>
      <c r="J9" s="151"/>
      <c r="K9" s="151"/>
      <c r="L9" s="151"/>
      <c r="M9" s="180"/>
      <c r="N9" s="179"/>
      <c r="O9" s="151"/>
      <c r="P9" s="151"/>
      <c r="Q9" s="151"/>
      <c r="R9" s="151"/>
      <c r="S9" s="151"/>
      <c r="T9" s="167" t="s">
        <v>79</v>
      </c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</row>
    <row r="10" customFormat="false" ht="12.75" hidden="false" customHeight="true" outlineLevel="0" collapsed="false">
      <c r="A10" s="151"/>
      <c r="B10" s="180"/>
      <c r="C10" s="179"/>
      <c r="D10" s="151"/>
      <c r="E10" s="151"/>
      <c r="F10" s="151"/>
      <c r="G10" s="151"/>
      <c r="H10" s="151"/>
      <c r="I10" s="167" t="s">
        <v>79</v>
      </c>
      <c r="J10" s="151"/>
      <c r="K10" s="151"/>
      <c r="L10" s="151"/>
      <c r="M10" s="168" t="s">
        <v>1</v>
      </c>
      <c r="N10" s="150"/>
      <c r="O10" s="150"/>
      <c r="P10" s="150"/>
      <c r="Q10" s="150"/>
      <c r="R10" s="150"/>
      <c r="S10" s="151"/>
      <c r="T10" s="181" t="s">
        <v>0</v>
      </c>
      <c r="U10" s="182" t="n">
        <f aca="false">M12+M19+T5</f>
        <v>0</v>
      </c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</row>
    <row r="11" customFormat="false" ht="12.75" hidden="false" customHeight="true" outlineLevel="0" collapsed="false">
      <c r="A11" s="151"/>
      <c r="B11" s="168" t="s">
        <v>1</v>
      </c>
      <c r="C11" s="150"/>
      <c r="D11" s="150"/>
      <c r="E11" s="150"/>
      <c r="F11" s="150"/>
      <c r="G11" s="150"/>
      <c r="H11" s="151"/>
      <c r="I11" s="181" t="s">
        <v>0</v>
      </c>
      <c r="J11" s="182" t="n">
        <f aca="false">B13+B20+I6</f>
        <v>0</v>
      </c>
      <c r="K11" s="151"/>
      <c r="L11" s="152"/>
      <c r="M11" s="169" t="s">
        <v>49</v>
      </c>
      <c r="N11" s="169" t="s">
        <v>47</v>
      </c>
      <c r="O11" s="169" t="s">
        <v>80</v>
      </c>
      <c r="P11" s="169" t="s">
        <v>81</v>
      </c>
      <c r="Q11" s="169" t="s">
        <v>48</v>
      </c>
      <c r="R11" s="169" t="s">
        <v>5</v>
      </c>
      <c r="S11" s="156"/>
      <c r="T11" s="181" t="s">
        <v>82</v>
      </c>
      <c r="U11" s="182" t="n">
        <f aca="false">R19+Q12+U5+T7</f>
        <v>0</v>
      </c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</row>
    <row r="12" customFormat="false" ht="12.75" hidden="false" customHeight="true" outlineLevel="0" collapsed="false">
      <c r="A12" s="152"/>
      <c r="B12" s="169" t="s">
        <v>49</v>
      </c>
      <c r="C12" s="169" t="s">
        <v>47</v>
      </c>
      <c r="D12" s="169" t="s">
        <v>80</v>
      </c>
      <c r="E12" s="169" t="s">
        <v>81</v>
      </c>
      <c r="F12" s="169" t="s">
        <v>48</v>
      </c>
      <c r="G12" s="169" t="s">
        <v>5</v>
      </c>
      <c r="H12" s="156"/>
      <c r="I12" s="181" t="s">
        <v>82</v>
      </c>
      <c r="J12" s="182" t="n">
        <f aca="false">G20+F13+J6+J8</f>
        <v>0</v>
      </c>
      <c r="K12" s="151"/>
      <c r="L12" s="152"/>
      <c r="M12" s="171" t="n">
        <f aca="false">COUNTIF(B136:AE136,M11)</f>
        <v>0</v>
      </c>
      <c r="N12" s="171" t="n">
        <f aca="false">COUNTIF(B136:AE136,N11)</f>
        <v>0</v>
      </c>
      <c r="O12" s="171" t="n">
        <f aca="false">COUNTIF(B136:AE136,O11)</f>
        <v>0</v>
      </c>
      <c r="P12" s="171" t="n">
        <f aca="false">COUNTIF(B136:AE136,P11)</f>
        <v>0</v>
      </c>
      <c r="Q12" s="171" t="n">
        <f aca="false">COUNTIF(B136:AE136,Q11)</f>
        <v>0</v>
      </c>
      <c r="R12" s="171" t="n">
        <f aca="false">SUM(M12:Q12)</f>
        <v>0</v>
      </c>
      <c r="S12" s="156"/>
      <c r="T12" s="181" t="s">
        <v>83</v>
      </c>
      <c r="U12" s="182" t="n">
        <f aca="false">Q5</f>
        <v>0</v>
      </c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</row>
    <row r="13" customFormat="false" ht="12.75" hidden="false" customHeight="true" outlineLevel="0" collapsed="false">
      <c r="A13" s="152"/>
      <c r="B13" s="171" t="n">
        <f aca="false">COUNTIF(B136:AE140,B12)</f>
        <v>0</v>
      </c>
      <c r="C13" s="171" t="n">
        <f aca="false">COUNTIF(B136:AE140,C12)</f>
        <v>0</v>
      </c>
      <c r="D13" s="171" t="n">
        <f aca="false">COUNTIF(B136:AE140,D12)</f>
        <v>0</v>
      </c>
      <c r="E13" s="171" t="n">
        <f aca="false">COUNTIF(B136:AE140,E12)</f>
        <v>0</v>
      </c>
      <c r="F13" s="171" t="n">
        <f aca="false">COUNTIF(B136:AE140,F12)</f>
        <v>0</v>
      </c>
      <c r="G13" s="171" t="n">
        <f aca="false">SUM(B13:F13)</f>
        <v>0</v>
      </c>
      <c r="H13" s="156"/>
      <c r="I13" s="181" t="s">
        <v>83</v>
      </c>
      <c r="J13" s="182" t="n">
        <f aca="false">F6</f>
        <v>0</v>
      </c>
      <c r="K13" s="151"/>
      <c r="L13" s="152"/>
      <c r="M13" s="172" t="n">
        <f aca="false">IF(R12&gt;0,M12/R12,0)</f>
        <v>0</v>
      </c>
      <c r="N13" s="172" t="n">
        <f aca="false">IF(R2&gt;0,N12/R12,0)</f>
        <v>0</v>
      </c>
      <c r="O13" s="172" t="n">
        <f aca="false">IF(R12&gt;0,O12/R12,0)</f>
        <v>0</v>
      </c>
      <c r="P13" s="172" t="n">
        <f aca="false">IF(R2&gt;0,P12/R12,0)</f>
        <v>0</v>
      </c>
      <c r="Q13" s="172" t="n">
        <f aca="false">IF(R2&gt;0,Q12/R12,0)</f>
        <v>0</v>
      </c>
      <c r="R13" s="172" t="n">
        <f aca="false">SUM(M13:Q13)</f>
        <v>0</v>
      </c>
      <c r="S13" s="156"/>
      <c r="T13" s="181" t="s">
        <v>84</v>
      </c>
      <c r="U13" s="182" t="n">
        <f aca="false">Q19</f>
        <v>0</v>
      </c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</row>
    <row r="14" customFormat="false" ht="12.75" hidden="false" customHeight="true" outlineLevel="0" collapsed="false">
      <c r="A14" s="152"/>
      <c r="B14" s="172" t="n">
        <f aca="false">IF(G13&gt;0,B13/G13,0)</f>
        <v>0</v>
      </c>
      <c r="C14" s="172" t="n">
        <f aca="false">IF(G13&gt;0,C13/G13,0)</f>
        <v>0</v>
      </c>
      <c r="D14" s="172" t="n">
        <f aca="false">IF(G13&gt;0,D13/G13,0)</f>
        <v>0</v>
      </c>
      <c r="E14" s="172" t="n">
        <f aca="false">IF(G13&gt;0,E13/G13,0)</f>
        <v>0</v>
      </c>
      <c r="F14" s="172" t="n">
        <f aca="false">IF(G13&gt;0,F13/G13,0)</f>
        <v>0</v>
      </c>
      <c r="G14" s="172" t="n">
        <f aca="false">SUM(B14:F14)</f>
        <v>0</v>
      </c>
      <c r="H14" s="156"/>
      <c r="I14" s="181" t="s">
        <v>84</v>
      </c>
      <c r="J14" s="182" t="n">
        <f aca="false">F20</f>
        <v>0</v>
      </c>
      <c r="K14" s="151"/>
      <c r="L14" s="174" t="s">
        <v>76</v>
      </c>
      <c r="M14" s="175" t="n">
        <f aca="false">IF(R12&gt;0,(M12-Q12)/R12,0)</f>
        <v>0</v>
      </c>
      <c r="N14" s="160"/>
      <c r="O14" s="160"/>
      <c r="P14" s="160"/>
      <c r="Q14" s="160"/>
      <c r="R14" s="160"/>
      <c r="S14" s="151"/>
      <c r="T14" s="181" t="s">
        <v>85</v>
      </c>
      <c r="U14" s="183" t="n">
        <f aca="false">M7</f>
        <v>0</v>
      </c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</row>
    <row r="15" customFormat="false" ht="12.75" hidden="false" customHeight="true" outlineLevel="0" collapsed="false">
      <c r="A15" s="174" t="s">
        <v>76</v>
      </c>
      <c r="B15" s="175" t="n">
        <f aca="false">IF(G13&gt;0,(B13-F13)/G13,0)</f>
        <v>0</v>
      </c>
      <c r="C15" s="160"/>
      <c r="D15" s="160"/>
      <c r="E15" s="160"/>
      <c r="F15" s="160"/>
      <c r="G15" s="160"/>
      <c r="H15" s="151"/>
      <c r="I15" s="181" t="s">
        <v>85</v>
      </c>
      <c r="J15" s="183" t="n">
        <f aca="false">B8</f>
        <v>0</v>
      </c>
      <c r="K15" s="151"/>
      <c r="L15" s="174" t="s">
        <v>78</v>
      </c>
      <c r="M15" s="178" t="n">
        <f aca="false">IF(R12&gt;0,(M12+N12)/R12,0)</f>
        <v>0</v>
      </c>
      <c r="N15" s="151"/>
      <c r="O15" s="151"/>
      <c r="P15" s="151"/>
      <c r="Q15" s="151"/>
      <c r="R15" s="151"/>
      <c r="S15" s="151"/>
      <c r="T15" s="181" t="s">
        <v>87</v>
      </c>
      <c r="U15" s="183" t="n">
        <f aca="false">M21</f>
        <v>0</v>
      </c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</row>
    <row r="16" customFormat="false" ht="12.75" hidden="false" customHeight="true" outlineLevel="0" collapsed="false">
      <c r="A16" s="174" t="s">
        <v>86</v>
      </c>
      <c r="B16" s="178" t="n">
        <f aca="false">IF(G13&gt;0,(B13+C13)/G13,0)</f>
        <v>0</v>
      </c>
      <c r="C16" s="151"/>
      <c r="D16" s="151"/>
      <c r="E16" s="151"/>
      <c r="F16" s="151"/>
      <c r="G16" s="151"/>
      <c r="H16" s="151"/>
      <c r="I16" s="181" t="s">
        <v>87</v>
      </c>
      <c r="J16" s="183" t="n">
        <f aca="false">B22</f>
        <v>0</v>
      </c>
      <c r="K16" s="151"/>
      <c r="L16" s="151"/>
      <c r="M16" s="180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</row>
    <row r="17" customFormat="false" ht="12.75" hidden="false" customHeight="true" outlineLevel="0" collapsed="false">
      <c r="A17" s="151"/>
      <c r="B17" s="180"/>
      <c r="C17" s="151"/>
      <c r="D17" s="151"/>
      <c r="E17" s="151"/>
      <c r="F17" s="151"/>
      <c r="G17" s="151"/>
      <c r="H17" s="151"/>
      <c r="I17" s="151" t="s">
        <v>6</v>
      </c>
      <c r="J17" s="184" t="n">
        <f aca="false">J11-J12-J13</f>
        <v>0</v>
      </c>
      <c r="K17" s="151"/>
      <c r="L17" s="151"/>
      <c r="M17" s="168" t="s">
        <v>3</v>
      </c>
      <c r="N17" s="150"/>
      <c r="O17" s="150"/>
      <c r="P17" s="150"/>
      <c r="Q17" s="150"/>
      <c r="R17" s="150"/>
      <c r="S17" s="150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</row>
    <row r="18" customFormat="false" ht="12.75" hidden="false" customHeight="true" outlineLevel="0" collapsed="false">
      <c r="A18" s="151"/>
      <c r="B18" s="168" t="s">
        <v>3</v>
      </c>
      <c r="C18" s="150"/>
      <c r="D18" s="150"/>
      <c r="E18" s="150"/>
      <c r="F18" s="150"/>
      <c r="G18" s="150"/>
      <c r="H18" s="150"/>
      <c r="I18" s="151"/>
      <c r="J18" s="151"/>
      <c r="K18" s="151"/>
      <c r="L18" s="152"/>
      <c r="M18" s="169" t="s">
        <v>50</v>
      </c>
      <c r="N18" s="169" t="s">
        <v>46</v>
      </c>
      <c r="O18" s="169" t="s">
        <v>88</v>
      </c>
      <c r="P18" s="169" t="s">
        <v>53</v>
      </c>
      <c r="Q18" s="169" t="s">
        <v>59</v>
      </c>
      <c r="R18" s="169" t="s">
        <v>52</v>
      </c>
      <c r="S18" s="169" t="s">
        <v>5</v>
      </c>
      <c r="T18" s="156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</row>
    <row r="19" customFormat="false" ht="12.75" hidden="false" customHeight="true" outlineLevel="0" collapsed="false">
      <c r="A19" s="152"/>
      <c r="B19" s="169" t="s">
        <v>50</v>
      </c>
      <c r="C19" s="169" t="s">
        <v>46</v>
      </c>
      <c r="D19" s="169" t="s">
        <v>88</v>
      </c>
      <c r="E19" s="169" t="s">
        <v>53</v>
      </c>
      <c r="F19" s="169" t="s">
        <v>59</v>
      </c>
      <c r="G19" s="169" t="s">
        <v>52</v>
      </c>
      <c r="H19" s="169" t="s">
        <v>5</v>
      </c>
      <c r="I19" s="156"/>
      <c r="J19" s="151"/>
      <c r="K19" s="151"/>
      <c r="L19" s="152"/>
      <c r="M19" s="171" t="n">
        <f aca="false">COUNTIF(B136:AE136,M18)</f>
        <v>0</v>
      </c>
      <c r="N19" s="171" t="n">
        <f aca="false">COUNTIF(B136:AE136,N18)</f>
        <v>0</v>
      </c>
      <c r="O19" s="171" t="n">
        <f aca="false">COUNTIF(B136:AE136,O18)</f>
        <v>0</v>
      </c>
      <c r="P19" s="171" t="n">
        <f aca="false">COUNTIF(B136:AE136,P18)</f>
        <v>0</v>
      </c>
      <c r="Q19" s="171" t="n">
        <f aca="false">COUNTIF(B136:AE136,Q18)</f>
        <v>0</v>
      </c>
      <c r="R19" s="171" t="n">
        <f aca="false">COUNTIF(B136:AE136,R18)</f>
        <v>0</v>
      </c>
      <c r="S19" s="171" t="n">
        <f aca="false">SUM(M19:R19)</f>
        <v>0</v>
      </c>
      <c r="T19" s="156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</row>
    <row r="20" customFormat="false" ht="12.75" hidden="false" customHeight="true" outlineLevel="0" collapsed="false">
      <c r="A20" s="152"/>
      <c r="B20" s="171" t="n">
        <f aca="false">COUNTIF(B136:AE140,B19)</f>
        <v>0</v>
      </c>
      <c r="C20" s="171" t="n">
        <f aca="false">COUNTIF(B136:AE140,C19)</f>
        <v>0</v>
      </c>
      <c r="D20" s="171" t="n">
        <f aca="false">COUNTIF(B136:AE140,D19)</f>
        <v>0</v>
      </c>
      <c r="E20" s="171" t="n">
        <f aca="false">COUNTIF(B136:AE140,E19)</f>
        <v>0</v>
      </c>
      <c r="F20" s="171" t="n">
        <f aca="false">COUNTIF(B136:AE140,F19)</f>
        <v>0</v>
      </c>
      <c r="G20" s="171" t="n">
        <f aca="false">COUNTIF(B136:AE140,G19)</f>
        <v>0</v>
      </c>
      <c r="H20" s="171" t="n">
        <f aca="false">SUM(B20:G20)</f>
        <v>0</v>
      </c>
      <c r="I20" s="156"/>
      <c r="J20" s="151"/>
      <c r="K20" s="151"/>
      <c r="L20" s="152"/>
      <c r="M20" s="172" t="n">
        <f aca="false">IF(S19&gt;0,M19/S19,0)</f>
        <v>0</v>
      </c>
      <c r="N20" s="172" t="n">
        <f aca="false">IF(S19&gt;0,N19/S19,0)</f>
        <v>0</v>
      </c>
      <c r="O20" s="172" t="n">
        <f aca="false">IF(S19&gt;0,O19/S19,0)</f>
        <v>0</v>
      </c>
      <c r="P20" s="172" t="n">
        <f aca="false">IF(S19&gt;0,P19/S19,0)</f>
        <v>0</v>
      </c>
      <c r="Q20" s="172" t="n">
        <f aca="false">IF(S19&gt;0,Q19/S19,0)</f>
        <v>0</v>
      </c>
      <c r="R20" s="172" t="n">
        <f aca="false">IF(S19&gt;0,R19/S19,0)</f>
        <v>0</v>
      </c>
      <c r="S20" s="172" t="n">
        <f aca="false">SUM(M20:R20)</f>
        <v>0</v>
      </c>
      <c r="T20" s="156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</row>
    <row r="21" customFormat="false" ht="12.75" hidden="false" customHeight="true" outlineLevel="0" collapsed="false">
      <c r="A21" s="152"/>
      <c r="B21" s="172" t="n">
        <f aca="false">IF(H20&gt;0,B20/H20,0)</f>
        <v>0</v>
      </c>
      <c r="C21" s="172" t="n">
        <f aca="false">IF(H20&gt;0,C20/H20,0)</f>
        <v>0</v>
      </c>
      <c r="D21" s="172" t="n">
        <f aca="false">IF(H20&gt;0,D20/H20,0)</f>
        <v>0</v>
      </c>
      <c r="E21" s="172" t="n">
        <f aca="false">IF(H20&gt;0,E20/H20,0)</f>
        <v>0</v>
      </c>
      <c r="F21" s="172" t="n">
        <f aca="false">IF(H20&gt;0,F20/H20,0)</f>
        <v>0</v>
      </c>
      <c r="G21" s="172" t="n">
        <f aca="false">IF(H20&gt;0,G20/H20,0)</f>
        <v>0</v>
      </c>
      <c r="H21" s="172" t="n">
        <f aca="false">SUM(B21:G21)</f>
        <v>0</v>
      </c>
      <c r="I21" s="156"/>
      <c r="J21" s="151"/>
      <c r="K21" s="151"/>
      <c r="L21" s="174" t="s">
        <v>76</v>
      </c>
      <c r="M21" s="185" t="n">
        <f aca="false">IF(S19&gt;0,(M19-R19)/S19,0)</f>
        <v>0</v>
      </c>
      <c r="N21" s="160"/>
      <c r="O21" s="160"/>
      <c r="P21" s="160"/>
      <c r="Q21" s="160"/>
      <c r="R21" s="160"/>
      <c r="S21" s="160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</row>
    <row r="22" customFormat="false" ht="12.75" hidden="false" customHeight="true" outlineLevel="0" collapsed="false">
      <c r="A22" s="174" t="s">
        <v>76</v>
      </c>
      <c r="B22" s="185" t="n">
        <f aca="false">IF(H20&gt;0,(B20-G20)/H20,0)</f>
        <v>0</v>
      </c>
      <c r="C22" s="160"/>
      <c r="D22" s="160"/>
      <c r="E22" s="160"/>
      <c r="F22" s="160"/>
      <c r="G22" s="160"/>
      <c r="H22" s="160"/>
      <c r="I22" s="151"/>
      <c r="J22" s="151"/>
      <c r="K22" s="151"/>
      <c r="L22" s="174" t="s">
        <v>78</v>
      </c>
      <c r="M22" s="186" t="n">
        <f aca="false">IF(S19&gt;0,(M19+N19+O19+P19)/S19,0)</f>
        <v>0</v>
      </c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</row>
    <row r="23" customFormat="false" ht="12.75" hidden="false" customHeight="true" outlineLevel="0" collapsed="false">
      <c r="A23" s="174" t="s">
        <v>78</v>
      </c>
      <c r="B23" s="186" t="n">
        <f aca="false">IF(H20&gt;0,(B20+C20+D20+E20)/H20,0)</f>
        <v>0</v>
      </c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</row>
    <row r="24" customFormat="false" ht="12.75" hidden="false" customHeight="true" outlineLevel="0" collapsed="false">
      <c r="A24" s="174"/>
      <c r="B24" s="186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</row>
    <row r="25" customFormat="false" ht="12.75" hidden="false" customHeight="true" outlineLevel="0" collapsed="false">
      <c r="A25" s="166" t="s">
        <v>97</v>
      </c>
      <c r="B25" s="168" t="s">
        <v>2</v>
      </c>
      <c r="C25" s="150"/>
      <c r="D25" s="150"/>
      <c r="E25" s="150"/>
      <c r="F25" s="150"/>
      <c r="G25" s="150"/>
      <c r="H25" s="151"/>
      <c r="I25" s="168" t="s">
        <v>4</v>
      </c>
      <c r="J25" s="150"/>
      <c r="K25" s="151"/>
      <c r="L25" s="166" t="s">
        <v>98</v>
      </c>
      <c r="M25" s="168" t="s">
        <v>2</v>
      </c>
      <c r="N25" s="150"/>
      <c r="O25" s="150"/>
      <c r="P25" s="150"/>
      <c r="Q25" s="150"/>
      <c r="R25" s="150"/>
      <c r="S25" s="151"/>
      <c r="T25" s="168" t="s">
        <v>4</v>
      </c>
      <c r="U25" s="150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</row>
    <row r="26" customFormat="false" ht="12.75" hidden="false" customHeight="true" outlineLevel="0" collapsed="false">
      <c r="A26" s="152"/>
      <c r="B26" s="169" t="s">
        <v>54</v>
      </c>
      <c r="C26" s="169" t="s">
        <v>51</v>
      </c>
      <c r="D26" s="169" t="s">
        <v>57</v>
      </c>
      <c r="E26" s="169" t="s">
        <v>55</v>
      </c>
      <c r="F26" s="169" t="s">
        <v>56</v>
      </c>
      <c r="G26" s="169" t="s">
        <v>5</v>
      </c>
      <c r="H26" s="170"/>
      <c r="I26" s="169" t="s">
        <v>60</v>
      </c>
      <c r="J26" s="169" t="s">
        <v>75</v>
      </c>
      <c r="K26" s="156"/>
      <c r="L26" s="152"/>
      <c r="M26" s="169" t="s">
        <v>54</v>
      </c>
      <c r="N26" s="169" t="s">
        <v>51</v>
      </c>
      <c r="O26" s="169" t="s">
        <v>57</v>
      </c>
      <c r="P26" s="169" t="s">
        <v>55</v>
      </c>
      <c r="Q26" s="169" t="s">
        <v>56</v>
      </c>
      <c r="R26" s="169" t="s">
        <v>5</v>
      </c>
      <c r="S26" s="170"/>
      <c r="T26" s="169" t="s">
        <v>60</v>
      </c>
      <c r="U26" s="169" t="s">
        <v>75</v>
      </c>
      <c r="V26" s="156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</row>
    <row r="27" customFormat="false" ht="12.75" hidden="false" customHeight="true" outlineLevel="0" collapsed="false">
      <c r="A27" s="152"/>
      <c r="B27" s="171" t="n">
        <f aca="false">COUNTIF(B137:AE137,B26)</f>
        <v>0</v>
      </c>
      <c r="C27" s="171" t="n">
        <f aca="false">COUNTIF(B137:AE137,C26)</f>
        <v>0</v>
      </c>
      <c r="D27" s="171" t="n">
        <f aca="false">COUNTIF(B137:AE137,D26)</f>
        <v>0</v>
      </c>
      <c r="E27" s="171" t="n">
        <f aca="false">COUNTIF(B137:AE137,E26)</f>
        <v>0</v>
      </c>
      <c r="F27" s="171" t="n">
        <f aca="false">COUNTIF(B137:AE137,F26)</f>
        <v>0</v>
      </c>
      <c r="G27" s="171" t="n">
        <f aca="false">SUM(B27:F27)</f>
        <v>0</v>
      </c>
      <c r="H27" s="170"/>
      <c r="I27" s="171" t="n">
        <f aca="false">COUNTIF(B137:AE137,I26)</f>
        <v>0</v>
      </c>
      <c r="J27" s="171" t="n">
        <f aca="false">COUNTIF(B137:AE137,J26)</f>
        <v>0</v>
      </c>
      <c r="K27" s="156"/>
      <c r="L27" s="152"/>
      <c r="M27" s="171" t="n">
        <f aca="false">COUNTIF(B138:AE138,M26)</f>
        <v>0</v>
      </c>
      <c r="N27" s="171" t="n">
        <f aca="false">COUNTIF(B138:AE138,N26)</f>
        <v>0</v>
      </c>
      <c r="O27" s="171" t="n">
        <f aca="false">COUNTIF(B138:AE138,O26)</f>
        <v>0</v>
      </c>
      <c r="P27" s="171" t="n">
        <f aca="false">COUNTIF(B138:AE138,P26)</f>
        <v>0</v>
      </c>
      <c r="Q27" s="171" t="n">
        <f aca="false">COUNTIF(B138:AE138,Q26)</f>
        <v>0</v>
      </c>
      <c r="R27" s="171" t="n">
        <f aca="false">SUM(M27:Q27)</f>
        <v>0</v>
      </c>
      <c r="S27" s="170"/>
      <c r="T27" s="171" t="n">
        <f aca="false">COUNTIF(B138:AE138,T26)</f>
        <v>0</v>
      </c>
      <c r="U27" s="171" t="n">
        <f aca="false">COUNTIF(B138:AE138,U26)</f>
        <v>0</v>
      </c>
      <c r="V27" s="156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</row>
    <row r="28" customFormat="false" ht="12.75" hidden="false" customHeight="true" outlineLevel="0" collapsed="false">
      <c r="A28" s="152"/>
      <c r="B28" s="172" t="n">
        <f aca="false">IF(G27&gt;0,B27/G27,0)</f>
        <v>0</v>
      </c>
      <c r="C28" s="172" t="n">
        <f aca="false">IF(G27&gt;0,C27/G27,0)</f>
        <v>0</v>
      </c>
      <c r="D28" s="172" t="n">
        <f aca="false">IF(G27&gt;0,D27/G27,0)</f>
        <v>0</v>
      </c>
      <c r="E28" s="172" t="n">
        <f aca="false">IF(G27&gt;0,E27/G27,0)</f>
        <v>0</v>
      </c>
      <c r="F28" s="172" t="n">
        <f aca="false">IF(G27&gt;0,F27/G27,0)</f>
        <v>0</v>
      </c>
      <c r="G28" s="173" t="n">
        <f aca="false">SUM(B28:F28)</f>
        <v>0</v>
      </c>
      <c r="H28" s="156"/>
      <c r="I28" s="160" t="s">
        <v>77</v>
      </c>
      <c r="J28" s="160"/>
      <c r="K28" s="151"/>
      <c r="L28" s="152"/>
      <c r="M28" s="172" t="n">
        <f aca="false">IF(R27&gt;0,M27/R27,0)</f>
        <v>0</v>
      </c>
      <c r="N28" s="172" t="n">
        <f aca="false">IF(R27&gt;0,N27/R27,0)</f>
        <v>0</v>
      </c>
      <c r="O28" s="172" t="n">
        <f aca="false">IF(R27&gt;0,O27/R27,0)</f>
        <v>0</v>
      </c>
      <c r="P28" s="172" t="n">
        <f aca="false">IF(R27&gt;0,P27/R27,0)</f>
        <v>0</v>
      </c>
      <c r="Q28" s="172" t="n">
        <f aca="false">IF(R27&gt;0,Q27/R27,0)</f>
        <v>0</v>
      </c>
      <c r="R28" s="173" t="n">
        <f aca="false">SUM(M28:Q28)</f>
        <v>0</v>
      </c>
      <c r="S28" s="156"/>
      <c r="T28" s="160" t="s">
        <v>77</v>
      </c>
      <c r="U28" s="160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</row>
    <row r="29" customFormat="false" ht="12.75" hidden="false" customHeight="true" outlineLevel="0" collapsed="false">
      <c r="A29" s="174" t="s">
        <v>76</v>
      </c>
      <c r="B29" s="175" t="n">
        <f aca="false">IF(G27&gt;0,(B27-F27)/G27,0)</f>
        <v>0</v>
      </c>
      <c r="C29" s="160"/>
      <c r="D29" s="176"/>
      <c r="E29" s="176"/>
      <c r="F29" s="176"/>
      <c r="G29" s="160"/>
      <c r="H29" s="151"/>
      <c r="I29" s="171" t="n">
        <f aca="false">COUNTIF(B137:AE137,I28)</f>
        <v>0</v>
      </c>
      <c r="J29" s="151"/>
      <c r="K29" s="151"/>
      <c r="L29" s="174" t="s">
        <v>76</v>
      </c>
      <c r="M29" s="175" t="n">
        <f aca="false">IF(R27&gt;0,(M27-Q27)/R27,0)</f>
        <v>0</v>
      </c>
      <c r="N29" s="160"/>
      <c r="O29" s="176"/>
      <c r="P29" s="176"/>
      <c r="Q29" s="176"/>
      <c r="R29" s="160"/>
      <c r="S29" s="151"/>
      <c r="T29" s="171" t="n">
        <f aca="false">COUNTIF(B138:AE138,T28)</f>
        <v>0</v>
      </c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</row>
    <row r="30" customFormat="false" ht="12.75" hidden="false" customHeight="true" outlineLevel="0" collapsed="false">
      <c r="A30" s="174" t="s">
        <v>78</v>
      </c>
      <c r="B30" s="178" t="n">
        <f aca="false">IF(G27&gt;0,(B27+C27)/G27,0)</f>
        <v>0</v>
      </c>
      <c r="C30" s="179"/>
      <c r="D30" s="151"/>
      <c r="E30" s="151"/>
      <c r="F30" s="151"/>
      <c r="G30" s="151"/>
      <c r="H30" s="151"/>
      <c r="I30" s="151"/>
      <c r="J30" s="151"/>
      <c r="K30" s="151"/>
      <c r="L30" s="174" t="s">
        <v>78</v>
      </c>
      <c r="M30" s="178" t="n">
        <f aca="false">IF(R27&gt;0,(M27+N27)/R27,0)</f>
        <v>0</v>
      </c>
      <c r="N30" s="179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</row>
    <row r="31" customFormat="false" ht="12.75" hidden="false" customHeight="true" outlineLevel="0" collapsed="false">
      <c r="B31" s="180"/>
      <c r="C31" s="179"/>
      <c r="D31" s="151"/>
      <c r="E31" s="151"/>
      <c r="F31" s="151"/>
      <c r="G31" s="151"/>
      <c r="H31" s="151"/>
      <c r="I31" s="167" t="s">
        <v>79</v>
      </c>
      <c r="J31" s="151"/>
      <c r="K31" s="151"/>
      <c r="L31" s="151"/>
      <c r="M31" s="180"/>
      <c r="N31" s="179"/>
      <c r="O31" s="151"/>
      <c r="P31" s="151"/>
      <c r="Q31" s="151"/>
      <c r="R31" s="151"/>
      <c r="S31" s="151"/>
      <c r="T31" s="167" t="s">
        <v>79</v>
      </c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</row>
    <row r="32" customFormat="false" ht="12.75" hidden="false" customHeight="true" outlineLevel="0" collapsed="false">
      <c r="A32" s="151"/>
      <c r="B32" s="168" t="s">
        <v>1</v>
      </c>
      <c r="C32" s="150"/>
      <c r="D32" s="150"/>
      <c r="E32" s="150"/>
      <c r="F32" s="150"/>
      <c r="G32" s="150"/>
      <c r="H32" s="151"/>
      <c r="I32" s="181" t="s">
        <v>0</v>
      </c>
      <c r="J32" s="182" t="n">
        <f aca="false">B34+B41+I27</f>
        <v>0</v>
      </c>
      <c r="K32" s="151"/>
      <c r="L32" s="151"/>
      <c r="M32" s="168" t="s">
        <v>1</v>
      </c>
      <c r="N32" s="150"/>
      <c r="O32" s="150"/>
      <c r="P32" s="150"/>
      <c r="Q32" s="150"/>
      <c r="R32" s="150"/>
      <c r="S32" s="151"/>
      <c r="T32" s="181" t="s">
        <v>0</v>
      </c>
      <c r="U32" s="182" t="n">
        <f aca="false">M34+M41+T27</f>
        <v>0</v>
      </c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</row>
    <row r="33" customFormat="false" ht="12.75" hidden="false" customHeight="true" outlineLevel="0" collapsed="false">
      <c r="A33" s="152"/>
      <c r="B33" s="169" t="s">
        <v>49</v>
      </c>
      <c r="C33" s="169" t="s">
        <v>47</v>
      </c>
      <c r="D33" s="169" t="s">
        <v>80</v>
      </c>
      <c r="E33" s="169" t="s">
        <v>81</v>
      </c>
      <c r="F33" s="169" t="s">
        <v>48</v>
      </c>
      <c r="G33" s="169" t="s">
        <v>5</v>
      </c>
      <c r="H33" s="156"/>
      <c r="I33" s="181" t="s">
        <v>82</v>
      </c>
      <c r="J33" s="182" t="n">
        <f aca="false">G41+F34+J27+I29</f>
        <v>0</v>
      </c>
      <c r="K33" s="151"/>
      <c r="L33" s="152"/>
      <c r="M33" s="169" t="s">
        <v>49</v>
      </c>
      <c r="N33" s="169" t="s">
        <v>47</v>
      </c>
      <c r="O33" s="169" t="s">
        <v>80</v>
      </c>
      <c r="P33" s="169" t="s">
        <v>81</v>
      </c>
      <c r="Q33" s="169" t="s">
        <v>48</v>
      </c>
      <c r="R33" s="169" t="s">
        <v>5</v>
      </c>
      <c r="S33" s="156"/>
      <c r="T33" s="181" t="s">
        <v>82</v>
      </c>
      <c r="U33" s="182" t="n">
        <f aca="false">R41+Q34+U27+T29</f>
        <v>0</v>
      </c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</row>
    <row r="34" customFormat="false" ht="12.75" hidden="false" customHeight="true" outlineLevel="0" collapsed="false">
      <c r="A34" s="152"/>
      <c r="B34" s="171" t="n">
        <f aca="false">COUNTIF(B137:AE137,B33)</f>
        <v>0</v>
      </c>
      <c r="C34" s="171" t="n">
        <f aca="false">COUNTIF(B137:AE137,C33)</f>
        <v>0</v>
      </c>
      <c r="D34" s="171" t="n">
        <f aca="false">COUNTIF(B137:AE137,D33)</f>
        <v>0</v>
      </c>
      <c r="E34" s="171" t="n">
        <f aca="false">COUNTIF(B137:AE137,E33)</f>
        <v>0</v>
      </c>
      <c r="F34" s="171" t="n">
        <f aca="false">COUNTIF(B137:AE137,F33)</f>
        <v>0</v>
      </c>
      <c r="G34" s="171" t="n">
        <f aca="false">SUM(B34:F34)</f>
        <v>0</v>
      </c>
      <c r="H34" s="156"/>
      <c r="I34" s="181" t="s">
        <v>83</v>
      </c>
      <c r="J34" s="182" t="n">
        <f aca="false">F27</f>
        <v>0</v>
      </c>
      <c r="K34" s="151"/>
      <c r="L34" s="152"/>
      <c r="M34" s="171" t="n">
        <f aca="false">COUNTIF(B138:AE138,M33)</f>
        <v>0</v>
      </c>
      <c r="N34" s="171" t="n">
        <f aca="false">COUNTIF(B138:AE138,N33)</f>
        <v>0</v>
      </c>
      <c r="O34" s="171" t="n">
        <f aca="false">COUNTIF(B138:AE138,O33)</f>
        <v>0</v>
      </c>
      <c r="P34" s="171" t="n">
        <f aca="false">COUNTIF(B138:AE138,P33)</f>
        <v>0</v>
      </c>
      <c r="Q34" s="171" t="n">
        <f aca="false">COUNTIF(B138:AE138,Q33)</f>
        <v>0</v>
      </c>
      <c r="R34" s="171" t="n">
        <f aca="false">SUM(M34:Q34)</f>
        <v>0</v>
      </c>
      <c r="S34" s="156"/>
      <c r="T34" s="181" t="s">
        <v>83</v>
      </c>
      <c r="U34" s="182" t="n">
        <f aca="false">Q27</f>
        <v>0</v>
      </c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</row>
    <row r="35" customFormat="false" ht="12.75" hidden="false" customHeight="true" outlineLevel="0" collapsed="false">
      <c r="A35" s="174" t="s">
        <v>76</v>
      </c>
      <c r="B35" s="172" t="n">
        <f aca="false">IF($G$34&gt;0,B34/$G$34,0)</f>
        <v>0</v>
      </c>
      <c r="C35" s="172" t="n">
        <f aca="false">IF($G$34&gt;0,C34/$G$34,0)</f>
        <v>0</v>
      </c>
      <c r="D35" s="172" t="n">
        <f aca="false">IF($G$34&gt;0,D34/$G$34,0)</f>
        <v>0</v>
      </c>
      <c r="E35" s="172" t="n">
        <f aca="false">IF($G$34&gt;0,E34/$G$34,0)</f>
        <v>0</v>
      </c>
      <c r="F35" s="172" t="n">
        <f aca="false">IF($G$34&gt;0,F34/$G$34,0)</f>
        <v>0</v>
      </c>
      <c r="G35" s="172" t="n">
        <f aca="false">SUM(B35:F35)</f>
        <v>0</v>
      </c>
      <c r="H35" s="181" t="s">
        <v>84</v>
      </c>
      <c r="I35" s="182" t="n">
        <f aca="false">F41</f>
        <v>0</v>
      </c>
      <c r="J35" s="151"/>
      <c r="K35" s="152"/>
      <c r="L35" s="174" t="s">
        <v>76</v>
      </c>
      <c r="M35" s="172" t="n">
        <f aca="false">IF($G$69&gt;0,N34/$G$34,0)</f>
        <v>0</v>
      </c>
      <c r="N35" s="172" t="n">
        <f aca="false">IF($G$69&gt;0,O34/$G$34,0)</f>
        <v>0</v>
      </c>
      <c r="O35" s="172" t="n">
        <f aca="false">IF($G$69&gt;0,P34/$G$34,0)</f>
        <v>0</v>
      </c>
      <c r="P35" s="172" t="n">
        <f aca="false">IF($G$69&gt;0,Q34/$G$34,0)</f>
        <v>0</v>
      </c>
      <c r="Q35" s="172" t="n">
        <f aca="false">IF($G$69&gt;0,R34/$G$34,0)</f>
        <v>0</v>
      </c>
      <c r="R35" s="156"/>
      <c r="S35" s="181" t="s">
        <v>84</v>
      </c>
      <c r="T35" s="182" t="n">
        <f aca="false">Q41</f>
        <v>0</v>
      </c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</row>
    <row r="36" customFormat="false" ht="12.75" hidden="false" customHeight="true" outlineLevel="0" collapsed="false">
      <c r="A36" s="174" t="s">
        <v>78</v>
      </c>
      <c r="B36" s="175" t="n">
        <f aca="false">IF(G34&gt;0,(B34-F34)/G34,0)</f>
        <v>0</v>
      </c>
      <c r="C36" s="160"/>
      <c r="D36" s="160"/>
      <c r="E36" s="160"/>
      <c r="F36" s="160"/>
      <c r="G36" s="160"/>
      <c r="H36" s="151"/>
      <c r="I36" s="181" t="s">
        <v>85</v>
      </c>
      <c r="J36" s="183" t="n">
        <f aca="false">B29</f>
        <v>0</v>
      </c>
      <c r="K36" s="151"/>
      <c r="L36" s="174" t="s">
        <v>78</v>
      </c>
      <c r="M36" s="175" t="n">
        <f aca="false">IF(R34&gt;0,(M34-Q34)/R34,0)</f>
        <v>0</v>
      </c>
      <c r="N36" s="160"/>
      <c r="O36" s="160"/>
      <c r="P36" s="160"/>
      <c r="Q36" s="160"/>
      <c r="R36" s="160"/>
      <c r="S36" s="151"/>
      <c r="T36" s="181" t="s">
        <v>85</v>
      </c>
      <c r="U36" s="183" t="n">
        <f aca="false">M29</f>
        <v>0</v>
      </c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</row>
    <row r="37" customFormat="false" ht="12.75" hidden="false" customHeight="true" outlineLevel="0" collapsed="false">
      <c r="B37" s="178" t="n">
        <f aca="false">IF(G34&gt;0,(B34+C34)/G34,0)</f>
        <v>0</v>
      </c>
      <c r="C37" s="151"/>
      <c r="D37" s="151"/>
      <c r="E37" s="151"/>
      <c r="F37" s="151"/>
      <c r="G37" s="151"/>
      <c r="H37" s="151"/>
      <c r="I37" s="181" t="s">
        <v>87</v>
      </c>
      <c r="J37" s="183" t="n">
        <f aca="false">B43</f>
        <v>0</v>
      </c>
      <c r="K37" s="151"/>
      <c r="M37" s="178" t="n">
        <f aca="false">IF(R34&gt;0,(M34+N34)/R34,0)</f>
        <v>0</v>
      </c>
      <c r="N37" s="151"/>
      <c r="O37" s="151"/>
      <c r="P37" s="151"/>
      <c r="Q37" s="151"/>
      <c r="R37" s="151"/>
      <c r="S37" s="151"/>
      <c r="T37" s="181" t="s">
        <v>87</v>
      </c>
      <c r="U37" s="183" t="n">
        <f aca="false">M43</f>
        <v>0</v>
      </c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</row>
    <row r="38" customFormat="false" ht="12.75" hidden="false" customHeight="true" outlineLevel="0" collapsed="false">
      <c r="A38" s="151"/>
      <c r="B38" s="180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80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</row>
    <row r="39" customFormat="false" ht="12.75" hidden="false" customHeight="true" outlineLevel="0" collapsed="false">
      <c r="B39" s="168" t="s">
        <v>3</v>
      </c>
      <c r="C39" s="150"/>
      <c r="D39" s="150"/>
      <c r="E39" s="150"/>
      <c r="F39" s="150"/>
      <c r="G39" s="150"/>
      <c r="H39" s="150"/>
      <c r="I39" s="151"/>
      <c r="J39" s="151"/>
      <c r="K39" s="151"/>
      <c r="L39" s="151"/>
      <c r="M39" s="168" t="s">
        <v>3</v>
      </c>
      <c r="N39" s="150"/>
      <c r="O39" s="150"/>
      <c r="P39" s="150"/>
      <c r="Q39" s="150"/>
      <c r="R39" s="150"/>
      <c r="S39" s="150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</row>
    <row r="40" customFormat="false" ht="12.75" hidden="false" customHeight="true" outlineLevel="0" collapsed="false">
      <c r="A40" s="152"/>
      <c r="B40" s="169" t="s">
        <v>50</v>
      </c>
      <c r="C40" s="169" t="s">
        <v>46</v>
      </c>
      <c r="D40" s="169" t="s">
        <v>88</v>
      </c>
      <c r="E40" s="169" t="s">
        <v>53</v>
      </c>
      <c r="F40" s="169" t="s">
        <v>59</v>
      </c>
      <c r="G40" s="169" t="s">
        <v>52</v>
      </c>
      <c r="H40" s="169" t="s">
        <v>5</v>
      </c>
      <c r="I40" s="156"/>
      <c r="J40" s="151"/>
      <c r="K40" s="151"/>
      <c r="L40" s="152"/>
      <c r="M40" s="169" t="s">
        <v>50</v>
      </c>
      <c r="N40" s="169" t="s">
        <v>46</v>
      </c>
      <c r="O40" s="169" t="s">
        <v>88</v>
      </c>
      <c r="P40" s="169" t="s">
        <v>53</v>
      </c>
      <c r="Q40" s="169" t="s">
        <v>59</v>
      </c>
      <c r="R40" s="169" t="s">
        <v>52</v>
      </c>
      <c r="S40" s="169" t="s">
        <v>5</v>
      </c>
      <c r="T40" s="156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</row>
    <row r="41" customFormat="false" ht="12.75" hidden="false" customHeight="true" outlineLevel="0" collapsed="false">
      <c r="A41" s="152"/>
      <c r="B41" s="171" t="n">
        <f aca="false">COUNTIF(B137:AE137,B40)</f>
        <v>0</v>
      </c>
      <c r="C41" s="171" t="n">
        <f aca="false">COUNTIF(B137:AE137,C40)</f>
        <v>0</v>
      </c>
      <c r="D41" s="171" t="n">
        <f aca="false">COUNTIF(B137:AE137,D40)</f>
        <v>0</v>
      </c>
      <c r="E41" s="171" t="n">
        <f aca="false">COUNTIF(B137:AE137,E40)</f>
        <v>0</v>
      </c>
      <c r="F41" s="171" t="n">
        <f aca="false">COUNTIF(B137:AE137,F40)</f>
        <v>0</v>
      </c>
      <c r="G41" s="171" t="n">
        <f aca="false">COUNTIF(B137:AE137,G40)</f>
        <v>0</v>
      </c>
      <c r="H41" s="171" t="n">
        <f aca="false">SUM(B41:G41)</f>
        <v>0</v>
      </c>
      <c r="I41" s="156"/>
      <c r="J41" s="151"/>
      <c r="K41" s="151"/>
      <c r="L41" s="152"/>
      <c r="M41" s="171" t="n">
        <f aca="false">COUNTIF(B138:AE138,M40)</f>
        <v>0</v>
      </c>
      <c r="N41" s="171" t="n">
        <f aca="false">COUNTIF(B138:AE138,N40)</f>
        <v>0</v>
      </c>
      <c r="O41" s="171" t="n">
        <f aca="false">COUNTIF(B138:AE138,O40)</f>
        <v>0</v>
      </c>
      <c r="P41" s="171" t="n">
        <f aca="false">COUNTIF(B138:AE138,P40)</f>
        <v>0</v>
      </c>
      <c r="Q41" s="171" t="n">
        <f aca="false">COUNTIF(B138:AE138,Q40)</f>
        <v>0</v>
      </c>
      <c r="R41" s="171" t="n">
        <f aca="false">COUNTIF(B138:AE138,R40)</f>
        <v>0</v>
      </c>
      <c r="S41" s="171" t="n">
        <f aca="false">SUM(M41:R41)</f>
        <v>0</v>
      </c>
      <c r="T41" s="156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1"/>
    </row>
    <row r="42" customFormat="false" ht="12.75" hidden="false" customHeight="true" outlineLevel="0" collapsed="false">
      <c r="A42" s="152"/>
      <c r="B42" s="172" t="n">
        <f aca="false">IF(H41&gt;0,B41/H41,0)</f>
        <v>0</v>
      </c>
      <c r="C42" s="172" t="n">
        <f aca="false">IF(H41&gt;0,C41/H41,0)</f>
        <v>0</v>
      </c>
      <c r="D42" s="172" t="n">
        <f aca="false">IF(H41&gt;0,D41/H41,0)</f>
        <v>0</v>
      </c>
      <c r="E42" s="172" t="n">
        <f aca="false">IF(H41&gt;0,E41/H41,0)</f>
        <v>0</v>
      </c>
      <c r="F42" s="172" t="n">
        <f aca="false">IF(H41&gt;0,F41/H41,0)</f>
        <v>0</v>
      </c>
      <c r="G42" s="172" t="n">
        <f aca="false">IF(H41&gt;0,G41/H41,0)</f>
        <v>0</v>
      </c>
      <c r="H42" s="172" t="n">
        <f aca="false">SUM(B42:G42)</f>
        <v>0</v>
      </c>
      <c r="I42" s="156"/>
      <c r="J42" s="151"/>
      <c r="K42" s="151"/>
      <c r="L42" s="152"/>
      <c r="M42" s="172" t="n">
        <f aca="false">IF(S41&gt;0,M41/S41,0)</f>
        <v>0</v>
      </c>
      <c r="N42" s="172" t="n">
        <f aca="false">IF(S41&gt;0,N41/S41,0)</f>
        <v>0</v>
      </c>
      <c r="O42" s="172" t="n">
        <f aca="false">IF(S41&gt;0,O41/S41,0)</f>
        <v>0</v>
      </c>
      <c r="P42" s="172" t="n">
        <f aca="false">IF(S41&gt;0,P41/S41,0)</f>
        <v>0</v>
      </c>
      <c r="Q42" s="172" t="n">
        <f aca="false">IF(S41&gt;0,Q41/S41,0)</f>
        <v>0</v>
      </c>
      <c r="R42" s="172" t="n">
        <f aca="false">IF(S41&gt;0,R41/S41,0)</f>
        <v>0</v>
      </c>
      <c r="S42" s="172" t="n">
        <f aca="false">SUM(M42:R42)</f>
        <v>0</v>
      </c>
      <c r="T42" s="156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</row>
    <row r="43" customFormat="false" ht="12.75" hidden="false" customHeight="true" outlineLevel="0" collapsed="false">
      <c r="A43" s="174" t="s">
        <v>76</v>
      </c>
      <c r="B43" s="185" t="n">
        <f aca="false">IF(H41&gt;0,(B41-G41)/H41,0)</f>
        <v>0</v>
      </c>
      <c r="C43" s="160"/>
      <c r="D43" s="160"/>
      <c r="E43" s="160"/>
      <c r="F43" s="160"/>
      <c r="G43" s="160"/>
      <c r="H43" s="160"/>
      <c r="I43" s="151"/>
      <c r="J43" s="151"/>
      <c r="K43" s="151"/>
      <c r="L43" s="174" t="s">
        <v>76</v>
      </c>
      <c r="M43" s="185" t="n">
        <f aca="false">IF(S41&gt;0,(M41-R41)/S41,0)</f>
        <v>0</v>
      </c>
      <c r="N43" s="160"/>
      <c r="O43" s="160"/>
      <c r="P43" s="160"/>
      <c r="Q43" s="160"/>
      <c r="R43" s="160"/>
      <c r="S43" s="160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  <c r="AK43" s="151"/>
      <c r="AL43" s="151"/>
      <c r="AM43" s="151"/>
      <c r="AN43" s="151"/>
      <c r="AO43" s="151"/>
    </row>
    <row r="44" customFormat="false" ht="12.75" hidden="false" customHeight="true" outlineLevel="0" collapsed="false">
      <c r="A44" s="174" t="s">
        <v>78</v>
      </c>
      <c r="B44" s="186" t="n">
        <f aca="false">IF(H41&gt;0,(B41+C41+D41+E41)/H41,0)</f>
        <v>0</v>
      </c>
      <c r="C44" s="151"/>
      <c r="D44" s="151"/>
      <c r="E44" s="151"/>
      <c r="F44" s="151"/>
      <c r="G44" s="151"/>
      <c r="H44" s="151"/>
      <c r="I44" s="151"/>
      <c r="J44" s="151"/>
      <c r="K44" s="151"/>
      <c r="L44" s="174" t="s">
        <v>78</v>
      </c>
      <c r="M44" s="186" t="n">
        <f aca="false">IF(S41&gt;0,(M41+N41+O41+P41)/S41,0)</f>
        <v>0</v>
      </c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  <c r="AK44" s="151"/>
      <c r="AL44" s="151"/>
      <c r="AM44" s="151"/>
      <c r="AN44" s="151"/>
      <c r="AO44" s="151"/>
    </row>
    <row r="45" customFormat="false" ht="12.75" hidden="false" customHeight="true" outlineLevel="0" collapsed="false">
      <c r="A45" s="149"/>
      <c r="B45" s="149"/>
      <c r="C45" s="149"/>
      <c r="D45" s="149"/>
      <c r="E45" s="149"/>
      <c r="F45" s="149"/>
      <c r="G45" s="149"/>
      <c r="H45" s="149"/>
      <c r="I45" s="149"/>
      <c r="J45" s="149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</row>
    <row r="46" customFormat="false" ht="12.75" hidden="false" customHeight="true" outlineLevel="0" collapsed="false">
      <c r="A46" s="151"/>
      <c r="B46" s="167"/>
      <c r="C46" s="151"/>
      <c r="D46" s="151"/>
      <c r="E46" s="151"/>
      <c r="F46" s="151"/>
      <c r="G46" s="151"/>
      <c r="H46" s="151"/>
      <c r="I46" s="167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</row>
    <row r="47" customFormat="false" ht="12.75" hidden="false" customHeight="true" outlineLevel="0" collapsed="false">
      <c r="A47" s="166" t="s">
        <v>99</v>
      </c>
      <c r="B47" s="168" t="s">
        <v>2</v>
      </c>
      <c r="C47" s="150"/>
      <c r="D47" s="150"/>
      <c r="E47" s="150"/>
      <c r="F47" s="150"/>
      <c r="G47" s="150"/>
      <c r="H47" s="151"/>
      <c r="I47" s="168" t="s">
        <v>4</v>
      </c>
      <c r="J47" s="150"/>
      <c r="K47" s="151"/>
      <c r="L47" s="166" t="s">
        <v>100</v>
      </c>
      <c r="M47" s="168" t="s">
        <v>2</v>
      </c>
      <c r="N47" s="150"/>
      <c r="O47" s="150"/>
      <c r="P47" s="150"/>
      <c r="Q47" s="150"/>
      <c r="R47" s="150"/>
      <c r="S47" s="151"/>
      <c r="T47" s="168" t="s">
        <v>4</v>
      </c>
      <c r="U47" s="150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</row>
    <row r="48" customFormat="false" ht="12.75" hidden="false" customHeight="true" outlineLevel="0" collapsed="false">
      <c r="A48" s="152"/>
      <c r="B48" s="169" t="s">
        <v>54</v>
      </c>
      <c r="C48" s="169" t="s">
        <v>51</v>
      </c>
      <c r="D48" s="169" t="s">
        <v>57</v>
      </c>
      <c r="E48" s="169" t="s">
        <v>55</v>
      </c>
      <c r="F48" s="169" t="s">
        <v>56</v>
      </c>
      <c r="G48" s="169" t="s">
        <v>5</v>
      </c>
      <c r="H48" s="170"/>
      <c r="I48" s="169" t="s">
        <v>60</v>
      </c>
      <c r="J48" s="169" t="s">
        <v>75</v>
      </c>
      <c r="K48" s="192"/>
      <c r="L48" s="152"/>
      <c r="M48" s="169" t="s">
        <v>54</v>
      </c>
      <c r="N48" s="169" t="s">
        <v>51</v>
      </c>
      <c r="O48" s="169" t="s">
        <v>57</v>
      </c>
      <c r="P48" s="169" t="s">
        <v>55</v>
      </c>
      <c r="Q48" s="169" t="s">
        <v>56</v>
      </c>
      <c r="R48" s="169" t="s">
        <v>5</v>
      </c>
      <c r="S48" s="170"/>
      <c r="T48" s="169" t="s">
        <v>60</v>
      </c>
      <c r="U48" s="169" t="s">
        <v>75</v>
      </c>
      <c r="V48" s="156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</row>
    <row r="49" customFormat="false" ht="12.75" hidden="false" customHeight="true" outlineLevel="0" collapsed="false">
      <c r="A49" s="152"/>
      <c r="B49" s="171" t="n">
        <f aca="false">COUNTIF(B139:AE139,B48)</f>
        <v>0</v>
      </c>
      <c r="C49" s="171" t="n">
        <f aca="false">COUNTIF(B139:AE139,C48)</f>
        <v>0</v>
      </c>
      <c r="D49" s="171" t="n">
        <f aca="false">COUNTIF(B139:AE139,D48)</f>
        <v>0</v>
      </c>
      <c r="E49" s="171" t="n">
        <f aca="false">COUNTIF(B139:AE139,E48)</f>
        <v>0</v>
      </c>
      <c r="F49" s="171" t="n">
        <f aca="false">COUNTIF(B139:AE139,F48)</f>
        <v>0</v>
      </c>
      <c r="G49" s="171" t="n">
        <f aca="false">SUM(B49:F49)</f>
        <v>0</v>
      </c>
      <c r="H49" s="170"/>
      <c r="I49" s="171" t="n">
        <f aca="false">COUNTIF(B139:AE139,I48)</f>
        <v>0</v>
      </c>
      <c r="J49" s="171" t="n">
        <f aca="false">COUNTIF(B139:AE139,J48)</f>
        <v>0</v>
      </c>
      <c r="K49" s="192"/>
      <c r="L49" s="152"/>
      <c r="M49" s="171" t="n">
        <f aca="false">COUNTIF(B140:AE140,M48)</f>
        <v>0</v>
      </c>
      <c r="N49" s="171" t="n">
        <f aca="false">COUNTIF(B140:AE140,N48)</f>
        <v>0</v>
      </c>
      <c r="O49" s="171" t="n">
        <f aca="false">COUNTIF(B140:AE140,O48)</f>
        <v>0</v>
      </c>
      <c r="P49" s="171" t="n">
        <f aca="false">COUNTIF(B140:AE140,P48)</f>
        <v>0</v>
      </c>
      <c r="Q49" s="171" t="n">
        <f aca="false">COUNTIF(B140:AE140,Q48)</f>
        <v>0</v>
      </c>
      <c r="R49" s="171" t="n">
        <f aca="false">SUM(M49:Q49)</f>
        <v>0</v>
      </c>
      <c r="S49" s="170"/>
      <c r="T49" s="171" t="n">
        <f aca="false">COUNTIF(B140:AE140,T48)</f>
        <v>0</v>
      </c>
      <c r="U49" s="171" t="n">
        <f aca="false">COUNTIF(B140:AE140,U48)</f>
        <v>0</v>
      </c>
      <c r="V49" s="156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</row>
    <row r="50" customFormat="false" ht="12.75" hidden="false" customHeight="true" outlineLevel="0" collapsed="false">
      <c r="A50" s="152"/>
      <c r="B50" s="172" t="n">
        <f aca="false">IF(G49&gt;0,B49/G49,0)</f>
        <v>0</v>
      </c>
      <c r="C50" s="172" t="n">
        <f aca="false">IF(G49&gt;0,C49/G49,0)</f>
        <v>0</v>
      </c>
      <c r="D50" s="172" t="n">
        <f aca="false">IF(G49&gt;0,D49/G49,0)</f>
        <v>0</v>
      </c>
      <c r="E50" s="172" t="n">
        <f aca="false">IF(G49&gt;0,E49/G49,0)</f>
        <v>0</v>
      </c>
      <c r="F50" s="172" t="n">
        <f aca="false">IF(G49&gt;0,F49/G49,0)</f>
        <v>0</v>
      </c>
      <c r="G50" s="173" t="n">
        <f aca="false">SUM(B50:F50)</f>
        <v>0</v>
      </c>
      <c r="H50" s="156"/>
      <c r="I50" s="160" t="s">
        <v>77</v>
      </c>
      <c r="J50" s="160"/>
      <c r="K50" s="149"/>
      <c r="L50" s="152"/>
      <c r="M50" s="172" t="n">
        <f aca="false">IF(R49&gt;0,M49/R49,0)</f>
        <v>0</v>
      </c>
      <c r="N50" s="172" t="n">
        <f aca="false">IF(R49&gt;0,N49/R49,0)</f>
        <v>0</v>
      </c>
      <c r="O50" s="172" t="n">
        <f aca="false">IF(R49&gt;0,O49/R49,0)</f>
        <v>0</v>
      </c>
      <c r="P50" s="172" t="n">
        <f aca="false">IF(R49&gt;0,P49/R49,0)</f>
        <v>0</v>
      </c>
      <c r="Q50" s="172" t="n">
        <f aca="false">IF(R49&gt;0,Q49/R49,0)</f>
        <v>0</v>
      </c>
      <c r="R50" s="173" t="n">
        <f aca="false">SUM(M50:Q50)</f>
        <v>0</v>
      </c>
      <c r="S50" s="156"/>
      <c r="T50" s="160" t="s">
        <v>77</v>
      </c>
      <c r="U50" s="160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</row>
    <row r="51" customFormat="false" ht="12.75" hidden="false" customHeight="true" outlineLevel="0" collapsed="false">
      <c r="A51" s="174" t="s">
        <v>76</v>
      </c>
      <c r="B51" s="175" t="n">
        <f aca="false">IF(G49&gt;0,(B49-F49)/G49,0)</f>
        <v>0</v>
      </c>
      <c r="C51" s="160"/>
      <c r="D51" s="176"/>
      <c r="E51" s="176"/>
      <c r="F51" s="176"/>
      <c r="G51" s="160"/>
      <c r="H51" s="151"/>
      <c r="I51" s="171" t="n">
        <f aca="false">COUNTIF(B139:AE139,I50)</f>
        <v>0</v>
      </c>
      <c r="J51" s="151"/>
      <c r="K51" s="149"/>
      <c r="L51" s="174" t="s">
        <v>76</v>
      </c>
      <c r="M51" s="175" t="n">
        <f aca="false">IF(R49&gt;0,(M49-Q49)/R49,0)</f>
        <v>0</v>
      </c>
      <c r="N51" s="160"/>
      <c r="O51" s="176"/>
      <c r="P51" s="176"/>
      <c r="Q51" s="176"/>
      <c r="R51" s="160"/>
      <c r="S51" s="151"/>
      <c r="T51" s="171" t="n">
        <f aca="false">COUNTIF(B140:AE140,T50)</f>
        <v>0</v>
      </c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</row>
    <row r="52" customFormat="false" ht="12.75" hidden="false" customHeight="true" outlineLevel="0" collapsed="false">
      <c r="A52" s="174" t="s">
        <v>78</v>
      </c>
      <c r="B52" s="178" t="n">
        <f aca="false">IF(G49&gt;0,(B49+C49)/G49,0)</f>
        <v>0</v>
      </c>
      <c r="C52" s="179"/>
      <c r="D52" s="151"/>
      <c r="E52" s="151"/>
      <c r="F52" s="151"/>
      <c r="G52" s="151"/>
      <c r="H52" s="151"/>
      <c r="I52" s="151"/>
      <c r="J52" s="151"/>
      <c r="K52" s="149"/>
      <c r="L52" s="174" t="s">
        <v>78</v>
      </c>
      <c r="M52" s="178" t="n">
        <f aca="false">IF(R49&gt;0,(M49+N49)/R49,0)</f>
        <v>0</v>
      </c>
      <c r="N52" s="179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</row>
    <row r="53" customFormat="false" ht="12.75" hidden="false" customHeight="true" outlineLevel="0" collapsed="false">
      <c r="A53" s="151"/>
      <c r="B53" s="180"/>
      <c r="C53" s="179"/>
      <c r="D53" s="151"/>
      <c r="E53" s="151"/>
      <c r="F53" s="151"/>
      <c r="G53" s="151"/>
      <c r="H53" s="151"/>
      <c r="I53" s="167" t="s">
        <v>79</v>
      </c>
      <c r="J53" s="151"/>
      <c r="K53" s="149"/>
      <c r="L53" s="151"/>
      <c r="M53" s="180"/>
      <c r="N53" s="179"/>
      <c r="O53" s="151"/>
      <c r="P53" s="151"/>
      <c r="Q53" s="151"/>
      <c r="R53" s="151"/>
      <c r="S53" s="151"/>
      <c r="T53" s="167" t="s">
        <v>79</v>
      </c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  <c r="AK53" s="151"/>
      <c r="AL53" s="151"/>
      <c r="AM53" s="151"/>
      <c r="AN53" s="151"/>
      <c r="AO53" s="151"/>
    </row>
    <row r="54" customFormat="false" ht="12.75" hidden="false" customHeight="true" outlineLevel="0" collapsed="false">
      <c r="A54" s="151"/>
      <c r="B54" s="168" t="s">
        <v>1</v>
      </c>
      <c r="C54" s="150"/>
      <c r="D54" s="150"/>
      <c r="E54" s="150"/>
      <c r="F54" s="150"/>
      <c r="G54" s="150"/>
      <c r="H54" s="151"/>
      <c r="I54" s="181" t="s">
        <v>0</v>
      </c>
      <c r="J54" s="182" t="n">
        <f aca="false">B56+B63+I49</f>
        <v>0</v>
      </c>
      <c r="K54" s="149"/>
      <c r="L54" s="151"/>
      <c r="M54" s="168" t="s">
        <v>1</v>
      </c>
      <c r="N54" s="150"/>
      <c r="O54" s="150"/>
      <c r="P54" s="150"/>
      <c r="Q54" s="150"/>
      <c r="R54" s="150"/>
      <c r="S54" s="151"/>
      <c r="T54" s="181" t="s">
        <v>0</v>
      </c>
      <c r="U54" s="182" t="n">
        <f aca="false">M56+M63+T49</f>
        <v>0</v>
      </c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1"/>
    </row>
    <row r="55" customFormat="false" ht="12.75" hidden="false" customHeight="true" outlineLevel="0" collapsed="false">
      <c r="A55" s="152"/>
      <c r="B55" s="169" t="s">
        <v>49</v>
      </c>
      <c r="C55" s="169" t="s">
        <v>47</v>
      </c>
      <c r="D55" s="169" t="s">
        <v>80</v>
      </c>
      <c r="E55" s="169" t="s">
        <v>81</v>
      </c>
      <c r="F55" s="169" t="s">
        <v>48</v>
      </c>
      <c r="G55" s="169" t="s">
        <v>5</v>
      </c>
      <c r="H55" s="156"/>
      <c r="I55" s="181" t="s">
        <v>82</v>
      </c>
      <c r="J55" s="182" t="n">
        <f aca="false">G63+F56+I51+J49</f>
        <v>0</v>
      </c>
      <c r="K55" s="149"/>
      <c r="L55" s="152"/>
      <c r="M55" s="169" t="s">
        <v>49</v>
      </c>
      <c r="N55" s="169" t="s">
        <v>47</v>
      </c>
      <c r="O55" s="169" t="s">
        <v>80</v>
      </c>
      <c r="P55" s="169" t="s">
        <v>81</v>
      </c>
      <c r="Q55" s="169" t="s">
        <v>48</v>
      </c>
      <c r="R55" s="169" t="s">
        <v>5</v>
      </c>
      <c r="S55" s="156"/>
      <c r="T55" s="181" t="s">
        <v>82</v>
      </c>
      <c r="U55" s="182" t="n">
        <f aca="false">R63+Q56+U49+T51</f>
        <v>0</v>
      </c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</row>
    <row r="56" customFormat="false" ht="12.75" hidden="false" customHeight="true" outlineLevel="0" collapsed="false">
      <c r="A56" s="152"/>
      <c r="B56" s="171" t="n">
        <f aca="false">COUNTIF(B139:AE139,B55)</f>
        <v>0</v>
      </c>
      <c r="C56" s="171" t="n">
        <f aca="false">COUNTIF(B139:AE139,C55)</f>
        <v>0</v>
      </c>
      <c r="D56" s="171" t="n">
        <f aca="false">COUNTIF(B139:AE139,D55)</f>
        <v>0</v>
      </c>
      <c r="E56" s="171" t="n">
        <f aca="false">COUNTIF(B139:AE139,E55)</f>
        <v>0</v>
      </c>
      <c r="F56" s="171" t="n">
        <f aca="false">COUNTIF(B139:AE139,F55)</f>
        <v>0</v>
      </c>
      <c r="G56" s="171" t="n">
        <f aca="false">SUM(B56:F56)</f>
        <v>0</v>
      </c>
      <c r="H56" s="156"/>
      <c r="I56" s="181" t="s">
        <v>83</v>
      </c>
      <c r="J56" s="182" t="n">
        <f aca="false">F49</f>
        <v>0</v>
      </c>
      <c r="K56" s="149"/>
      <c r="L56" s="152"/>
      <c r="M56" s="171" t="n">
        <f aca="false">COUNTIF(B140:AE140,M55)</f>
        <v>0</v>
      </c>
      <c r="N56" s="171" t="n">
        <f aca="false">COUNTIF(B140:AE140,N55)</f>
        <v>0</v>
      </c>
      <c r="O56" s="171" t="n">
        <f aca="false">COUNTIF(B140:AE140,O55)</f>
        <v>0</v>
      </c>
      <c r="P56" s="171" t="n">
        <f aca="false">COUNTIF(B140:AE140,P55)</f>
        <v>0</v>
      </c>
      <c r="Q56" s="171" t="n">
        <f aca="false">COUNTIF(B140:AE140,Q55)</f>
        <v>0</v>
      </c>
      <c r="R56" s="171" t="n">
        <f aca="false">SUM(M56:Q56)</f>
        <v>0</v>
      </c>
      <c r="S56" s="156"/>
      <c r="T56" s="181" t="s">
        <v>83</v>
      </c>
      <c r="U56" s="182" t="n">
        <f aca="false">Q49</f>
        <v>0</v>
      </c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1"/>
    </row>
    <row r="57" customFormat="false" ht="12.75" hidden="false" customHeight="true" outlineLevel="0" collapsed="false">
      <c r="A57" s="152"/>
      <c r="B57" s="172" t="n">
        <f aca="false">IF(G56&gt;0,B56/G56,0)</f>
        <v>0</v>
      </c>
      <c r="C57" s="172" t="n">
        <f aca="false">IF(G46&gt;0,C56/G56,0)</f>
        <v>0</v>
      </c>
      <c r="D57" s="172" t="n">
        <f aca="false">IF(G56&gt;0,D56/G56,0)</f>
        <v>0</v>
      </c>
      <c r="E57" s="172" t="n">
        <f aca="false">IF(G46&gt;0,E56/G56,0)</f>
        <v>0</v>
      </c>
      <c r="F57" s="172" t="n">
        <f aca="false">IF(G46&gt;0,F56/G56,0)</f>
        <v>0</v>
      </c>
      <c r="G57" s="172" t="n">
        <f aca="false">SUM(B57:F57)</f>
        <v>0</v>
      </c>
      <c r="H57" s="156"/>
      <c r="I57" s="181" t="s">
        <v>84</v>
      </c>
      <c r="J57" s="182" t="n">
        <f aca="false">F63</f>
        <v>0</v>
      </c>
      <c r="K57" s="149"/>
      <c r="L57" s="152"/>
      <c r="M57" s="172" t="n">
        <f aca="false">IF(R56&gt;0,M56/R56,0)</f>
        <v>0</v>
      </c>
      <c r="N57" s="172" t="n">
        <f aca="false">IF(G113&gt;0,N56/R56,0)</f>
        <v>0</v>
      </c>
      <c r="O57" s="172" t="n">
        <f aca="false">IF(R56&gt;0,O56/R56,0)</f>
        <v>0</v>
      </c>
      <c r="P57" s="172" t="n">
        <f aca="false">IF(G113&gt;0,P56/R56,0)</f>
        <v>0</v>
      </c>
      <c r="Q57" s="172" t="n">
        <f aca="false">IF(G113&gt;0,Q56/R56,0)</f>
        <v>0</v>
      </c>
      <c r="R57" s="172" t="n">
        <f aca="false">SUM(M57:Q57)</f>
        <v>0</v>
      </c>
      <c r="S57" s="156"/>
      <c r="T57" s="181" t="s">
        <v>84</v>
      </c>
      <c r="U57" s="182" t="n">
        <f aca="false">Q63</f>
        <v>0</v>
      </c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</row>
    <row r="58" customFormat="false" ht="12.75" hidden="false" customHeight="true" outlineLevel="0" collapsed="false">
      <c r="A58" s="174" t="s">
        <v>76</v>
      </c>
      <c r="B58" s="175" t="n">
        <f aca="false">IF(G56&gt;0,(B56-F56)/G56,0)</f>
        <v>0</v>
      </c>
      <c r="C58" s="160"/>
      <c r="D58" s="160"/>
      <c r="E58" s="160"/>
      <c r="F58" s="160"/>
      <c r="G58" s="160"/>
      <c r="H58" s="151"/>
      <c r="I58" s="181" t="s">
        <v>85</v>
      </c>
      <c r="J58" s="183" t="n">
        <f aca="false">B51</f>
        <v>0</v>
      </c>
      <c r="K58" s="149"/>
      <c r="L58" s="174" t="s">
        <v>76</v>
      </c>
      <c r="M58" s="175" t="n">
        <f aca="false">IF(R56&gt;0,(M56-Q56)/R56,0)</f>
        <v>0</v>
      </c>
      <c r="N58" s="160"/>
      <c r="O58" s="160"/>
      <c r="P58" s="160"/>
      <c r="Q58" s="160"/>
      <c r="R58" s="160"/>
      <c r="S58" s="151"/>
      <c r="T58" s="181" t="s">
        <v>85</v>
      </c>
      <c r="U58" s="183" t="n">
        <f aca="false">M51</f>
        <v>0</v>
      </c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</row>
    <row r="59" customFormat="false" ht="12.75" hidden="false" customHeight="true" outlineLevel="0" collapsed="false">
      <c r="A59" s="174" t="s">
        <v>78</v>
      </c>
      <c r="B59" s="178" t="n">
        <f aca="false">IF(G56&gt;0,(B56+C56)/G56,0)</f>
        <v>0</v>
      </c>
      <c r="C59" s="151"/>
      <c r="D59" s="151"/>
      <c r="E59" s="151"/>
      <c r="F59" s="151"/>
      <c r="G59" s="151"/>
      <c r="H59" s="151"/>
      <c r="I59" s="181" t="s">
        <v>87</v>
      </c>
      <c r="J59" s="183" t="n">
        <f aca="false">B65</f>
        <v>0</v>
      </c>
      <c r="K59" s="149"/>
      <c r="L59" s="174" t="s">
        <v>78</v>
      </c>
      <c r="M59" s="178" t="n">
        <f aca="false">IF(R56&gt;0,(M56+N56)/R56,0)</f>
        <v>0</v>
      </c>
      <c r="N59" s="151"/>
      <c r="O59" s="151"/>
      <c r="P59" s="151"/>
      <c r="Q59" s="151"/>
      <c r="R59" s="151"/>
      <c r="S59" s="151"/>
      <c r="T59" s="181" t="s">
        <v>87</v>
      </c>
      <c r="U59" s="183" t="n">
        <f aca="false">M65</f>
        <v>0</v>
      </c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</row>
    <row r="60" customFormat="false" ht="12.75" hidden="false" customHeight="true" outlineLevel="0" collapsed="false">
      <c r="A60" s="151"/>
      <c r="B60" s="186"/>
      <c r="C60" s="151"/>
      <c r="D60" s="151"/>
      <c r="E60" s="151"/>
      <c r="F60" s="151"/>
      <c r="G60" s="151"/>
      <c r="H60" s="151"/>
      <c r="I60" s="151"/>
      <c r="J60" s="151"/>
      <c r="K60" s="149"/>
      <c r="L60" s="151"/>
      <c r="M60" s="180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</row>
    <row r="61" customFormat="false" ht="12.75" hidden="false" customHeight="true" outlineLevel="0" collapsed="false">
      <c r="A61" s="151"/>
      <c r="B61" s="168" t="s">
        <v>3</v>
      </c>
      <c r="C61" s="150"/>
      <c r="D61" s="150"/>
      <c r="E61" s="150"/>
      <c r="F61" s="150"/>
      <c r="G61" s="150"/>
      <c r="H61" s="150"/>
      <c r="I61" s="151"/>
      <c r="J61" s="151"/>
      <c r="K61" s="149"/>
      <c r="L61" s="151"/>
      <c r="M61" s="168" t="s">
        <v>3</v>
      </c>
      <c r="N61" s="150"/>
      <c r="O61" s="150"/>
      <c r="P61" s="150"/>
      <c r="Q61" s="150"/>
      <c r="R61" s="150"/>
      <c r="S61" s="150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</row>
    <row r="62" customFormat="false" ht="12.75" hidden="false" customHeight="true" outlineLevel="0" collapsed="false">
      <c r="A62" s="152"/>
      <c r="B62" s="169" t="s">
        <v>50</v>
      </c>
      <c r="C62" s="169" t="s">
        <v>46</v>
      </c>
      <c r="D62" s="169" t="s">
        <v>88</v>
      </c>
      <c r="E62" s="169" t="s">
        <v>53</v>
      </c>
      <c r="F62" s="169" t="s">
        <v>59</v>
      </c>
      <c r="G62" s="169" t="s">
        <v>52</v>
      </c>
      <c r="H62" s="169" t="s">
        <v>5</v>
      </c>
      <c r="I62" s="156"/>
      <c r="J62" s="151"/>
      <c r="K62" s="149"/>
      <c r="L62" s="152"/>
      <c r="M62" s="169" t="s">
        <v>50</v>
      </c>
      <c r="N62" s="169" t="s">
        <v>46</v>
      </c>
      <c r="O62" s="169" t="s">
        <v>88</v>
      </c>
      <c r="P62" s="169" t="s">
        <v>53</v>
      </c>
      <c r="Q62" s="169" t="s">
        <v>59</v>
      </c>
      <c r="R62" s="169" t="s">
        <v>52</v>
      </c>
      <c r="S62" s="169" t="s">
        <v>5</v>
      </c>
      <c r="T62" s="156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  <c r="AJ62" s="151"/>
      <c r="AK62" s="151"/>
      <c r="AL62" s="151"/>
      <c r="AM62" s="151"/>
      <c r="AN62" s="151"/>
      <c r="AO62" s="151"/>
    </row>
    <row r="63" customFormat="false" ht="12.75" hidden="false" customHeight="true" outlineLevel="0" collapsed="false">
      <c r="A63" s="152"/>
      <c r="B63" s="171" t="n">
        <f aca="false">COUNTIF(B139:AE139,B62)</f>
        <v>0</v>
      </c>
      <c r="C63" s="171" t="n">
        <f aca="false">COUNTIF(B139:AE139,C62)</f>
        <v>0</v>
      </c>
      <c r="D63" s="171" t="n">
        <f aca="false">COUNTIF(B139:AE139,D62)</f>
        <v>0</v>
      </c>
      <c r="E63" s="171" t="n">
        <f aca="false">COUNTIF(B139:AE139,E62)</f>
        <v>0</v>
      </c>
      <c r="F63" s="171" t="n">
        <f aca="false">COUNTIF(B139:AE139,F62)</f>
        <v>0</v>
      </c>
      <c r="G63" s="171" t="n">
        <f aca="false">COUNTIF(B139:AE139,G62)</f>
        <v>0</v>
      </c>
      <c r="H63" s="171" t="n">
        <f aca="false">SUM(B63:G63)</f>
        <v>0</v>
      </c>
      <c r="I63" s="156"/>
      <c r="J63" s="151"/>
      <c r="K63" s="149"/>
      <c r="L63" s="152"/>
      <c r="M63" s="171" t="n">
        <f aca="false">COUNTIF(B140:AE140,M62)</f>
        <v>0</v>
      </c>
      <c r="N63" s="171" t="n">
        <f aca="false">COUNTIF(B140:AE140,N62)</f>
        <v>0</v>
      </c>
      <c r="O63" s="171" t="n">
        <f aca="false">COUNTIF(B140:AE140,O62)</f>
        <v>0</v>
      </c>
      <c r="P63" s="171" t="n">
        <f aca="false">COUNTIF(B140:AE140,P62)</f>
        <v>0</v>
      </c>
      <c r="Q63" s="171" t="n">
        <f aca="false">COUNTIF(B140:AE140,Q62)</f>
        <v>0</v>
      </c>
      <c r="R63" s="171" t="n">
        <f aca="false">COUNTIF(B140:AE140,R62)</f>
        <v>0</v>
      </c>
      <c r="S63" s="171" t="n">
        <f aca="false">SUM(M63:R63)</f>
        <v>0</v>
      </c>
      <c r="T63" s="156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</row>
    <row r="64" customFormat="false" ht="12.75" hidden="false" customHeight="true" outlineLevel="0" collapsed="false">
      <c r="A64" s="152"/>
      <c r="B64" s="172" t="n">
        <f aca="false">IF(H63&gt;0,B63/H63,0)</f>
        <v>0</v>
      </c>
      <c r="C64" s="172" t="n">
        <f aca="false">IF(H63&gt;0,C63/H63,0)</f>
        <v>0</v>
      </c>
      <c r="D64" s="172" t="n">
        <f aca="false">IF(H63&gt;0,D63/H63,0)</f>
        <v>0</v>
      </c>
      <c r="E64" s="172" t="n">
        <f aca="false">IF(H63&gt;0,E63/H63,0)</f>
        <v>0</v>
      </c>
      <c r="F64" s="172" t="n">
        <f aca="false">IF(H63&gt;0,F63/H63,0)</f>
        <v>0</v>
      </c>
      <c r="G64" s="172" t="n">
        <f aca="false">IF(H63&gt;0,G63/H63,0)</f>
        <v>0</v>
      </c>
      <c r="H64" s="172" t="n">
        <f aca="false">SUM(B64:G64)</f>
        <v>0</v>
      </c>
      <c r="I64" s="156"/>
      <c r="J64" s="151"/>
      <c r="K64" s="149"/>
      <c r="L64" s="152"/>
      <c r="M64" s="172" t="n">
        <f aca="false">IF(S63&gt;0,M63/S63,0)</f>
        <v>0</v>
      </c>
      <c r="N64" s="172" t="n">
        <f aca="false">IF(S63&gt;0,N63/S63,0)</f>
        <v>0</v>
      </c>
      <c r="O64" s="172" t="n">
        <f aca="false">IF(S63&gt;0,O63/S63,0)</f>
        <v>0</v>
      </c>
      <c r="P64" s="172" t="n">
        <f aca="false">IF(S63&gt;0,P63/S63,0)</f>
        <v>0</v>
      </c>
      <c r="Q64" s="172" t="n">
        <f aca="false">IF(S63&gt;0,Q63/S63,0)</f>
        <v>0</v>
      </c>
      <c r="R64" s="172" t="n">
        <f aca="false">IF(S63&gt;0,R63/S63,0)</f>
        <v>0</v>
      </c>
      <c r="S64" s="172" t="n">
        <f aca="false">SUM(M64:R64)</f>
        <v>0</v>
      </c>
      <c r="T64" s="156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1"/>
    </row>
    <row r="65" customFormat="false" ht="12.75" hidden="false" customHeight="true" outlineLevel="0" collapsed="false">
      <c r="A65" s="174" t="s">
        <v>76</v>
      </c>
      <c r="B65" s="185" t="n">
        <f aca="false">IF(H63&gt;0,(B63-G63)/H63,0)</f>
        <v>0</v>
      </c>
      <c r="C65" s="160"/>
      <c r="D65" s="160"/>
      <c r="E65" s="160"/>
      <c r="F65" s="160"/>
      <c r="G65" s="160"/>
      <c r="H65" s="160"/>
      <c r="I65" s="151"/>
      <c r="J65" s="151"/>
      <c r="K65" s="149"/>
      <c r="L65" s="174" t="s">
        <v>76</v>
      </c>
      <c r="M65" s="185" t="n">
        <f aca="false">IF(S63&gt;0,(M63-R63)/S63,0)</f>
        <v>0</v>
      </c>
      <c r="N65" s="160"/>
      <c r="O65" s="160"/>
      <c r="P65" s="160"/>
      <c r="Q65" s="160"/>
      <c r="R65" s="160"/>
      <c r="S65" s="160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  <c r="AK65" s="151"/>
      <c r="AL65" s="151"/>
      <c r="AM65" s="151"/>
      <c r="AN65" s="151"/>
      <c r="AO65" s="151"/>
    </row>
    <row r="66" customFormat="false" ht="12.75" hidden="false" customHeight="true" outlineLevel="0" collapsed="false">
      <c r="A66" s="174" t="s">
        <v>78</v>
      </c>
      <c r="B66" s="186" t="n">
        <f aca="false">IF(H63&gt;0,(B63+C63+D63+E63)/H63,0)</f>
        <v>0</v>
      </c>
      <c r="C66" s="151"/>
      <c r="D66" s="151"/>
      <c r="E66" s="151"/>
      <c r="F66" s="151"/>
      <c r="G66" s="151"/>
      <c r="H66" s="151"/>
      <c r="I66" s="151"/>
      <c r="J66" s="151"/>
      <c r="K66" s="149"/>
      <c r="L66" s="174" t="s">
        <v>78</v>
      </c>
      <c r="M66" s="186" t="n">
        <f aca="false">IF(S63&gt;0,(M63+N63+O63+P63)/S63,0)</f>
        <v>0</v>
      </c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</row>
    <row r="67" customFormat="false" ht="12.75" hidden="false" customHeight="true" outlineLevel="0" collapsed="false">
      <c r="A67" s="149"/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</row>
    <row r="68" customFormat="false" ht="12.75" hidden="false" customHeight="true" outlineLevel="0" collapsed="false">
      <c r="A68" s="151"/>
      <c r="B68" s="186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</row>
    <row r="69" customFormat="false" ht="12.75" hidden="false" customHeight="true" outlineLevel="0" collapsed="false">
      <c r="A69" s="151"/>
      <c r="B69" s="167"/>
      <c r="C69" s="151"/>
      <c r="D69" s="151"/>
      <c r="E69" s="151"/>
      <c r="F69" s="151"/>
      <c r="G69" s="151"/>
      <c r="H69" s="151"/>
      <c r="I69" s="167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  <c r="AK69" s="151"/>
      <c r="AL69" s="151"/>
      <c r="AM69" s="151"/>
      <c r="AN69" s="151"/>
      <c r="AO69" s="151"/>
    </row>
    <row r="70" customFormat="false" ht="12.75" hidden="false" customHeight="true" outlineLevel="0" collapsed="false">
      <c r="A70" s="149"/>
      <c r="B70" s="149"/>
      <c r="C70" s="149"/>
      <c r="D70" s="149"/>
      <c r="E70" s="149"/>
      <c r="F70" s="149"/>
      <c r="G70" s="149"/>
      <c r="H70" s="149"/>
      <c r="I70" s="149"/>
      <c r="J70" s="149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</row>
    <row r="71" customFormat="false" ht="12.75" hidden="false" customHeight="true" outlineLevel="0" collapsed="false">
      <c r="A71" s="149"/>
      <c r="B71" s="149"/>
      <c r="C71" s="149"/>
      <c r="D71" s="149"/>
      <c r="E71" s="149"/>
      <c r="F71" s="149"/>
      <c r="G71" s="149"/>
      <c r="H71" s="149"/>
      <c r="I71" s="149"/>
      <c r="J71" s="149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  <c r="AK71" s="151"/>
      <c r="AL71" s="151"/>
      <c r="AM71" s="151"/>
      <c r="AN71" s="151"/>
      <c r="AO71" s="151"/>
    </row>
    <row r="72" customFormat="false" ht="12.75" hidden="false" customHeight="true" outlineLevel="0" collapsed="false">
      <c r="A72" s="149"/>
      <c r="B72" s="149"/>
      <c r="C72" s="149"/>
      <c r="D72" s="149"/>
      <c r="E72" s="149"/>
      <c r="F72" s="149"/>
      <c r="G72" s="149"/>
      <c r="H72" s="149"/>
      <c r="I72" s="149"/>
      <c r="J72" s="149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</row>
    <row r="73" customFormat="false" ht="12.75" hidden="false" customHeight="true" outlineLevel="0" collapsed="false">
      <c r="A73" s="149"/>
      <c r="B73" s="149"/>
      <c r="C73" s="149"/>
      <c r="D73" s="149"/>
      <c r="E73" s="149"/>
      <c r="F73" s="149"/>
      <c r="G73" s="149"/>
      <c r="H73" s="149"/>
      <c r="I73" s="149"/>
      <c r="J73" s="149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151"/>
      <c r="AM73" s="151"/>
      <c r="AN73" s="151"/>
      <c r="AO73" s="151"/>
    </row>
    <row r="74" customFormat="false" ht="12.75" hidden="false" customHeight="true" outlineLevel="0" collapsed="false">
      <c r="A74" s="149"/>
      <c r="B74" s="149"/>
      <c r="C74" s="149"/>
      <c r="D74" s="149"/>
      <c r="E74" s="149"/>
      <c r="F74" s="149"/>
      <c r="G74" s="149"/>
      <c r="H74" s="149"/>
      <c r="I74" s="149"/>
      <c r="J74" s="149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1"/>
      <c r="AM74" s="151"/>
      <c r="AN74" s="151"/>
      <c r="AO74" s="151"/>
    </row>
    <row r="75" customFormat="false" ht="12.75" hidden="false" customHeight="true" outlineLevel="0" collapsed="false">
      <c r="A75" s="149"/>
      <c r="B75" s="149"/>
      <c r="C75" s="149"/>
      <c r="D75" s="149"/>
      <c r="E75" s="149"/>
      <c r="F75" s="149"/>
      <c r="G75" s="149"/>
      <c r="H75" s="149"/>
      <c r="I75" s="149"/>
      <c r="J75" s="149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51"/>
      <c r="AH75" s="151"/>
      <c r="AI75" s="151"/>
      <c r="AJ75" s="151"/>
      <c r="AK75" s="151"/>
      <c r="AL75" s="151"/>
      <c r="AM75" s="151"/>
      <c r="AN75" s="151"/>
      <c r="AO75" s="151"/>
    </row>
    <row r="76" customFormat="false" ht="12.75" hidden="false" customHeight="true" outlineLevel="0" collapsed="false">
      <c r="A76" s="149"/>
      <c r="B76" s="149"/>
      <c r="C76" s="149"/>
      <c r="D76" s="149"/>
      <c r="E76" s="149"/>
      <c r="F76" s="149"/>
      <c r="G76" s="149"/>
      <c r="H76" s="149"/>
      <c r="I76" s="149"/>
      <c r="J76" s="149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</row>
    <row r="77" customFormat="false" ht="12.75" hidden="false" customHeight="true" outlineLevel="0" collapsed="false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</row>
    <row r="78" customFormat="false" ht="12.75" hidden="false" customHeight="true" outlineLevel="0" collapsed="false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  <c r="AK78" s="151"/>
      <c r="AL78" s="151"/>
      <c r="AM78" s="151"/>
      <c r="AN78" s="151"/>
      <c r="AO78" s="151"/>
    </row>
    <row r="79" customFormat="false" ht="12.75" hidden="false" customHeight="true" outlineLevel="0" collapsed="false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  <c r="AE79" s="151"/>
      <c r="AF79" s="151"/>
      <c r="AG79" s="151"/>
      <c r="AH79" s="151"/>
      <c r="AI79" s="151"/>
      <c r="AJ79" s="151"/>
      <c r="AK79" s="151"/>
      <c r="AL79" s="151"/>
      <c r="AM79" s="151"/>
      <c r="AN79" s="151"/>
      <c r="AO79" s="151"/>
    </row>
    <row r="80" customFormat="false" ht="12.75" hidden="false" customHeight="true" outlineLevel="0" collapsed="false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</row>
    <row r="81" customFormat="false" ht="12.75" hidden="false" customHeight="true" outlineLevel="0" collapsed="false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  <c r="AK81" s="151"/>
      <c r="AL81" s="151"/>
      <c r="AM81" s="151"/>
      <c r="AN81" s="151"/>
      <c r="AO81" s="151"/>
    </row>
    <row r="82" customFormat="false" ht="12.75" hidden="false" customHeight="true" outlineLevel="0" collapsed="false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  <c r="AE82" s="151"/>
      <c r="AF82" s="151"/>
      <c r="AG82" s="151"/>
      <c r="AH82" s="151"/>
      <c r="AI82" s="151"/>
      <c r="AJ82" s="151"/>
      <c r="AK82" s="151"/>
      <c r="AL82" s="151"/>
      <c r="AM82" s="151"/>
      <c r="AN82" s="151"/>
      <c r="AO82" s="151"/>
    </row>
    <row r="83" customFormat="false" ht="12.75" hidden="false" customHeight="true" outlineLevel="0" collapsed="false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  <c r="AC83" s="151"/>
      <c r="AD83" s="151"/>
      <c r="AE83" s="151"/>
      <c r="AF83" s="151"/>
      <c r="AG83" s="151"/>
      <c r="AH83" s="151"/>
      <c r="AI83" s="151"/>
      <c r="AJ83" s="151"/>
      <c r="AK83" s="151"/>
      <c r="AL83" s="151"/>
      <c r="AM83" s="151"/>
      <c r="AN83" s="151"/>
      <c r="AO83" s="151"/>
    </row>
    <row r="84" customFormat="false" ht="12.75" hidden="false" customHeight="true" outlineLevel="0" collapsed="false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  <c r="AE84" s="151"/>
      <c r="AF84" s="151"/>
      <c r="AG84" s="151"/>
      <c r="AH84" s="151"/>
      <c r="AI84" s="151"/>
      <c r="AJ84" s="151"/>
      <c r="AK84" s="151"/>
      <c r="AL84" s="151"/>
      <c r="AM84" s="151"/>
      <c r="AN84" s="151"/>
      <c r="AO84" s="151"/>
    </row>
    <row r="85" customFormat="false" ht="12.75" hidden="false" customHeight="true" outlineLevel="0" collapsed="false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</row>
    <row r="86" customFormat="false" ht="12.75" hidden="false" customHeight="true" outlineLevel="0" collapsed="false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  <c r="AF86" s="151"/>
      <c r="AG86" s="151"/>
      <c r="AH86" s="151"/>
      <c r="AI86" s="151"/>
      <c r="AJ86" s="151"/>
      <c r="AK86" s="151"/>
      <c r="AL86" s="151"/>
      <c r="AM86" s="151"/>
      <c r="AN86" s="151"/>
      <c r="AO86" s="151"/>
    </row>
    <row r="87" customFormat="false" ht="12.75" hidden="false" customHeight="true" outlineLevel="0" collapsed="false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51"/>
      <c r="AF87" s="151"/>
      <c r="AG87" s="151"/>
      <c r="AH87" s="151"/>
      <c r="AI87" s="151"/>
      <c r="AJ87" s="151"/>
      <c r="AK87" s="151"/>
      <c r="AL87" s="151"/>
      <c r="AM87" s="151"/>
      <c r="AN87" s="151"/>
      <c r="AO87" s="151"/>
    </row>
    <row r="88" customFormat="false" ht="12.75" hidden="false" customHeight="true" outlineLevel="0" collapsed="false">
      <c r="A88" s="149"/>
      <c r="B88" s="149"/>
      <c r="C88" s="149"/>
      <c r="D88" s="149"/>
      <c r="E88" s="149"/>
      <c r="F88" s="149"/>
      <c r="G88" s="149"/>
      <c r="H88" s="149"/>
      <c r="I88" s="149"/>
      <c r="J88" s="149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</row>
    <row r="89" customFormat="false" ht="12.75" hidden="false" customHeight="true" outlineLevel="0" collapsed="false">
      <c r="A89" s="149"/>
      <c r="B89" s="149"/>
      <c r="C89" s="149"/>
      <c r="D89" s="149"/>
      <c r="E89" s="149"/>
      <c r="F89" s="149"/>
      <c r="G89" s="149"/>
      <c r="H89" s="149"/>
      <c r="I89" s="149"/>
      <c r="J89" s="149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  <c r="AF89" s="151"/>
      <c r="AG89" s="151"/>
      <c r="AH89" s="151"/>
      <c r="AI89" s="151"/>
      <c r="AJ89" s="151"/>
      <c r="AK89" s="151"/>
      <c r="AL89" s="151"/>
      <c r="AM89" s="151"/>
      <c r="AN89" s="151"/>
      <c r="AO89" s="151"/>
    </row>
    <row r="90" customFormat="false" ht="12.75" hidden="false" customHeight="true" outlineLevel="0" collapsed="false">
      <c r="A90" s="151"/>
      <c r="B90" s="186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  <c r="AK90" s="151"/>
      <c r="AL90" s="151"/>
      <c r="AM90" s="151"/>
      <c r="AN90" s="151"/>
      <c r="AO90" s="151"/>
    </row>
    <row r="91" customFormat="false" ht="12.75" hidden="false" customHeight="true" outlineLevel="0" collapsed="false">
      <c r="A91" s="149"/>
      <c r="B91" s="149"/>
      <c r="C91" s="149"/>
      <c r="D91" s="149"/>
      <c r="E91" s="149"/>
      <c r="F91" s="149"/>
      <c r="G91" s="149"/>
      <c r="H91" s="149"/>
      <c r="I91" s="149"/>
      <c r="J91" s="149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</row>
    <row r="92" customFormat="false" ht="12.75" hidden="false" customHeight="true" outlineLevel="0" collapsed="false">
      <c r="A92" s="149"/>
      <c r="B92" s="149"/>
      <c r="C92" s="149"/>
      <c r="D92" s="149"/>
      <c r="E92" s="149"/>
      <c r="F92" s="149"/>
      <c r="G92" s="149"/>
      <c r="H92" s="149"/>
      <c r="I92" s="149"/>
      <c r="J92" s="149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1"/>
    </row>
    <row r="93" customFormat="false" ht="12.75" hidden="false" customHeight="true" outlineLevel="0" collapsed="false">
      <c r="A93" s="149"/>
      <c r="B93" s="149"/>
      <c r="C93" s="149"/>
      <c r="D93" s="149"/>
      <c r="E93" s="149"/>
      <c r="F93" s="149"/>
      <c r="G93" s="149"/>
      <c r="H93" s="149"/>
      <c r="I93" s="149"/>
      <c r="J93" s="149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1"/>
    </row>
    <row r="94" customFormat="false" ht="12.75" hidden="false" customHeight="true" outlineLevel="0" collapsed="false">
      <c r="A94" s="149"/>
      <c r="B94" s="149"/>
      <c r="C94" s="149"/>
      <c r="D94" s="149"/>
      <c r="E94" s="149"/>
      <c r="F94" s="149"/>
      <c r="G94" s="149"/>
      <c r="H94" s="149"/>
      <c r="I94" s="149"/>
      <c r="J94" s="149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</row>
    <row r="95" customFormat="false" ht="12.75" hidden="false" customHeight="true" outlineLevel="0" collapsed="false">
      <c r="A95" s="149"/>
      <c r="B95" s="149"/>
      <c r="C95" s="149"/>
      <c r="D95" s="149"/>
      <c r="E95" s="149"/>
      <c r="F95" s="149"/>
      <c r="G95" s="149"/>
      <c r="H95" s="149"/>
      <c r="I95" s="149"/>
      <c r="J95" s="149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  <c r="AE95" s="151"/>
      <c r="AF95" s="151"/>
      <c r="AG95" s="151"/>
      <c r="AH95" s="151"/>
      <c r="AI95" s="151"/>
      <c r="AJ95" s="151"/>
      <c r="AK95" s="151"/>
      <c r="AL95" s="151"/>
      <c r="AM95" s="151"/>
      <c r="AN95" s="151"/>
      <c r="AO95" s="151"/>
    </row>
    <row r="96" customFormat="false" ht="12.75" hidden="false" customHeight="true" outlineLevel="0" collapsed="false">
      <c r="A96" s="149"/>
      <c r="B96" s="149"/>
      <c r="C96" s="149"/>
      <c r="D96" s="149"/>
      <c r="E96" s="149"/>
      <c r="F96" s="149"/>
      <c r="G96" s="149"/>
      <c r="H96" s="149"/>
      <c r="I96" s="149"/>
      <c r="J96" s="149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  <c r="AK96" s="151"/>
      <c r="AL96" s="151"/>
      <c r="AM96" s="151"/>
      <c r="AN96" s="151"/>
      <c r="AO96" s="151"/>
    </row>
    <row r="97" customFormat="false" ht="12.75" hidden="false" customHeight="true" outlineLevel="0" collapsed="false">
      <c r="A97" s="149"/>
      <c r="B97" s="149"/>
      <c r="C97" s="149"/>
      <c r="D97" s="149"/>
      <c r="E97" s="149"/>
      <c r="F97" s="149"/>
      <c r="G97" s="149"/>
      <c r="H97" s="149"/>
      <c r="I97" s="149"/>
      <c r="J97" s="149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  <c r="AK97" s="151"/>
      <c r="AL97" s="151"/>
      <c r="AM97" s="151"/>
      <c r="AN97" s="151"/>
      <c r="AO97" s="151"/>
    </row>
    <row r="98" customFormat="false" ht="12.75" hidden="false" customHeight="true" outlineLevel="0" collapsed="false">
      <c r="A98" s="149"/>
      <c r="B98" s="149"/>
      <c r="C98" s="149"/>
      <c r="D98" s="149"/>
      <c r="E98" s="149"/>
      <c r="F98" s="149"/>
      <c r="G98" s="149"/>
      <c r="H98" s="149"/>
      <c r="I98" s="149"/>
      <c r="J98" s="149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  <c r="AK98" s="151"/>
      <c r="AL98" s="151"/>
      <c r="AM98" s="151"/>
      <c r="AN98" s="151"/>
      <c r="AO98" s="151"/>
    </row>
    <row r="99" customFormat="false" ht="12.75" hidden="false" customHeight="true" outlineLevel="0" collapsed="false">
      <c r="A99" s="149"/>
      <c r="B99" s="149"/>
      <c r="C99" s="149"/>
      <c r="D99" s="149"/>
      <c r="E99" s="149"/>
      <c r="F99" s="149"/>
      <c r="G99" s="149"/>
      <c r="H99" s="149"/>
      <c r="I99" s="149"/>
      <c r="J99" s="149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  <c r="AK99" s="151"/>
      <c r="AL99" s="151"/>
      <c r="AM99" s="151"/>
      <c r="AN99" s="151"/>
      <c r="AO99" s="151"/>
    </row>
    <row r="100" customFormat="false" ht="12.75" hidden="false" customHeight="true" outlineLevel="0" collapsed="false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1"/>
      <c r="AO100" s="151"/>
    </row>
    <row r="101" customFormat="false" ht="12.75" hidden="false" customHeight="true" outlineLevel="0" collapsed="false">
      <c r="A101" s="149"/>
      <c r="B101" s="149"/>
      <c r="C101" s="149"/>
      <c r="D101" s="149"/>
      <c r="E101" s="149"/>
      <c r="F101" s="149"/>
      <c r="G101" s="149"/>
      <c r="H101" s="149"/>
      <c r="I101" s="149"/>
      <c r="J101" s="149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</row>
    <row r="102" customFormat="false" ht="12.75" hidden="false" customHeight="true" outlineLevel="0" collapsed="false">
      <c r="A102" s="149"/>
      <c r="B102" s="149"/>
      <c r="C102" s="149"/>
      <c r="D102" s="149"/>
      <c r="E102" s="149"/>
      <c r="F102" s="149"/>
      <c r="G102" s="149"/>
      <c r="H102" s="149"/>
      <c r="I102" s="149"/>
      <c r="J102" s="149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</row>
    <row r="103" customFormat="false" ht="12.75" hidden="false" customHeight="true" outlineLevel="0" collapsed="false">
      <c r="A103" s="149"/>
      <c r="B103" s="149"/>
      <c r="C103" s="149"/>
      <c r="D103" s="149"/>
      <c r="E103" s="149"/>
      <c r="F103" s="149"/>
      <c r="G103" s="149"/>
      <c r="H103" s="149"/>
      <c r="I103" s="149"/>
      <c r="J103" s="149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</row>
    <row r="104" customFormat="false" ht="12.75" hidden="false" customHeight="true" outlineLevel="0" collapsed="false">
      <c r="A104" s="149"/>
      <c r="B104" s="149"/>
      <c r="C104" s="149"/>
      <c r="D104" s="149"/>
      <c r="E104" s="149"/>
      <c r="F104" s="149"/>
      <c r="G104" s="149"/>
      <c r="H104" s="149"/>
      <c r="I104" s="149"/>
      <c r="J104" s="149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  <c r="AK104" s="151"/>
      <c r="AL104" s="151"/>
      <c r="AM104" s="151"/>
      <c r="AN104" s="151"/>
      <c r="AO104" s="151"/>
    </row>
    <row r="105" customFormat="false" ht="12.75" hidden="false" customHeight="true" outlineLevel="0" collapsed="false">
      <c r="A105" s="149"/>
      <c r="B105" s="149"/>
      <c r="C105" s="149"/>
      <c r="D105" s="149"/>
      <c r="E105" s="149"/>
      <c r="F105" s="149"/>
      <c r="G105" s="149"/>
      <c r="H105" s="149"/>
      <c r="I105" s="149"/>
      <c r="J105" s="149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  <c r="AK105" s="151"/>
      <c r="AL105" s="151"/>
      <c r="AM105" s="151"/>
      <c r="AN105" s="151"/>
      <c r="AO105" s="151"/>
    </row>
    <row r="106" customFormat="false" ht="12.75" hidden="false" customHeight="true" outlineLevel="0" collapsed="false">
      <c r="A106" s="149"/>
      <c r="B106" s="149"/>
      <c r="C106" s="149"/>
      <c r="D106" s="149"/>
      <c r="E106" s="149"/>
      <c r="F106" s="149"/>
      <c r="G106" s="149"/>
      <c r="H106" s="149"/>
      <c r="I106" s="149"/>
      <c r="J106" s="149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  <c r="AK106" s="151"/>
      <c r="AL106" s="151"/>
      <c r="AM106" s="151"/>
      <c r="AN106" s="151"/>
      <c r="AO106" s="151"/>
    </row>
    <row r="107" customFormat="false" ht="12.75" hidden="false" customHeight="true" outlineLevel="0" collapsed="false">
      <c r="A107" s="149"/>
      <c r="B107" s="149"/>
      <c r="C107" s="149"/>
      <c r="D107" s="149"/>
      <c r="E107" s="149"/>
      <c r="F107" s="149"/>
      <c r="G107" s="149"/>
      <c r="H107" s="149"/>
      <c r="I107" s="149"/>
      <c r="J107" s="149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</row>
    <row r="108" customFormat="false" ht="12.75" hidden="false" customHeight="true" outlineLevel="0" collapsed="false">
      <c r="A108" s="149"/>
      <c r="B108" s="149"/>
      <c r="C108" s="149"/>
      <c r="D108" s="149"/>
      <c r="E108" s="149"/>
      <c r="F108" s="149"/>
      <c r="G108" s="149"/>
      <c r="H108" s="149"/>
      <c r="I108" s="149"/>
      <c r="J108" s="149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  <c r="AE108" s="151"/>
      <c r="AF108" s="151"/>
      <c r="AG108" s="151"/>
      <c r="AH108" s="151"/>
      <c r="AI108" s="151"/>
      <c r="AJ108" s="151"/>
      <c r="AK108" s="151"/>
      <c r="AL108" s="151"/>
      <c r="AM108" s="151"/>
      <c r="AN108" s="151"/>
      <c r="AO108" s="151"/>
    </row>
    <row r="109" customFormat="false" ht="12.75" hidden="false" customHeight="true" outlineLevel="0" collapsed="false">
      <c r="A109" s="149"/>
      <c r="B109" s="149"/>
      <c r="C109" s="149"/>
      <c r="D109" s="149"/>
      <c r="E109" s="149"/>
      <c r="F109" s="149"/>
      <c r="G109" s="149"/>
      <c r="H109" s="149"/>
      <c r="I109" s="149"/>
      <c r="J109" s="149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51"/>
      <c r="AB109" s="151"/>
      <c r="AC109" s="151"/>
      <c r="AD109" s="151"/>
      <c r="AE109" s="151"/>
      <c r="AF109" s="151"/>
      <c r="AG109" s="151"/>
      <c r="AH109" s="151"/>
      <c r="AI109" s="151"/>
      <c r="AJ109" s="151"/>
      <c r="AK109" s="151"/>
      <c r="AL109" s="151"/>
      <c r="AM109" s="151"/>
      <c r="AN109" s="151"/>
      <c r="AO109" s="151"/>
    </row>
    <row r="110" customFormat="false" ht="12.75" hidden="false" customHeight="true" outlineLevel="0" collapsed="false">
      <c r="A110" s="149"/>
      <c r="B110" s="149"/>
      <c r="C110" s="149"/>
      <c r="D110" s="149"/>
      <c r="E110" s="149"/>
      <c r="F110" s="149"/>
      <c r="G110" s="149"/>
      <c r="H110" s="149"/>
      <c r="I110" s="149"/>
      <c r="J110" s="149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  <c r="AB110" s="151"/>
      <c r="AC110" s="151"/>
      <c r="AD110" s="151"/>
      <c r="AE110" s="151"/>
      <c r="AF110" s="151"/>
      <c r="AG110" s="151"/>
      <c r="AH110" s="151"/>
      <c r="AI110" s="151"/>
      <c r="AJ110" s="151"/>
      <c r="AK110" s="151"/>
      <c r="AL110" s="151"/>
      <c r="AM110" s="151"/>
      <c r="AN110" s="151"/>
      <c r="AO110" s="151"/>
    </row>
    <row r="111" customFormat="false" ht="12.75" hidden="false" customHeight="true" outlineLevel="0" collapsed="false">
      <c r="A111" s="149"/>
      <c r="B111" s="149"/>
      <c r="C111" s="149"/>
      <c r="D111" s="149"/>
      <c r="E111" s="149"/>
      <c r="F111" s="149"/>
      <c r="G111" s="149"/>
      <c r="H111" s="149"/>
      <c r="I111" s="149"/>
      <c r="J111" s="149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51"/>
      <c r="AE111" s="151"/>
      <c r="AF111" s="151"/>
      <c r="AG111" s="151"/>
      <c r="AH111" s="151"/>
      <c r="AI111" s="151"/>
      <c r="AJ111" s="151"/>
      <c r="AK111" s="151"/>
      <c r="AL111" s="151"/>
      <c r="AM111" s="151"/>
      <c r="AN111" s="151"/>
      <c r="AO111" s="151"/>
    </row>
    <row r="112" customFormat="false" ht="12.75" hidden="false" customHeight="true" outlineLevel="0" collapsed="false">
      <c r="A112" s="151"/>
      <c r="B112" s="186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  <c r="AB112" s="151"/>
      <c r="AC112" s="151"/>
      <c r="AD112" s="151"/>
      <c r="AE112" s="151"/>
      <c r="AF112" s="151"/>
      <c r="AG112" s="151"/>
      <c r="AH112" s="151"/>
      <c r="AI112" s="151"/>
      <c r="AJ112" s="151"/>
      <c r="AK112" s="151"/>
      <c r="AL112" s="151"/>
      <c r="AM112" s="151"/>
      <c r="AN112" s="151"/>
      <c r="AO112" s="151"/>
    </row>
    <row r="113" customFormat="false" ht="12.75" hidden="false" customHeight="true" outlineLevel="0" collapsed="false">
      <c r="A113" s="151"/>
      <c r="B113" s="167"/>
      <c r="C113" s="151"/>
      <c r="D113" s="151"/>
      <c r="E113" s="151"/>
      <c r="F113" s="151"/>
      <c r="G113" s="151"/>
      <c r="H113" s="151"/>
      <c r="I113" s="167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  <c r="AE113" s="151"/>
      <c r="AF113" s="151"/>
      <c r="AG113" s="151"/>
      <c r="AH113" s="151"/>
      <c r="AI113" s="151"/>
      <c r="AJ113" s="151"/>
      <c r="AK113" s="151"/>
      <c r="AL113" s="151"/>
      <c r="AM113" s="151"/>
      <c r="AN113" s="151"/>
      <c r="AO113" s="151"/>
    </row>
    <row r="114" customFormat="false" ht="12.75" hidden="false" customHeight="true" outlineLevel="0" collapsed="false">
      <c r="A114" s="149"/>
      <c r="B114" s="149"/>
      <c r="C114" s="149"/>
      <c r="D114" s="149"/>
      <c r="E114" s="149"/>
      <c r="F114" s="149"/>
      <c r="G114" s="149"/>
      <c r="H114" s="149"/>
      <c r="I114" s="149"/>
      <c r="J114" s="149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  <c r="AE114" s="151"/>
      <c r="AF114" s="151"/>
      <c r="AG114" s="151"/>
      <c r="AH114" s="151"/>
      <c r="AI114" s="151"/>
      <c r="AJ114" s="151"/>
      <c r="AK114" s="151"/>
      <c r="AL114" s="151"/>
      <c r="AM114" s="151"/>
      <c r="AN114" s="151"/>
      <c r="AO114" s="151"/>
    </row>
    <row r="115" customFormat="false" ht="12.75" hidden="false" customHeight="true" outlineLevel="0" collapsed="false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  <c r="AK115" s="151"/>
      <c r="AL115" s="151"/>
      <c r="AM115" s="151"/>
      <c r="AN115" s="151"/>
      <c r="AO115" s="151"/>
    </row>
    <row r="116" customFormat="false" ht="12.75" hidden="false" customHeight="true" outlineLevel="0" collapsed="false">
      <c r="A116" s="149"/>
      <c r="B116" s="149"/>
      <c r="C116" s="149"/>
      <c r="D116" s="149"/>
      <c r="E116" s="149"/>
      <c r="F116" s="149"/>
      <c r="G116" s="149"/>
      <c r="H116" s="149"/>
      <c r="I116" s="149"/>
      <c r="J116" s="149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51"/>
      <c r="AO116" s="151"/>
    </row>
    <row r="117" customFormat="false" ht="12.75" hidden="false" customHeight="true" outlineLevel="0" collapsed="false">
      <c r="A117" s="149"/>
      <c r="B117" s="149"/>
      <c r="C117" s="149"/>
      <c r="D117" s="149"/>
      <c r="E117" s="149"/>
      <c r="F117" s="149"/>
      <c r="G117" s="149"/>
      <c r="H117" s="149"/>
      <c r="I117" s="149"/>
      <c r="J117" s="149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  <c r="AB117" s="151"/>
      <c r="AC117" s="151"/>
      <c r="AD117" s="151"/>
      <c r="AE117" s="151"/>
      <c r="AF117" s="151"/>
      <c r="AG117" s="151"/>
      <c r="AH117" s="151"/>
      <c r="AI117" s="151"/>
      <c r="AJ117" s="151"/>
      <c r="AK117" s="151"/>
      <c r="AL117" s="151"/>
      <c r="AM117" s="151"/>
      <c r="AN117" s="151"/>
      <c r="AO117" s="151"/>
    </row>
    <row r="118" customFormat="false" ht="12.75" hidden="false" customHeight="true" outlineLevel="0" collapsed="false">
      <c r="A118" s="149"/>
      <c r="B118" s="149"/>
      <c r="C118" s="149"/>
      <c r="D118" s="149"/>
      <c r="E118" s="149"/>
      <c r="F118" s="149"/>
      <c r="G118" s="149"/>
      <c r="H118" s="149"/>
      <c r="I118" s="149"/>
      <c r="J118" s="149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  <c r="AE118" s="151"/>
      <c r="AF118" s="151"/>
      <c r="AG118" s="151"/>
      <c r="AH118" s="151"/>
      <c r="AI118" s="151"/>
      <c r="AJ118" s="151"/>
      <c r="AK118" s="151"/>
      <c r="AL118" s="151"/>
      <c r="AM118" s="151"/>
      <c r="AN118" s="151"/>
      <c r="AO118" s="151"/>
    </row>
    <row r="119" customFormat="false" ht="12.75" hidden="false" customHeight="true" outlineLevel="0" collapsed="false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  <c r="AK119" s="151"/>
      <c r="AL119" s="151"/>
      <c r="AM119" s="151"/>
      <c r="AN119" s="151"/>
      <c r="AO119" s="151"/>
    </row>
    <row r="120" customFormat="false" ht="12.75" hidden="false" customHeight="true" outlineLevel="0" collapsed="false">
      <c r="A120" s="149"/>
      <c r="B120" s="149"/>
      <c r="C120" s="149"/>
      <c r="D120" s="149"/>
      <c r="E120" s="149"/>
      <c r="F120" s="149"/>
      <c r="G120" s="149"/>
      <c r="H120" s="149"/>
      <c r="I120" s="149"/>
      <c r="J120" s="149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1"/>
      <c r="AD120" s="151"/>
      <c r="AE120" s="151"/>
      <c r="AF120" s="151"/>
      <c r="AG120" s="151"/>
      <c r="AH120" s="151"/>
      <c r="AI120" s="151"/>
      <c r="AJ120" s="151"/>
      <c r="AK120" s="151"/>
      <c r="AL120" s="151"/>
      <c r="AM120" s="151"/>
      <c r="AN120" s="151"/>
      <c r="AO120" s="151"/>
    </row>
    <row r="121" customFormat="false" ht="12.75" hidden="false" customHeight="true" outlineLevel="0" collapsed="false">
      <c r="A121" s="149"/>
      <c r="B121" s="149"/>
      <c r="C121" s="149"/>
      <c r="D121" s="149"/>
      <c r="E121" s="149"/>
      <c r="F121" s="149"/>
      <c r="G121" s="149"/>
      <c r="H121" s="149"/>
      <c r="I121" s="149"/>
      <c r="J121" s="149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  <c r="AC121" s="151"/>
      <c r="AD121" s="151"/>
      <c r="AE121" s="151"/>
      <c r="AF121" s="151"/>
      <c r="AG121" s="151"/>
      <c r="AH121" s="151"/>
      <c r="AI121" s="151"/>
      <c r="AJ121" s="151"/>
      <c r="AK121" s="151"/>
      <c r="AL121" s="151"/>
      <c r="AM121" s="151"/>
      <c r="AN121" s="151"/>
      <c r="AO121" s="151"/>
    </row>
    <row r="122" customFormat="false" ht="12.75" hidden="false" customHeight="true" outlineLevel="0" collapsed="false">
      <c r="A122" s="149"/>
      <c r="B122" s="149"/>
      <c r="C122" s="149"/>
      <c r="D122" s="149"/>
      <c r="E122" s="149"/>
      <c r="F122" s="149"/>
      <c r="G122" s="149"/>
      <c r="H122" s="149"/>
      <c r="I122" s="149"/>
      <c r="J122" s="149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  <c r="AC122" s="151"/>
      <c r="AD122" s="151"/>
      <c r="AE122" s="151"/>
      <c r="AF122" s="151"/>
      <c r="AG122" s="151"/>
      <c r="AH122" s="151"/>
      <c r="AI122" s="151"/>
      <c r="AJ122" s="151"/>
      <c r="AK122" s="151"/>
      <c r="AL122" s="151"/>
      <c r="AM122" s="151"/>
      <c r="AN122" s="151"/>
      <c r="AO122" s="151"/>
    </row>
    <row r="123" customFormat="false" ht="12.75" hidden="false" customHeight="true" outlineLevel="0" collapsed="false">
      <c r="A123" s="149"/>
      <c r="B123" s="149"/>
      <c r="C123" s="149"/>
      <c r="D123" s="149"/>
      <c r="E123" s="149"/>
      <c r="F123" s="149"/>
      <c r="G123" s="149"/>
      <c r="H123" s="149"/>
      <c r="I123" s="149"/>
      <c r="J123" s="149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  <c r="AC123" s="151"/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51"/>
      <c r="AO123" s="151"/>
    </row>
    <row r="124" customFormat="false" ht="12.75" hidden="false" customHeight="true" outlineLevel="0" collapsed="false">
      <c r="A124" s="149"/>
      <c r="B124" s="149"/>
      <c r="C124" s="149"/>
      <c r="D124" s="149"/>
      <c r="E124" s="149"/>
      <c r="F124" s="149"/>
      <c r="G124" s="149"/>
      <c r="H124" s="149"/>
      <c r="I124" s="149"/>
      <c r="J124" s="149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  <c r="AC124" s="151"/>
      <c r="AD124" s="151"/>
      <c r="AE124" s="151"/>
      <c r="AF124" s="151"/>
      <c r="AG124" s="151"/>
      <c r="AH124" s="151"/>
      <c r="AI124" s="151"/>
      <c r="AJ124" s="151"/>
      <c r="AK124" s="151"/>
      <c r="AL124" s="151"/>
      <c r="AM124" s="151"/>
      <c r="AN124" s="151"/>
      <c r="AO124" s="151"/>
    </row>
    <row r="125" customFormat="false" ht="12.75" hidden="false" customHeight="true" outlineLevel="0" collapsed="false">
      <c r="A125" s="149"/>
      <c r="B125" s="149"/>
      <c r="C125" s="149"/>
      <c r="D125" s="149"/>
      <c r="E125" s="149"/>
      <c r="F125" s="149"/>
      <c r="G125" s="149"/>
      <c r="H125" s="149"/>
      <c r="I125" s="149"/>
      <c r="J125" s="149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  <c r="AC125" s="151"/>
      <c r="AD125" s="151"/>
      <c r="AE125" s="151"/>
      <c r="AF125" s="151"/>
      <c r="AG125" s="151"/>
      <c r="AH125" s="151"/>
      <c r="AI125" s="151"/>
      <c r="AJ125" s="151"/>
      <c r="AK125" s="151"/>
      <c r="AL125" s="151"/>
      <c r="AM125" s="151"/>
      <c r="AN125" s="151"/>
      <c r="AO125" s="151"/>
    </row>
    <row r="126" customFormat="false" ht="12.75" hidden="false" customHeight="true" outlineLevel="0" collapsed="false">
      <c r="A126" s="149"/>
      <c r="B126" s="149"/>
      <c r="C126" s="149"/>
      <c r="D126" s="149"/>
      <c r="E126" s="149"/>
      <c r="F126" s="149"/>
      <c r="G126" s="149"/>
      <c r="H126" s="149"/>
      <c r="I126" s="149"/>
      <c r="J126" s="149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  <c r="AK126" s="151"/>
      <c r="AL126" s="151"/>
      <c r="AM126" s="151"/>
      <c r="AN126" s="151"/>
      <c r="AO126" s="151"/>
    </row>
    <row r="127" customFormat="false" ht="12.75" hidden="false" customHeight="true" outlineLevel="0" collapsed="false">
      <c r="A127" s="149"/>
      <c r="B127" s="149"/>
      <c r="C127" s="149"/>
      <c r="D127" s="149"/>
      <c r="E127" s="149"/>
      <c r="F127" s="149"/>
      <c r="G127" s="149"/>
      <c r="H127" s="149"/>
      <c r="I127" s="149"/>
      <c r="J127" s="149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  <c r="AC127" s="151"/>
      <c r="AD127" s="151"/>
      <c r="AE127" s="151"/>
      <c r="AF127" s="151"/>
      <c r="AG127" s="151"/>
      <c r="AH127" s="151"/>
      <c r="AI127" s="151"/>
      <c r="AJ127" s="151"/>
      <c r="AK127" s="151"/>
      <c r="AL127" s="151"/>
      <c r="AM127" s="151"/>
      <c r="AN127" s="151"/>
      <c r="AO127" s="151"/>
    </row>
    <row r="128" customFormat="false" ht="12.75" hidden="false" customHeight="true" outlineLevel="0" collapsed="false">
      <c r="A128" s="149"/>
      <c r="B128" s="149"/>
      <c r="C128" s="149"/>
      <c r="D128" s="149"/>
      <c r="E128" s="149"/>
      <c r="F128" s="149"/>
      <c r="G128" s="149"/>
      <c r="H128" s="149"/>
      <c r="I128" s="149"/>
      <c r="J128" s="149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  <c r="AC128" s="151"/>
      <c r="AD128" s="151"/>
      <c r="AE128" s="151"/>
      <c r="AF128" s="151"/>
      <c r="AG128" s="151"/>
      <c r="AH128" s="151"/>
      <c r="AI128" s="151"/>
      <c r="AJ128" s="151"/>
      <c r="AK128" s="151"/>
      <c r="AL128" s="151"/>
      <c r="AM128" s="151"/>
      <c r="AN128" s="151"/>
      <c r="AO128" s="151"/>
    </row>
    <row r="129" customFormat="false" ht="12.75" hidden="false" customHeight="true" outlineLevel="0" collapsed="false">
      <c r="A129" s="149"/>
      <c r="B129" s="149"/>
      <c r="C129" s="149"/>
      <c r="D129" s="149"/>
      <c r="E129" s="149"/>
      <c r="F129" s="149"/>
      <c r="G129" s="149"/>
      <c r="H129" s="149"/>
      <c r="I129" s="149"/>
      <c r="J129" s="149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  <c r="AK129" s="151"/>
      <c r="AL129" s="151"/>
      <c r="AM129" s="151"/>
      <c r="AN129" s="151"/>
      <c r="AO129" s="151"/>
    </row>
    <row r="130" customFormat="false" ht="12.75" hidden="false" customHeight="true" outlineLevel="0" collapsed="false">
      <c r="A130" s="149"/>
      <c r="B130" s="149"/>
      <c r="C130" s="149"/>
      <c r="D130" s="149"/>
      <c r="E130" s="149"/>
      <c r="F130" s="149"/>
      <c r="G130" s="149"/>
      <c r="H130" s="149"/>
      <c r="I130" s="149"/>
      <c r="J130" s="149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  <c r="AB130" s="151"/>
      <c r="AC130" s="151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51"/>
      <c r="AO130" s="151"/>
    </row>
    <row r="131" customFormat="false" ht="12.75" hidden="false" customHeight="true" outlineLevel="0" collapsed="false">
      <c r="A131" s="149"/>
      <c r="B131" s="149"/>
      <c r="C131" s="149"/>
      <c r="D131" s="149"/>
      <c r="E131" s="149"/>
      <c r="F131" s="149"/>
      <c r="G131" s="149"/>
      <c r="H131" s="149"/>
      <c r="I131" s="149"/>
      <c r="J131" s="149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1"/>
    </row>
    <row r="132" customFormat="false" ht="12.75" hidden="false" customHeight="true" outlineLevel="0" collapsed="false">
      <c r="A132" s="149"/>
      <c r="B132" s="149"/>
      <c r="C132" s="149"/>
      <c r="D132" s="149"/>
      <c r="E132" s="149"/>
      <c r="F132" s="149"/>
      <c r="G132" s="149"/>
      <c r="H132" s="149"/>
      <c r="I132" s="149"/>
      <c r="J132" s="149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  <c r="AB132" s="151"/>
      <c r="AC132" s="151"/>
      <c r="AD132" s="151"/>
      <c r="AE132" s="151"/>
      <c r="AF132" s="151"/>
      <c r="AG132" s="151"/>
      <c r="AH132" s="151"/>
      <c r="AI132" s="151"/>
      <c r="AJ132" s="151"/>
      <c r="AK132" s="151"/>
      <c r="AL132" s="151"/>
      <c r="AM132" s="151"/>
      <c r="AN132" s="151"/>
      <c r="AO132" s="151"/>
    </row>
    <row r="133" customFormat="false" ht="12.75" hidden="false" customHeight="true" outlineLevel="0" collapsed="false">
      <c r="A133" s="149"/>
      <c r="B133" s="149"/>
      <c r="C133" s="149"/>
      <c r="D133" s="149"/>
      <c r="E133" s="149"/>
      <c r="F133" s="149"/>
      <c r="G133" s="149"/>
      <c r="H133" s="149"/>
      <c r="I133" s="149"/>
      <c r="J133" s="149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A133" s="151"/>
      <c r="AB133" s="151"/>
      <c r="AC133" s="151"/>
      <c r="AD133" s="151"/>
      <c r="AE133" s="151"/>
      <c r="AF133" s="151"/>
      <c r="AG133" s="151"/>
      <c r="AH133" s="151"/>
      <c r="AI133" s="151"/>
      <c r="AJ133" s="151"/>
      <c r="AK133" s="151"/>
      <c r="AL133" s="151"/>
      <c r="AM133" s="151"/>
      <c r="AN133" s="151"/>
      <c r="AO133" s="151"/>
    </row>
    <row r="134" customFormat="false" ht="12.75" hidden="false" customHeight="true" outlineLevel="0" collapsed="false">
      <c r="A134" s="151"/>
      <c r="B134" s="186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  <c r="AB134" s="151"/>
      <c r="AC134" s="151"/>
      <c r="AD134" s="151"/>
      <c r="AE134" s="151"/>
      <c r="AF134" s="151"/>
      <c r="AG134" s="151"/>
      <c r="AH134" s="151"/>
      <c r="AI134" s="151"/>
      <c r="AJ134" s="151"/>
      <c r="AK134" s="151"/>
      <c r="AL134" s="151"/>
      <c r="AM134" s="151"/>
      <c r="AN134" s="151"/>
      <c r="AO134" s="151"/>
    </row>
    <row r="135" customFormat="false" ht="12.75" hidden="false" customHeight="true" outlineLevel="0" collapsed="false">
      <c r="A135" s="174"/>
      <c r="B135" s="186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A135" s="151"/>
      <c r="AB135" s="151"/>
      <c r="AC135" s="151"/>
      <c r="AD135" s="151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51"/>
      <c r="AO135" s="151"/>
    </row>
    <row r="136" customFormat="false" ht="12.75" hidden="false" customHeight="true" outlineLevel="0" collapsed="false">
      <c r="A136" s="194" t="s">
        <v>101</v>
      </c>
      <c r="B136" s="194" t="n">
        <f aca="false">VLOOKUP(B1,Dati!B2:AF14,2,0)</f>
        <v>0</v>
      </c>
      <c r="C136" s="194" t="n">
        <f aca="false">VLOOKUP(B1,Dati!B2:AF14,3,0)</f>
        <v>0</v>
      </c>
      <c r="D136" s="194" t="n">
        <f aca="false">VLOOKUP(B1,Dati!B2:AF14,4,0)</f>
        <v>0</v>
      </c>
      <c r="E136" s="194" t="n">
        <f aca="false">VLOOKUP(B1,Dati!B2:AF14,5,0)</f>
        <v>0</v>
      </c>
      <c r="F136" s="194" t="n">
        <f aca="false">VLOOKUP(B1,Dati!B2:AF14,6,0)</f>
        <v>0</v>
      </c>
      <c r="G136" s="194" t="n">
        <f aca="false">VLOOKUP(B1,Dati!B2:AF14,7,0)</f>
        <v>0</v>
      </c>
      <c r="H136" s="194" t="n">
        <f aca="false">VLOOKUP(B1,Dati!B2:AF14,8,0)</f>
        <v>0</v>
      </c>
      <c r="I136" s="194" t="n">
        <f aca="false">VLOOKUP(B1,Dati!B2:AF14,9,0)</f>
        <v>0</v>
      </c>
      <c r="J136" s="194" t="n">
        <f aca="false">VLOOKUP(B1,Dati!B2:AF14,10,0)</f>
        <v>0</v>
      </c>
      <c r="K136" s="194" t="n">
        <f aca="false">VLOOKUP(B1,Dati!B2:AF14,11,0)</f>
        <v>0</v>
      </c>
      <c r="L136" s="194" t="n">
        <f aca="false">VLOOKUP(B1,Dati!B2:AF14,12,0)</f>
        <v>0</v>
      </c>
      <c r="M136" s="194" t="n">
        <f aca="false">VLOOKUP(B1,Dati!B2:AF14,13,0)</f>
        <v>0</v>
      </c>
      <c r="N136" s="194" t="n">
        <f aca="false">VLOOKUP(B1,Dati!B2:AF14,14,0)</f>
        <v>0</v>
      </c>
      <c r="O136" s="194" t="n">
        <f aca="false">VLOOKUP(B1,Dati!B2:AF14,15,0)</f>
        <v>0</v>
      </c>
      <c r="P136" s="194" t="n">
        <f aca="false">VLOOKUP(B1,Dati!B2:AF14,16,0)</f>
        <v>0</v>
      </c>
      <c r="Q136" s="194" t="n">
        <f aca="false">VLOOKUP(B1,Dati!B2:AF14,17,0)</f>
        <v>0</v>
      </c>
      <c r="R136" s="194" t="n">
        <f aca="false">VLOOKUP(B1,Dati!B2:AF14,18,0)</f>
        <v>0</v>
      </c>
      <c r="S136" s="194" t="n">
        <f aca="false">VLOOKUP(B1,Dati!B2:AF14,19,0)</f>
        <v>0</v>
      </c>
      <c r="T136" s="194" t="n">
        <f aca="false">VLOOKUP(B1,Dati!B2:AF14,20,0)</f>
        <v>0</v>
      </c>
      <c r="U136" s="194" t="n">
        <f aca="false">VLOOKUP(B1,Dati!B2:AF14,21,0)</f>
        <v>0</v>
      </c>
      <c r="V136" s="194" t="n">
        <f aca="false">VLOOKUP(B1,Dati!B2:AF14,22,0)</f>
        <v>0</v>
      </c>
      <c r="W136" s="194" t="n">
        <f aca="false">VLOOKUP(B1,Dati!B2:AF14,23,0)</f>
        <v>0</v>
      </c>
      <c r="X136" s="194" t="n">
        <f aca="false">VLOOKUP(B1,Dati!B2:AF14,24,0)</f>
        <v>0</v>
      </c>
      <c r="Y136" s="194" t="n">
        <f aca="false">VLOOKUP(B1,Dati!B2:AF14,25,0)</f>
        <v>0</v>
      </c>
      <c r="Z136" s="194" t="n">
        <f aca="false">VLOOKUP(B1,Dati!B2:AF14,26,0)</f>
        <v>0</v>
      </c>
      <c r="AA136" s="194" t="n">
        <f aca="false">VLOOKUP(B1,Dati!B2:AF14,27,0)</f>
        <v>0</v>
      </c>
      <c r="AB136" s="194" t="n">
        <f aca="false">VLOOKUP(B1,Dati!B2:AF14,28,0)</f>
        <v>0</v>
      </c>
      <c r="AC136" s="194" t="n">
        <f aca="false">VLOOKUP(B1,Dati!B2:AF14,29,0)</f>
        <v>0</v>
      </c>
      <c r="AD136" s="194" t="n">
        <f aca="false">VLOOKUP(B1,Dati!B2:AF14,30,0)</f>
        <v>0</v>
      </c>
      <c r="AE136" s="194" t="n">
        <f aca="false">VLOOKUP(B1,Dati!B2:AF14,31,0)</f>
        <v>0</v>
      </c>
      <c r="AF136" s="151"/>
      <c r="AG136" s="151"/>
      <c r="AH136" s="151"/>
      <c r="AI136" s="151"/>
      <c r="AJ136" s="151"/>
      <c r="AK136" s="151"/>
      <c r="AL136" s="151"/>
      <c r="AM136" s="151"/>
      <c r="AN136" s="151"/>
      <c r="AO136" s="151"/>
    </row>
    <row r="137" customFormat="false" ht="12.75" hidden="false" customHeight="true" outlineLevel="0" collapsed="false">
      <c r="A137" s="194" t="s">
        <v>102</v>
      </c>
      <c r="B137" s="194" t="n">
        <f aca="false">VLOOKUP(B1,Dati!B17:AF28,2,0)</f>
        <v>0</v>
      </c>
      <c r="C137" s="194" t="n">
        <f aca="false">VLOOKUP(B1,Dati!B17:AF28,3,0)</f>
        <v>0</v>
      </c>
      <c r="D137" s="194" t="n">
        <f aca="false">VLOOKUP(B1,Dati!B17:AF28,4,0)</f>
        <v>0</v>
      </c>
      <c r="E137" s="194" t="n">
        <f aca="false">VLOOKUP(B1,Dati!B17:AF28,5,0)</f>
        <v>0</v>
      </c>
      <c r="F137" s="194" t="n">
        <f aca="false">VLOOKUP(B1,Dati!B17:AF28,6,0)</f>
        <v>0</v>
      </c>
      <c r="G137" s="194" t="n">
        <f aca="false">VLOOKUP(B1,Dati!B17:AF28,7,0)</f>
        <v>0</v>
      </c>
      <c r="H137" s="194" t="n">
        <f aca="false">VLOOKUP(B1,Dati!B17:AF28,8,0)</f>
        <v>0</v>
      </c>
      <c r="I137" s="194" t="n">
        <f aca="false">VLOOKUP(B1,Dati!B17:AF28,9,0)</f>
        <v>0</v>
      </c>
      <c r="J137" s="194" t="n">
        <f aca="false">VLOOKUP(B1,Dati!B17:AF28,10,0)</f>
        <v>0</v>
      </c>
      <c r="K137" s="194" t="n">
        <f aca="false">VLOOKUP(B1,Dati!B17:AF28,11,0)</f>
        <v>0</v>
      </c>
      <c r="L137" s="194" t="n">
        <f aca="false">VLOOKUP(B1,Dati!B17:AF28,12,0)</f>
        <v>0</v>
      </c>
      <c r="M137" s="194" t="n">
        <f aca="false">VLOOKUP(B1,Dati!B17:AF28,13,0)</f>
        <v>0</v>
      </c>
      <c r="N137" s="194" t="n">
        <f aca="false">VLOOKUP(B1,Dati!B17:AF28,14,0)</f>
        <v>0</v>
      </c>
      <c r="O137" s="194" t="n">
        <f aca="false">VLOOKUP(B1,Dati!B17:AF28,15,0)</f>
        <v>0</v>
      </c>
      <c r="P137" s="194" t="n">
        <f aca="false">VLOOKUP(B1,Dati!B17:AF28,16,0)</f>
        <v>0</v>
      </c>
      <c r="Q137" s="194" t="n">
        <f aca="false">VLOOKUP(B1,Dati!B17:AF28,17,0)</f>
        <v>0</v>
      </c>
      <c r="R137" s="194" t="n">
        <f aca="false">VLOOKUP(B1,Dati!B17:AF28,18,0)</f>
        <v>0</v>
      </c>
      <c r="S137" s="194" t="n">
        <f aca="false">VLOOKUP(B1,Dati!B17:AF28,19,0)</f>
        <v>0</v>
      </c>
      <c r="T137" s="194" t="n">
        <f aca="false">VLOOKUP(B1,Dati!B17:AF28,20,0)</f>
        <v>0</v>
      </c>
      <c r="U137" s="194" t="n">
        <f aca="false">VLOOKUP(B1,Dati!B17:AF28,21,0)</f>
        <v>0</v>
      </c>
      <c r="V137" s="194" t="n">
        <f aca="false">VLOOKUP(B1,Dati!B17:AF28,22,0)</f>
        <v>0</v>
      </c>
      <c r="W137" s="194" t="n">
        <f aca="false">VLOOKUP(B1,Dati!B17:AF28,23,0)</f>
        <v>0</v>
      </c>
      <c r="X137" s="194" t="n">
        <f aca="false">VLOOKUP(B1,Dati!B17:AF28,24,0)</f>
        <v>0</v>
      </c>
      <c r="Y137" s="194" t="n">
        <f aca="false">VLOOKUP(B1,Dati!B17:AF28,25,0)</f>
        <v>0</v>
      </c>
      <c r="Z137" s="194" t="n">
        <f aca="false">VLOOKUP(B1,Dati!B17:AF28,26,0)</f>
        <v>0</v>
      </c>
      <c r="AA137" s="194" t="n">
        <f aca="false">VLOOKUP(B1,Dati!B17:AF28,27,0)</f>
        <v>0</v>
      </c>
      <c r="AB137" s="194" t="n">
        <f aca="false">VLOOKUP(B1,Dati!B17:AF28,28,0)</f>
        <v>0</v>
      </c>
      <c r="AC137" s="194" t="n">
        <f aca="false">VLOOKUP(B1,Dati!B17:AF28,29,0)</f>
        <v>0</v>
      </c>
      <c r="AD137" s="194" t="n">
        <f aca="false">VLOOKUP(B1,Dati!B17:AF28,30,0)</f>
        <v>0</v>
      </c>
      <c r="AE137" s="194" t="n">
        <f aca="false">VLOOKUP(B1,Dati!B17:AF28,31,0)</f>
        <v>0</v>
      </c>
      <c r="AF137" s="151"/>
      <c r="AG137" s="151"/>
      <c r="AH137" s="151"/>
      <c r="AI137" s="151"/>
      <c r="AJ137" s="151"/>
      <c r="AK137" s="151"/>
      <c r="AL137" s="151"/>
      <c r="AM137" s="151"/>
      <c r="AN137" s="151"/>
      <c r="AO137" s="151"/>
    </row>
    <row r="138" customFormat="false" ht="12.75" hidden="false" customHeight="true" outlineLevel="0" collapsed="false">
      <c r="A138" s="194" t="s">
        <v>103</v>
      </c>
      <c r="B138" s="194" t="n">
        <f aca="false">VLOOKUP(B1,Dati!B31:AF42,2,0)</f>
        <v>0</v>
      </c>
      <c r="C138" s="194" t="n">
        <f aca="false">VLOOKUP(B1,Dati!B31:AF42,3,0)</f>
        <v>0</v>
      </c>
      <c r="D138" s="194" t="n">
        <f aca="false">VLOOKUP(B1,Dati!B31:AF42,4,0)</f>
        <v>0</v>
      </c>
      <c r="E138" s="194" t="n">
        <f aca="false">VLOOKUP(B1,Dati!B31:AF42,5,0)</f>
        <v>0</v>
      </c>
      <c r="F138" s="194" t="n">
        <f aca="false">VLOOKUP(B1,Dati!B31:AF42,6,0)</f>
        <v>0</v>
      </c>
      <c r="G138" s="194" t="n">
        <f aca="false">VLOOKUP(B1,Dati!B31:AF42,7,0)</f>
        <v>0</v>
      </c>
      <c r="H138" s="194" t="n">
        <f aca="false">VLOOKUP(B1,Dati!B31:AF42,8,0)</f>
        <v>0</v>
      </c>
      <c r="I138" s="194" t="n">
        <f aca="false">VLOOKUP(B1,Dati!B31:AF42,9,0)</f>
        <v>0</v>
      </c>
      <c r="J138" s="194" t="n">
        <f aca="false">VLOOKUP(B1,Dati!B31:AF42,10,0)</f>
        <v>0</v>
      </c>
      <c r="K138" s="194" t="n">
        <f aca="false">VLOOKUP(B1,Dati!B31:AF42,11,0)</f>
        <v>0</v>
      </c>
      <c r="L138" s="194" t="n">
        <f aca="false">VLOOKUP(B1,Dati!B31:AF42,12,0)</f>
        <v>0</v>
      </c>
      <c r="M138" s="194" t="n">
        <f aca="false">VLOOKUP(B1,Dati!B31:AF42,13,0)</f>
        <v>0</v>
      </c>
      <c r="N138" s="194" t="n">
        <f aca="false">VLOOKUP(B1,Dati!B31:AF42,14,0)</f>
        <v>0</v>
      </c>
      <c r="O138" s="194" t="n">
        <f aca="false">VLOOKUP(B1,Dati!B31:AF42,15,0)</f>
        <v>0</v>
      </c>
      <c r="P138" s="194" t="n">
        <f aca="false">VLOOKUP(B1,Dati!B31:AF42,16,0)</f>
        <v>0</v>
      </c>
      <c r="Q138" s="194" t="n">
        <f aca="false">VLOOKUP(B1,Dati!B31:AF42,17,0)</f>
        <v>0</v>
      </c>
      <c r="R138" s="194" t="n">
        <f aca="false">VLOOKUP(B1,Dati!B31:AF42,18,0)</f>
        <v>0</v>
      </c>
      <c r="S138" s="194" t="n">
        <f aca="false">VLOOKUP(B1,Dati!B31:AF42,19,0)</f>
        <v>0</v>
      </c>
      <c r="T138" s="194" t="n">
        <f aca="false">VLOOKUP(B1,Dati!B31:AF42,20,0)</f>
        <v>0</v>
      </c>
      <c r="U138" s="194" t="n">
        <f aca="false">VLOOKUP(B1,Dati!B31:AF42,21,0)</f>
        <v>0</v>
      </c>
      <c r="V138" s="194" t="n">
        <f aca="false">VLOOKUP(B1,Dati!B31:AF42,22,0)</f>
        <v>0</v>
      </c>
      <c r="W138" s="194" t="n">
        <f aca="false">VLOOKUP(B1,Dati!B31:AF42,23,0)</f>
        <v>0</v>
      </c>
      <c r="X138" s="194" t="n">
        <f aca="false">VLOOKUP(B1,Dati!B31:AF42,24,0)</f>
        <v>0</v>
      </c>
      <c r="Y138" s="194" t="n">
        <f aca="false">VLOOKUP(B1,Dati!B31:AF42,25,0)</f>
        <v>0</v>
      </c>
      <c r="Z138" s="194" t="n">
        <f aca="false">VLOOKUP(B1,Dati!B31:AF42,26,0)</f>
        <v>0</v>
      </c>
      <c r="AA138" s="194" t="n">
        <f aca="false">VLOOKUP(B1,Dati!B31:AF42,27,0)</f>
        <v>0</v>
      </c>
      <c r="AB138" s="194" t="n">
        <f aca="false">VLOOKUP(B1,Dati!B31:AF42,28,0)</f>
        <v>0</v>
      </c>
      <c r="AC138" s="194" t="n">
        <f aca="false">VLOOKUP(B1,Dati!B31:AF42,29,0)</f>
        <v>0</v>
      </c>
      <c r="AD138" s="194" t="n">
        <f aca="false">VLOOKUP(B1,Dati!B31:AF42,30,0)</f>
        <v>0</v>
      </c>
      <c r="AE138" s="194" t="n">
        <f aca="false">VLOOKUP(B1,Dati!B31:AF42,31,0)</f>
        <v>0</v>
      </c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</row>
    <row r="139" customFormat="false" ht="12.75" hidden="false" customHeight="true" outlineLevel="0" collapsed="false">
      <c r="A139" s="194" t="s">
        <v>104</v>
      </c>
      <c r="B139" s="194" t="n">
        <f aca="false">VLOOKUP(B1,Dati!B45:AF56,2,0)</f>
        <v>0</v>
      </c>
      <c r="C139" s="194" t="n">
        <f aca="false">VLOOKUP(B1,Dati!B45:AF56,3,0)</f>
        <v>0</v>
      </c>
      <c r="D139" s="194" t="n">
        <f aca="false">VLOOKUP(B1,Dati!B45:AF56,4,0)</f>
        <v>0</v>
      </c>
      <c r="E139" s="194" t="n">
        <f aca="false">VLOOKUP(B1,Dati!B45:AF56,5,0)</f>
        <v>0</v>
      </c>
      <c r="F139" s="194" t="n">
        <f aca="false">VLOOKUP(B1,Dati!B45:AF56,6,0)</f>
        <v>0</v>
      </c>
      <c r="G139" s="194" t="n">
        <f aca="false">VLOOKUP(B1,Dati!B45:AF56,7,0)</f>
        <v>0</v>
      </c>
      <c r="H139" s="194" t="n">
        <f aca="false">VLOOKUP(B1,Dati!B45:AF56,8,0)</f>
        <v>0</v>
      </c>
      <c r="I139" s="194" t="n">
        <f aca="false">VLOOKUP(B1,Dati!B45:AF56,9,0)</f>
        <v>0</v>
      </c>
      <c r="J139" s="194" t="n">
        <f aca="false">VLOOKUP(B1,Dati!B45:AF56,10,0)</f>
        <v>0</v>
      </c>
      <c r="K139" s="194" t="n">
        <f aca="false">VLOOKUP(B1,Dati!B45:AF56,11,0)</f>
        <v>0</v>
      </c>
      <c r="L139" s="194" t="n">
        <f aca="false">VLOOKUP(B1,Dati!B45:AF56,12,0)</f>
        <v>0</v>
      </c>
      <c r="M139" s="194" t="n">
        <f aca="false">VLOOKUP(B1,Dati!B45:AF56,13,0)</f>
        <v>0</v>
      </c>
      <c r="N139" s="194" t="n">
        <f aca="false">VLOOKUP(B1,Dati!B45:AF56,14,0)</f>
        <v>0</v>
      </c>
      <c r="O139" s="194" t="n">
        <f aca="false">VLOOKUP(B1,Dati!B45:AF56,15,0)</f>
        <v>0</v>
      </c>
      <c r="P139" s="194" t="n">
        <f aca="false">VLOOKUP(B1,Dati!B45:AF56,16,0)</f>
        <v>0</v>
      </c>
      <c r="Q139" s="194" t="n">
        <f aca="false">VLOOKUP(B1,Dati!B45:AF56,17,0)</f>
        <v>0</v>
      </c>
      <c r="R139" s="194" t="n">
        <f aca="false">VLOOKUP(B1,Dati!B45:AF56,18,0)</f>
        <v>0</v>
      </c>
      <c r="S139" s="194" t="n">
        <f aca="false">VLOOKUP(B1,Dati!B45:AF56,19,0)</f>
        <v>0</v>
      </c>
      <c r="T139" s="194" t="n">
        <f aca="false">VLOOKUP(B1,Dati!B45:AF56,20,0)</f>
        <v>0</v>
      </c>
      <c r="U139" s="194" t="n">
        <f aca="false">VLOOKUP(B1,Dati!B45:AF56,21,0)</f>
        <v>0</v>
      </c>
      <c r="V139" s="194" t="n">
        <f aca="false">VLOOKUP(B1,Dati!B45:AF56,22,0)</f>
        <v>0</v>
      </c>
      <c r="W139" s="194" t="n">
        <f aca="false">VLOOKUP(B1,Dati!B45:AF56,23,0)</f>
        <v>0</v>
      </c>
      <c r="X139" s="194" t="n">
        <f aca="false">VLOOKUP(B1,Dati!B45:AF56,24,0)</f>
        <v>0</v>
      </c>
      <c r="Y139" s="194" t="n">
        <f aca="false">VLOOKUP(B1,Dati!B45:AF56,25,0)</f>
        <v>0</v>
      </c>
      <c r="Z139" s="194" t="n">
        <f aca="false">VLOOKUP(B1,Dati!B45:AF56,26,0)</f>
        <v>0</v>
      </c>
      <c r="AA139" s="194" t="n">
        <f aca="false">VLOOKUP(B1,Dati!B45:AF56,27,0)</f>
        <v>0</v>
      </c>
      <c r="AB139" s="194" t="n">
        <f aca="false">VLOOKUP(B1,Dati!B45:AF56,28,0)</f>
        <v>0</v>
      </c>
      <c r="AC139" s="194" t="n">
        <f aca="false">VLOOKUP(B1,Dati!B45:AF56,29,0)</f>
        <v>0</v>
      </c>
      <c r="AD139" s="194" t="n">
        <f aca="false">VLOOKUP(B1,Dati!B45:AF56,30,0)</f>
        <v>0</v>
      </c>
      <c r="AE139" s="194" t="n">
        <f aca="false">VLOOKUP(B1,Dati!B45:AF56,31,0)</f>
        <v>0</v>
      </c>
      <c r="AF139" s="151"/>
      <c r="AG139" s="151"/>
      <c r="AH139" s="151"/>
      <c r="AI139" s="151"/>
      <c r="AJ139" s="151"/>
      <c r="AK139" s="151"/>
      <c r="AL139" s="151"/>
      <c r="AM139" s="151"/>
      <c r="AN139" s="151"/>
      <c r="AO139" s="151"/>
    </row>
    <row r="140" customFormat="false" ht="12.75" hidden="false" customHeight="true" outlineLevel="0" collapsed="false">
      <c r="A140" s="194" t="s">
        <v>105</v>
      </c>
      <c r="B140" s="194" t="n">
        <f aca="false">VLOOKUP(B1,Dati!B59:AF70,2,0)</f>
        <v>0</v>
      </c>
      <c r="C140" s="194" t="n">
        <f aca="false">VLOOKUP(B1,Dati!B59:AF70,3,0)</f>
        <v>0</v>
      </c>
      <c r="D140" s="194" t="n">
        <f aca="false">VLOOKUP(B1,Dati!B59:AF70,4,0)</f>
        <v>0</v>
      </c>
      <c r="E140" s="194" t="n">
        <f aca="false">VLOOKUP(B1,Dati!B59:AF70,5,0)</f>
        <v>0</v>
      </c>
      <c r="F140" s="194" t="n">
        <f aca="false">VLOOKUP(B1,Dati!B59:AF70,6,0)</f>
        <v>0</v>
      </c>
      <c r="G140" s="194" t="n">
        <f aca="false">VLOOKUP(B1,Dati!B59:AF70,7,0)</f>
        <v>0</v>
      </c>
      <c r="H140" s="194" t="n">
        <f aca="false">VLOOKUP(B1,Dati!B59:AF70,8,0)</f>
        <v>0</v>
      </c>
      <c r="I140" s="194" t="n">
        <f aca="false">VLOOKUP(B1,Dati!B59:AF70,9,0)</f>
        <v>0</v>
      </c>
      <c r="J140" s="194" t="n">
        <f aca="false">VLOOKUP(B1,Dati!B59:AF70,10,0)</f>
        <v>0</v>
      </c>
      <c r="K140" s="194" t="n">
        <f aca="false">VLOOKUP(B1,Dati!B59:AF70,11,0)</f>
        <v>0</v>
      </c>
      <c r="L140" s="194" t="n">
        <f aca="false">VLOOKUP(B1,Dati!B59:AF70,12,0)</f>
        <v>0</v>
      </c>
      <c r="M140" s="194" t="n">
        <f aca="false">VLOOKUP(B1,Dati!B59:AF70,13,0)</f>
        <v>0</v>
      </c>
      <c r="N140" s="194" t="n">
        <f aca="false">VLOOKUP(B1,Dati!B59:AF70,14,0)</f>
        <v>0</v>
      </c>
      <c r="O140" s="194" t="n">
        <f aca="false">VLOOKUP(B1,Dati!B59:AF70,15,0)</f>
        <v>0</v>
      </c>
      <c r="P140" s="194" t="n">
        <f aca="false">VLOOKUP(B1,Dati!B59:AF70,16,0)</f>
        <v>0</v>
      </c>
      <c r="Q140" s="194" t="n">
        <f aca="false">VLOOKUP(B1,Dati!B59:AF70,17,0)</f>
        <v>0</v>
      </c>
      <c r="R140" s="194" t="n">
        <f aca="false">VLOOKUP(B1,Dati!B59:AF70,18,0)</f>
        <v>0</v>
      </c>
      <c r="S140" s="194" t="n">
        <f aca="false">VLOOKUP(B1,Dati!B59:AF70,19,0)</f>
        <v>0</v>
      </c>
      <c r="T140" s="194" t="n">
        <f aca="false">VLOOKUP(B1,Dati!B59:AF70,20,0)</f>
        <v>0</v>
      </c>
      <c r="U140" s="194" t="n">
        <f aca="false">VLOOKUP(B1,Dati!B59:AF70,21,0)</f>
        <v>0</v>
      </c>
      <c r="V140" s="194" t="n">
        <f aca="false">VLOOKUP(B1,Dati!B59:AF70,22,0)</f>
        <v>0</v>
      </c>
      <c r="W140" s="194" t="n">
        <f aca="false">VLOOKUP(B1,Dati!B59:AF70,23,0)</f>
        <v>0</v>
      </c>
      <c r="X140" s="194" t="n">
        <f aca="false">VLOOKUP(B1,Dati!B59:AF70,24,0)</f>
        <v>0</v>
      </c>
      <c r="Y140" s="194" t="n">
        <f aca="false">VLOOKUP(B1,Dati!B59:AF70,25,0)</f>
        <v>0</v>
      </c>
      <c r="Z140" s="194" t="n">
        <f aca="false">VLOOKUP(B1,Dati!B59:AF70,26,0)</f>
        <v>0</v>
      </c>
      <c r="AA140" s="194" t="n">
        <f aca="false">VLOOKUP(B1,Dati!B59:AF70,27,0)</f>
        <v>0</v>
      </c>
      <c r="AB140" s="194" t="n">
        <f aca="false">VLOOKUP(B1,Dati!B59:AF70,28,0)</f>
        <v>0</v>
      </c>
      <c r="AC140" s="194" t="n">
        <f aca="false">VLOOKUP(B1,Dati!B59:AF70,29,0)</f>
        <v>0</v>
      </c>
      <c r="AD140" s="194" t="n">
        <f aca="false">VLOOKUP(B1,Dati!B59:AF70,30,0)</f>
        <v>0</v>
      </c>
      <c r="AE140" s="194" t="n">
        <f aca="false">VLOOKUP(B1,Dati!B59:AF70,31,0)</f>
        <v>0</v>
      </c>
      <c r="AF140" s="151"/>
      <c r="AG140" s="151"/>
      <c r="AH140" s="151"/>
      <c r="AI140" s="151"/>
      <c r="AJ140" s="151"/>
      <c r="AK140" s="151"/>
      <c r="AL140" s="151"/>
      <c r="AM140" s="151"/>
      <c r="AN140" s="151"/>
      <c r="AO140" s="151"/>
    </row>
    <row r="141" customFormat="false" ht="12.75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8.14"/>
    <col collapsed="false" customWidth="true" hidden="false" outlineLevel="0" max="8" min="3" style="0" width="4.86"/>
    <col collapsed="false" customWidth="true" hidden="false" outlineLevel="0" max="9" min="9" style="0" width="9.58"/>
    <col collapsed="false" customWidth="true" hidden="false" outlineLevel="0" max="11" min="10" style="0" width="4.86"/>
    <col collapsed="false" customWidth="true" hidden="false" outlineLevel="0" max="12" min="12" style="0" width="7.57"/>
    <col collapsed="false" customWidth="true" hidden="false" outlineLevel="0" max="13" min="13" style="0" width="8.57"/>
    <col collapsed="false" customWidth="true" hidden="false" outlineLevel="0" max="19" min="14" style="0" width="4.86"/>
    <col collapsed="false" customWidth="true" hidden="false" outlineLevel="0" max="20" min="20" style="0" width="9.58"/>
    <col collapsed="false" customWidth="true" hidden="false" outlineLevel="0" max="31" min="21" style="0" width="4.86"/>
    <col collapsed="false" customWidth="true" hidden="false" outlineLevel="0" max="32" min="32" style="0" width="8"/>
    <col collapsed="false" customWidth="true" hidden="false" outlineLevel="0" max="41" min="33" style="0" width="10.86"/>
    <col collapsed="false" customWidth="true" hidden="false" outlineLevel="0" max="1025" min="42" style="0" width="17.29"/>
  </cols>
  <sheetData>
    <row r="1" customFormat="false" ht="12.75" hidden="false" customHeight="true" outlineLevel="0" collapsed="false">
      <c r="A1" s="167" t="s">
        <v>94</v>
      </c>
      <c r="B1" s="188" t="n">
        <v>15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</row>
    <row r="2" customFormat="false" ht="12.75" hidden="false" customHeight="true" outlineLevel="0" collapsed="false">
      <c r="A2" s="166"/>
      <c r="B2" s="167"/>
      <c r="C2" s="151"/>
      <c r="D2" s="151"/>
      <c r="E2" s="151"/>
      <c r="F2" s="151"/>
      <c r="G2" s="151"/>
      <c r="H2" s="151"/>
      <c r="I2" s="167"/>
      <c r="J2" s="151"/>
      <c r="K2" s="151"/>
      <c r="L2" s="166" t="s">
        <v>95</v>
      </c>
      <c r="M2" s="167"/>
      <c r="N2" s="151"/>
      <c r="O2" s="151"/>
      <c r="P2" s="151"/>
      <c r="Q2" s="151"/>
      <c r="R2" s="151"/>
      <c r="S2" s="151"/>
      <c r="T2" s="167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</row>
    <row r="3" customFormat="false" ht="12.75" hidden="false" customHeight="true" outlineLevel="0" collapsed="false">
      <c r="A3" s="166" t="s">
        <v>74</v>
      </c>
      <c r="B3" s="167"/>
      <c r="C3" s="151"/>
      <c r="D3" s="151"/>
      <c r="E3" s="151"/>
      <c r="F3" s="151"/>
      <c r="G3" s="151"/>
      <c r="H3" s="151"/>
      <c r="I3" s="167"/>
      <c r="J3" s="151"/>
      <c r="K3" s="151"/>
      <c r="L3" s="151"/>
      <c r="M3" s="168" t="s">
        <v>2</v>
      </c>
      <c r="N3" s="150"/>
      <c r="O3" s="150"/>
      <c r="P3" s="150"/>
      <c r="Q3" s="150"/>
      <c r="R3" s="150"/>
      <c r="S3" s="151"/>
      <c r="T3" s="168" t="s">
        <v>4</v>
      </c>
      <c r="U3" s="150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</row>
    <row r="4" customFormat="false" ht="12.75" hidden="false" customHeight="true" outlineLevel="0" collapsed="false">
      <c r="A4" s="151"/>
      <c r="B4" s="168" t="s">
        <v>2</v>
      </c>
      <c r="C4" s="150"/>
      <c r="D4" s="150"/>
      <c r="E4" s="150"/>
      <c r="F4" s="150"/>
      <c r="G4" s="150"/>
      <c r="H4" s="151"/>
      <c r="I4" s="168" t="s">
        <v>4</v>
      </c>
      <c r="J4" s="150"/>
      <c r="K4" s="151"/>
      <c r="L4" s="152"/>
      <c r="M4" s="169" t="s">
        <v>54</v>
      </c>
      <c r="N4" s="169" t="s">
        <v>51</v>
      </c>
      <c r="O4" s="169" t="s">
        <v>57</v>
      </c>
      <c r="P4" s="169" t="s">
        <v>55</v>
      </c>
      <c r="Q4" s="169" t="s">
        <v>56</v>
      </c>
      <c r="R4" s="169" t="s">
        <v>5</v>
      </c>
      <c r="S4" s="170"/>
      <c r="T4" s="169" t="s">
        <v>60</v>
      </c>
      <c r="U4" s="169" t="s">
        <v>75</v>
      </c>
      <c r="V4" s="156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</row>
    <row r="5" customFormat="false" ht="12.75" hidden="false" customHeight="true" outlineLevel="0" collapsed="false">
      <c r="A5" s="152"/>
      <c r="B5" s="169" t="s">
        <v>54</v>
      </c>
      <c r="C5" s="169" t="s">
        <v>51</v>
      </c>
      <c r="D5" s="169" t="s">
        <v>57</v>
      </c>
      <c r="E5" s="169" t="s">
        <v>55</v>
      </c>
      <c r="F5" s="169" t="s">
        <v>56</v>
      </c>
      <c r="G5" s="169" t="s">
        <v>5</v>
      </c>
      <c r="H5" s="170"/>
      <c r="I5" s="169" t="s">
        <v>60</v>
      </c>
      <c r="J5" s="169" t="s">
        <v>75</v>
      </c>
      <c r="K5" s="156"/>
      <c r="L5" s="152"/>
      <c r="M5" s="171" t="n">
        <f aca="false">COUNTIF(B136:AE136,M4)</f>
        <v>0</v>
      </c>
      <c r="N5" s="171" t="n">
        <f aca="false">COUNTIF(B136:AE136,N4)</f>
        <v>1</v>
      </c>
      <c r="O5" s="171" t="n">
        <f aca="false">COUNTIF(B136:AE136,O4)</f>
        <v>0</v>
      </c>
      <c r="P5" s="171" t="n">
        <f aca="false">COUNTIF(B136:AE136,P4)</f>
        <v>0</v>
      </c>
      <c r="Q5" s="171" t="n">
        <f aca="false">COUNTIF(B136:AE136,Q4)</f>
        <v>0</v>
      </c>
      <c r="R5" s="171" t="n">
        <f aca="false">SUM(M5:Q5)</f>
        <v>1</v>
      </c>
      <c r="S5" s="170"/>
      <c r="T5" s="171" t="n">
        <f aca="false">COUNTIF(B136:AE136,T4)</f>
        <v>0</v>
      </c>
      <c r="U5" s="171" t="n">
        <f aca="false">COUNTIF(B136:AE136,U4)</f>
        <v>0</v>
      </c>
      <c r="V5" s="156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</row>
    <row r="6" customFormat="false" ht="12.75" hidden="false" customHeight="true" outlineLevel="0" collapsed="false">
      <c r="A6" s="152"/>
      <c r="B6" s="171" t="n">
        <f aca="false">COUNTIF(B136:AE140,B5)</f>
        <v>1</v>
      </c>
      <c r="C6" s="171" t="n">
        <f aca="false">COUNTIF(B136:AE140,C5)</f>
        <v>2</v>
      </c>
      <c r="D6" s="171" t="n">
        <f aca="false">COUNTIF(B136:AE140,D5)</f>
        <v>0</v>
      </c>
      <c r="E6" s="171" t="n">
        <f aca="false">COUNTIF(B136:AE140,E5)</f>
        <v>0</v>
      </c>
      <c r="F6" s="171" t="n">
        <f aca="false">COUNTIF(B136:AE140,F5)</f>
        <v>0</v>
      </c>
      <c r="G6" s="171" t="n">
        <f aca="false">SUM(B6:F6)</f>
        <v>3</v>
      </c>
      <c r="H6" s="170"/>
      <c r="I6" s="171" t="n">
        <f aca="false">COUNTIF(B136:AE140,I5)</f>
        <v>1</v>
      </c>
      <c r="J6" s="171" t="n">
        <f aca="false">COUNTIF(B136:AE140,J5)</f>
        <v>0</v>
      </c>
      <c r="K6" s="156"/>
      <c r="L6" s="152"/>
      <c r="M6" s="172" t="n">
        <f aca="false">IF(R5&gt;0,M5/R5,0)</f>
        <v>0</v>
      </c>
      <c r="N6" s="172" t="n">
        <f aca="false">IF(R5&gt;0,N5/R5,0)</f>
        <v>1</v>
      </c>
      <c r="O6" s="172" t="n">
        <f aca="false">IF(R5&gt;0,O5/R5,0)</f>
        <v>0</v>
      </c>
      <c r="P6" s="172" t="n">
        <f aca="false">IF(R5&gt;0,P5/R5,0)</f>
        <v>0</v>
      </c>
      <c r="Q6" s="172" t="n">
        <f aca="false">IF(R5&gt;0,Q5/R5,0)</f>
        <v>0</v>
      </c>
      <c r="R6" s="173" t="n">
        <f aca="false">SUM(M6:Q6)</f>
        <v>1</v>
      </c>
      <c r="S6" s="156"/>
      <c r="T6" s="196" t="s">
        <v>77</v>
      </c>
      <c r="U6" s="160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</row>
    <row r="7" customFormat="false" ht="12.75" hidden="false" customHeight="true" outlineLevel="0" collapsed="false">
      <c r="A7" s="152"/>
      <c r="B7" s="172" t="n">
        <f aca="false">IF(G6&gt;0,B6/G6,0)</f>
        <v>0.3333333333</v>
      </c>
      <c r="C7" s="172" t="n">
        <f aca="false">IF(G6&gt;0,C6/G6,0)</f>
        <v>0.6666666667</v>
      </c>
      <c r="D7" s="172" t="n">
        <f aca="false">IF(G6&gt;0,D6/G6,0)</f>
        <v>0</v>
      </c>
      <c r="E7" s="172" t="n">
        <f aca="false">IF(E6&gt;0,E6/G6,0)</f>
        <v>0</v>
      </c>
      <c r="F7" s="172" t="n">
        <f aca="false">IF(F6&gt;0,F6/G6,0)</f>
        <v>0</v>
      </c>
      <c r="G7" s="173" t="n">
        <f aca="false">SUM(B7:F7)</f>
        <v>1</v>
      </c>
      <c r="H7" s="156"/>
      <c r="I7" s="160"/>
      <c r="J7" s="160"/>
      <c r="K7" s="151"/>
      <c r="L7" s="174" t="s">
        <v>76</v>
      </c>
      <c r="M7" s="175" t="n">
        <f aca="false">IF(R5&gt;0,(M5-Q5)/R5,0)</f>
        <v>0</v>
      </c>
      <c r="N7" s="160"/>
      <c r="O7" s="176"/>
      <c r="P7" s="176"/>
      <c r="Q7" s="176"/>
      <c r="R7" s="160"/>
      <c r="S7" s="151"/>
      <c r="T7" s="171" t="n">
        <f aca="false">COUNTIF(B136:AE136,T6)</f>
        <v>0</v>
      </c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</row>
    <row r="8" customFormat="false" ht="12.75" hidden="false" customHeight="true" outlineLevel="0" collapsed="false">
      <c r="A8" s="174" t="s">
        <v>76</v>
      </c>
      <c r="B8" s="175" t="n">
        <f aca="false">IF(G6&gt;0,(B6-F6)/G6,0)</f>
        <v>0.3333333333</v>
      </c>
      <c r="C8" s="160"/>
      <c r="D8" s="176"/>
      <c r="E8" s="176"/>
      <c r="F8" s="176"/>
      <c r="G8" s="160"/>
      <c r="H8" s="151"/>
      <c r="I8" s="149" t="s">
        <v>77</v>
      </c>
      <c r="J8" s="187" t="n">
        <f aca="false">COUNTIF(B136:AE140,I8)</f>
        <v>0</v>
      </c>
      <c r="K8" s="151"/>
      <c r="L8" s="174" t="s">
        <v>78</v>
      </c>
      <c r="M8" s="178" t="n">
        <f aca="false">IF(R5&gt;0,(M5+N5)/R5,0)</f>
        <v>1</v>
      </c>
      <c r="N8" s="179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51"/>
      <c r="AO8" s="151"/>
    </row>
    <row r="9" customFormat="false" ht="12.75" hidden="false" customHeight="true" outlineLevel="0" collapsed="false">
      <c r="A9" s="174" t="s">
        <v>78</v>
      </c>
      <c r="B9" s="178" t="n">
        <f aca="false">IF(G6&gt;0,(B6+C6)/G6,0)</f>
        <v>1</v>
      </c>
      <c r="C9" s="179"/>
      <c r="D9" s="151"/>
      <c r="E9" s="151"/>
      <c r="F9" s="151"/>
      <c r="G9" s="151"/>
      <c r="H9" s="151"/>
      <c r="I9" s="151"/>
      <c r="J9" s="151"/>
      <c r="K9" s="151"/>
      <c r="L9" s="151"/>
      <c r="M9" s="180"/>
      <c r="N9" s="179"/>
      <c r="O9" s="151"/>
      <c r="P9" s="151"/>
      <c r="Q9" s="151"/>
      <c r="R9" s="151"/>
      <c r="S9" s="151"/>
      <c r="T9" s="167" t="s">
        <v>79</v>
      </c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</row>
    <row r="10" customFormat="false" ht="12.75" hidden="false" customHeight="true" outlineLevel="0" collapsed="false">
      <c r="A10" s="151"/>
      <c r="B10" s="180"/>
      <c r="C10" s="179"/>
      <c r="D10" s="151"/>
      <c r="E10" s="151"/>
      <c r="F10" s="151"/>
      <c r="G10" s="151"/>
      <c r="H10" s="151"/>
      <c r="I10" s="167" t="s">
        <v>79</v>
      </c>
      <c r="J10" s="151"/>
      <c r="K10" s="151"/>
      <c r="L10" s="151"/>
      <c r="M10" s="168" t="s">
        <v>1</v>
      </c>
      <c r="N10" s="150"/>
      <c r="O10" s="150"/>
      <c r="P10" s="150"/>
      <c r="Q10" s="150"/>
      <c r="R10" s="150"/>
      <c r="S10" s="151"/>
      <c r="T10" s="181" t="s">
        <v>0</v>
      </c>
      <c r="U10" s="182" t="n">
        <f aca="false">M12+M19+T5</f>
        <v>3</v>
      </c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</row>
    <row r="11" customFormat="false" ht="12.75" hidden="false" customHeight="true" outlineLevel="0" collapsed="false">
      <c r="A11" s="151"/>
      <c r="B11" s="168" t="s">
        <v>1</v>
      </c>
      <c r="C11" s="150"/>
      <c r="D11" s="150"/>
      <c r="E11" s="150"/>
      <c r="F11" s="150"/>
      <c r="G11" s="150"/>
      <c r="H11" s="151"/>
      <c r="I11" s="181" t="s">
        <v>0</v>
      </c>
      <c r="J11" s="182" t="n">
        <f aca="false">B13+B20+I6</f>
        <v>14</v>
      </c>
      <c r="K11" s="151"/>
      <c r="L11" s="152"/>
      <c r="M11" s="169" t="s">
        <v>49</v>
      </c>
      <c r="N11" s="169" t="s">
        <v>47</v>
      </c>
      <c r="O11" s="169" t="s">
        <v>80</v>
      </c>
      <c r="P11" s="169" t="s">
        <v>81</v>
      </c>
      <c r="Q11" s="169" t="s">
        <v>48</v>
      </c>
      <c r="R11" s="169" t="s">
        <v>5</v>
      </c>
      <c r="S11" s="156"/>
      <c r="T11" s="181" t="s">
        <v>82</v>
      </c>
      <c r="U11" s="182" t="n">
        <f aca="false">R19+Q12+U5+T7</f>
        <v>1</v>
      </c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</row>
    <row r="12" customFormat="false" ht="12.75" hidden="false" customHeight="true" outlineLevel="0" collapsed="false">
      <c r="A12" s="152"/>
      <c r="B12" s="169" t="s">
        <v>49</v>
      </c>
      <c r="C12" s="169" t="s">
        <v>47</v>
      </c>
      <c r="D12" s="169" t="s">
        <v>80</v>
      </c>
      <c r="E12" s="169" t="s">
        <v>81</v>
      </c>
      <c r="F12" s="169" t="s">
        <v>48</v>
      </c>
      <c r="G12" s="169" t="s">
        <v>5</v>
      </c>
      <c r="H12" s="156"/>
      <c r="I12" s="181" t="s">
        <v>82</v>
      </c>
      <c r="J12" s="182" t="n">
        <f aca="false">G20+F13+J6+J8</f>
        <v>6</v>
      </c>
      <c r="K12" s="151"/>
      <c r="L12" s="152"/>
      <c r="M12" s="171" t="n">
        <f aca="false">COUNTIF(B136:AE136,M11)</f>
        <v>0</v>
      </c>
      <c r="N12" s="171" t="n">
        <f aca="false">COUNTIF(B136:AE136,N11)</f>
        <v>3</v>
      </c>
      <c r="O12" s="171" t="n">
        <f aca="false">COUNTIF(B136:AE136,O11)</f>
        <v>0</v>
      </c>
      <c r="P12" s="171" t="n">
        <f aca="false">COUNTIF(B136:AE136,P11)</f>
        <v>0</v>
      </c>
      <c r="Q12" s="171" t="n">
        <f aca="false">COUNTIF(B136:AE136,Q11)</f>
        <v>0</v>
      </c>
      <c r="R12" s="171" t="n">
        <f aca="false">SUM(M12:Q12)</f>
        <v>3</v>
      </c>
      <c r="S12" s="156"/>
      <c r="T12" s="181" t="s">
        <v>83</v>
      </c>
      <c r="U12" s="182" t="n">
        <f aca="false">Q5</f>
        <v>0</v>
      </c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</row>
    <row r="13" customFormat="false" ht="12.75" hidden="false" customHeight="true" outlineLevel="0" collapsed="false">
      <c r="A13" s="152"/>
      <c r="B13" s="171" t="n">
        <f aca="false">COUNTIF(B136:AE140,B12)</f>
        <v>1</v>
      </c>
      <c r="C13" s="171" t="n">
        <f aca="false">COUNTIF(B136:AE140,C12)</f>
        <v>11</v>
      </c>
      <c r="D13" s="171" t="n">
        <f aca="false">COUNTIF(B136:AE140,D12)</f>
        <v>0</v>
      </c>
      <c r="E13" s="171" t="n">
        <f aca="false">COUNTIF(B136:AE140,E12)</f>
        <v>0</v>
      </c>
      <c r="F13" s="171" t="n">
        <f aca="false">COUNTIF(B136:AE140,F12)</f>
        <v>2</v>
      </c>
      <c r="G13" s="171" t="n">
        <f aca="false">SUM(B13:F13)</f>
        <v>14</v>
      </c>
      <c r="H13" s="156"/>
      <c r="I13" s="181" t="s">
        <v>83</v>
      </c>
      <c r="J13" s="182" t="n">
        <f aca="false">F6</f>
        <v>0</v>
      </c>
      <c r="K13" s="151"/>
      <c r="L13" s="152"/>
      <c r="M13" s="172" t="n">
        <f aca="false">IF(R12&gt;0,M12/R12,0)</f>
        <v>0</v>
      </c>
      <c r="N13" s="172" t="n">
        <f aca="false">IF(R2&gt;0,N12/R12,0)</f>
        <v>0</v>
      </c>
      <c r="O13" s="172" t="n">
        <f aca="false">IF(R12&gt;0,O12/R12,0)</f>
        <v>0</v>
      </c>
      <c r="P13" s="172" t="n">
        <f aca="false">IF(R2&gt;0,P12/R12,0)</f>
        <v>0</v>
      </c>
      <c r="Q13" s="172" t="n">
        <f aca="false">IF(R2&gt;0,Q12/R12,0)</f>
        <v>0</v>
      </c>
      <c r="R13" s="172" t="n">
        <f aca="false">SUM(M13:Q13)</f>
        <v>0</v>
      </c>
      <c r="S13" s="156"/>
      <c r="T13" s="181" t="s">
        <v>84</v>
      </c>
      <c r="U13" s="182" t="n">
        <f aca="false">Q19</f>
        <v>0</v>
      </c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</row>
    <row r="14" customFormat="false" ht="12.75" hidden="false" customHeight="true" outlineLevel="0" collapsed="false">
      <c r="A14" s="152"/>
      <c r="B14" s="172" t="n">
        <f aca="false">IF(G13&gt;0,B13/G13,0)</f>
        <v>0.07142857143</v>
      </c>
      <c r="C14" s="172" t="n">
        <f aca="false">IF(G13&gt;0,C13/G13,0)</f>
        <v>0.7857142857</v>
      </c>
      <c r="D14" s="172" t="n">
        <f aca="false">IF(G13&gt;0,D13/G13,0)</f>
        <v>0</v>
      </c>
      <c r="E14" s="172" t="n">
        <f aca="false">IF(G13&gt;0,E13/G13,0)</f>
        <v>0</v>
      </c>
      <c r="F14" s="172" t="n">
        <f aca="false">IF(G13&gt;0,F13/G13,0)</f>
        <v>0.1428571429</v>
      </c>
      <c r="G14" s="172" t="n">
        <f aca="false">SUM(B14:F14)</f>
        <v>1.00000000003</v>
      </c>
      <c r="H14" s="156"/>
      <c r="I14" s="181" t="s">
        <v>84</v>
      </c>
      <c r="J14" s="182" t="n">
        <f aca="false">F20</f>
        <v>0</v>
      </c>
      <c r="K14" s="151"/>
      <c r="L14" s="174" t="s">
        <v>76</v>
      </c>
      <c r="M14" s="175" t="n">
        <f aca="false">IF(R12&gt;0,(M12-Q12)/R12,0)</f>
        <v>0</v>
      </c>
      <c r="N14" s="160"/>
      <c r="O14" s="160"/>
      <c r="P14" s="160"/>
      <c r="Q14" s="160"/>
      <c r="R14" s="160"/>
      <c r="S14" s="151"/>
      <c r="T14" s="181" t="s">
        <v>85</v>
      </c>
      <c r="U14" s="183" t="n">
        <f aca="false">M7</f>
        <v>0</v>
      </c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</row>
    <row r="15" customFormat="false" ht="12.75" hidden="false" customHeight="true" outlineLevel="0" collapsed="false">
      <c r="A15" s="174" t="s">
        <v>76</v>
      </c>
      <c r="B15" s="175" t="n">
        <f aca="false">IF(G13&gt;0,(B13-F13)/G13,0)</f>
        <v>-0.07142857143</v>
      </c>
      <c r="C15" s="160"/>
      <c r="D15" s="160"/>
      <c r="E15" s="160"/>
      <c r="F15" s="160"/>
      <c r="G15" s="160"/>
      <c r="H15" s="151"/>
      <c r="I15" s="181" t="s">
        <v>85</v>
      </c>
      <c r="J15" s="183" t="n">
        <f aca="false">B8</f>
        <v>0.3333333333</v>
      </c>
      <c r="K15" s="151"/>
      <c r="L15" s="174" t="s">
        <v>78</v>
      </c>
      <c r="M15" s="178" t="n">
        <f aca="false">IF(R12&gt;0,(M12+N12)/R12,0)</f>
        <v>1</v>
      </c>
      <c r="N15" s="151"/>
      <c r="O15" s="151"/>
      <c r="P15" s="151"/>
      <c r="Q15" s="151"/>
      <c r="R15" s="151"/>
      <c r="S15" s="151"/>
      <c r="T15" s="181" t="s">
        <v>87</v>
      </c>
      <c r="U15" s="183" t="n">
        <f aca="false">M21</f>
        <v>0.1666666667</v>
      </c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</row>
    <row r="16" customFormat="false" ht="12.75" hidden="false" customHeight="true" outlineLevel="0" collapsed="false">
      <c r="A16" s="174" t="s">
        <v>86</v>
      </c>
      <c r="B16" s="178" t="n">
        <f aca="false">IF(G13&gt;0,(B13+C13)/G13,0)</f>
        <v>0.8571428571</v>
      </c>
      <c r="C16" s="151"/>
      <c r="D16" s="151"/>
      <c r="E16" s="151"/>
      <c r="F16" s="151"/>
      <c r="G16" s="151"/>
      <c r="H16" s="151"/>
      <c r="I16" s="181" t="s">
        <v>87</v>
      </c>
      <c r="J16" s="183" t="n">
        <f aca="false">B22</f>
        <v>0.2580645161</v>
      </c>
      <c r="K16" s="151"/>
      <c r="L16" s="151"/>
      <c r="M16" s="180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</row>
    <row r="17" customFormat="false" ht="12.75" hidden="false" customHeight="true" outlineLevel="0" collapsed="false">
      <c r="A17" s="151"/>
      <c r="B17" s="180"/>
      <c r="C17" s="151"/>
      <c r="D17" s="151"/>
      <c r="E17" s="151"/>
      <c r="F17" s="151"/>
      <c r="G17" s="151"/>
      <c r="H17" s="151"/>
      <c r="I17" s="151" t="s">
        <v>6</v>
      </c>
      <c r="J17" s="184" t="n">
        <f aca="false">J11-J12-J13</f>
        <v>8</v>
      </c>
      <c r="K17" s="151"/>
      <c r="L17" s="151"/>
      <c r="M17" s="168" t="s">
        <v>3</v>
      </c>
      <c r="N17" s="150"/>
      <c r="O17" s="150"/>
      <c r="P17" s="150"/>
      <c r="Q17" s="150"/>
      <c r="R17" s="150"/>
      <c r="S17" s="150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</row>
    <row r="18" customFormat="false" ht="12.75" hidden="false" customHeight="true" outlineLevel="0" collapsed="false">
      <c r="A18" s="151"/>
      <c r="B18" s="168" t="s">
        <v>3</v>
      </c>
      <c r="C18" s="150"/>
      <c r="D18" s="150"/>
      <c r="E18" s="150"/>
      <c r="F18" s="150"/>
      <c r="G18" s="150"/>
      <c r="H18" s="150"/>
      <c r="I18" s="151"/>
      <c r="J18" s="151"/>
      <c r="K18" s="151"/>
      <c r="L18" s="152"/>
      <c r="M18" s="169" t="s">
        <v>50</v>
      </c>
      <c r="N18" s="169" t="s">
        <v>46</v>
      </c>
      <c r="O18" s="169" t="s">
        <v>88</v>
      </c>
      <c r="P18" s="169" t="s">
        <v>53</v>
      </c>
      <c r="Q18" s="169" t="s">
        <v>59</v>
      </c>
      <c r="R18" s="169" t="s">
        <v>52</v>
      </c>
      <c r="S18" s="169" t="s">
        <v>5</v>
      </c>
      <c r="T18" s="156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</row>
    <row r="19" customFormat="false" ht="12.75" hidden="false" customHeight="true" outlineLevel="0" collapsed="false">
      <c r="A19" s="152"/>
      <c r="B19" s="169" t="s">
        <v>50</v>
      </c>
      <c r="C19" s="169" t="s">
        <v>46</v>
      </c>
      <c r="D19" s="169" t="s">
        <v>88</v>
      </c>
      <c r="E19" s="169" t="s">
        <v>53</v>
      </c>
      <c r="F19" s="169" t="s">
        <v>59</v>
      </c>
      <c r="G19" s="169" t="s">
        <v>52</v>
      </c>
      <c r="H19" s="169" t="s">
        <v>5</v>
      </c>
      <c r="I19" s="156"/>
      <c r="J19" s="151"/>
      <c r="K19" s="151"/>
      <c r="L19" s="152"/>
      <c r="M19" s="171" t="n">
        <f aca="false">COUNTIF(B136:AE136,M18)</f>
        <v>3</v>
      </c>
      <c r="N19" s="171" t="n">
        <f aca="false">COUNTIF(B136:AE136,N18)</f>
        <v>6</v>
      </c>
      <c r="O19" s="171" t="n">
        <f aca="false">COUNTIF(B136:AE136,O18)</f>
        <v>0</v>
      </c>
      <c r="P19" s="171" t="n">
        <f aca="false">COUNTIF(B136:AE136,P18)</f>
        <v>2</v>
      </c>
      <c r="Q19" s="171" t="n">
        <f aca="false">COUNTIF(B136:AE136,Q18)</f>
        <v>0</v>
      </c>
      <c r="R19" s="171" t="n">
        <f aca="false">COUNTIF(B136:AE136,R18)</f>
        <v>1</v>
      </c>
      <c r="S19" s="171" t="n">
        <f aca="false">SUM(M19:R19)</f>
        <v>12</v>
      </c>
      <c r="T19" s="156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</row>
    <row r="20" customFormat="false" ht="12.75" hidden="false" customHeight="true" outlineLevel="0" collapsed="false">
      <c r="A20" s="152"/>
      <c r="B20" s="171" t="n">
        <f aca="false">COUNTIF(B136:AE140,B19)</f>
        <v>12</v>
      </c>
      <c r="C20" s="171" t="n">
        <f aca="false">COUNTIF(B136:AE140,C19)</f>
        <v>13</v>
      </c>
      <c r="D20" s="171" t="n">
        <f aca="false">COUNTIF(B136:AE140,D19)</f>
        <v>0</v>
      </c>
      <c r="E20" s="171" t="n">
        <f aca="false">COUNTIF(B136:AE140,E19)</f>
        <v>2</v>
      </c>
      <c r="F20" s="171" t="n">
        <f aca="false">COUNTIF(B136:AE140,F19)</f>
        <v>0</v>
      </c>
      <c r="G20" s="171" t="n">
        <f aca="false">COUNTIF(B136:AE140,G19)</f>
        <v>4</v>
      </c>
      <c r="H20" s="171" t="n">
        <f aca="false">SUM(B20:G20)</f>
        <v>31</v>
      </c>
      <c r="I20" s="156"/>
      <c r="J20" s="151"/>
      <c r="K20" s="151"/>
      <c r="L20" s="152"/>
      <c r="M20" s="172" t="n">
        <f aca="false">IF(S19&gt;0,M19/S19,0)</f>
        <v>0.25</v>
      </c>
      <c r="N20" s="172" t="n">
        <f aca="false">IF(S19&gt;0,N19/S19,0)</f>
        <v>0.5</v>
      </c>
      <c r="O20" s="172" t="n">
        <f aca="false">IF(S19&gt;0,O19/S19,0)</f>
        <v>0</v>
      </c>
      <c r="P20" s="172" t="n">
        <f aca="false">IF(S19&gt;0,P19/S19,0)</f>
        <v>0.1666666667</v>
      </c>
      <c r="Q20" s="172" t="n">
        <f aca="false">IF(S19&gt;0,Q19/S19,0)</f>
        <v>0</v>
      </c>
      <c r="R20" s="172" t="n">
        <f aca="false">IF(S19&gt;0,R19/S19,0)</f>
        <v>0.08333333333</v>
      </c>
      <c r="S20" s="172" t="n">
        <f aca="false">SUM(M20:R20)</f>
        <v>1.00000000003</v>
      </c>
      <c r="T20" s="156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</row>
    <row r="21" customFormat="false" ht="12.75" hidden="false" customHeight="true" outlineLevel="0" collapsed="false">
      <c r="A21" s="152"/>
      <c r="B21" s="172" t="n">
        <f aca="false">IF(H20&gt;0,B20/H20,0)</f>
        <v>0.3870967742</v>
      </c>
      <c r="C21" s="172" t="n">
        <f aca="false">IF(H20&gt;0,C20/H20,0)</f>
        <v>0.4193548387</v>
      </c>
      <c r="D21" s="172" t="n">
        <f aca="false">IF(H20&gt;0,D20/H20,0)</f>
        <v>0</v>
      </c>
      <c r="E21" s="172" t="n">
        <f aca="false">IF(H20&gt;0,E20/H20,0)</f>
        <v>0.06451612903</v>
      </c>
      <c r="F21" s="172" t="n">
        <f aca="false">IF(H20&gt;0,F20/H20,0)</f>
        <v>0</v>
      </c>
      <c r="G21" s="172" t="n">
        <f aca="false">IF(H20&gt;0,G20/H20,0)</f>
        <v>0.1290322581</v>
      </c>
      <c r="H21" s="172" t="n">
        <f aca="false">SUM(B21:G21)</f>
        <v>1.00000000003</v>
      </c>
      <c r="I21" s="156"/>
      <c r="J21" s="151"/>
      <c r="K21" s="151"/>
      <c r="L21" s="174" t="s">
        <v>76</v>
      </c>
      <c r="M21" s="185" t="n">
        <f aca="false">IF(S19&gt;0,(M19-R19)/S19,0)</f>
        <v>0.1666666667</v>
      </c>
      <c r="N21" s="160"/>
      <c r="O21" s="160"/>
      <c r="P21" s="160"/>
      <c r="Q21" s="160"/>
      <c r="R21" s="160"/>
      <c r="S21" s="160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</row>
    <row r="22" customFormat="false" ht="12.75" hidden="false" customHeight="true" outlineLevel="0" collapsed="false">
      <c r="A22" s="174" t="s">
        <v>76</v>
      </c>
      <c r="B22" s="185" t="n">
        <f aca="false">IF(H20&gt;0,(B20-G20)/H20,0)</f>
        <v>0.2580645161</v>
      </c>
      <c r="C22" s="160"/>
      <c r="D22" s="160"/>
      <c r="E22" s="160"/>
      <c r="F22" s="160"/>
      <c r="G22" s="160"/>
      <c r="H22" s="160"/>
      <c r="I22" s="151"/>
      <c r="J22" s="151"/>
      <c r="K22" s="151"/>
      <c r="L22" s="174" t="s">
        <v>78</v>
      </c>
      <c r="M22" s="186" t="n">
        <f aca="false">IF(S19&gt;0,(M19+N19+O19+P19)/S19,0)</f>
        <v>0.9166666667</v>
      </c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</row>
    <row r="23" customFormat="false" ht="12.75" hidden="false" customHeight="true" outlineLevel="0" collapsed="false">
      <c r="A23" s="174" t="s">
        <v>78</v>
      </c>
      <c r="B23" s="186" t="n">
        <f aca="false">IF(H20&gt;0,(B20+C20+D20+E20)/H20,0)</f>
        <v>0.8709677419</v>
      </c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</row>
    <row r="24" customFormat="false" ht="12.75" hidden="false" customHeight="true" outlineLevel="0" collapsed="false">
      <c r="A24" s="174"/>
      <c r="B24" s="186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</row>
    <row r="25" customFormat="false" ht="12.75" hidden="false" customHeight="true" outlineLevel="0" collapsed="false">
      <c r="A25" s="166" t="s">
        <v>97</v>
      </c>
      <c r="B25" s="168" t="s">
        <v>2</v>
      </c>
      <c r="C25" s="150"/>
      <c r="D25" s="150"/>
      <c r="E25" s="150"/>
      <c r="F25" s="150"/>
      <c r="G25" s="150"/>
      <c r="H25" s="151"/>
      <c r="I25" s="168" t="s">
        <v>4</v>
      </c>
      <c r="J25" s="150"/>
      <c r="K25" s="151"/>
      <c r="L25" s="166" t="s">
        <v>98</v>
      </c>
      <c r="M25" s="168" t="s">
        <v>2</v>
      </c>
      <c r="N25" s="150"/>
      <c r="O25" s="150"/>
      <c r="P25" s="150"/>
      <c r="Q25" s="150"/>
      <c r="R25" s="150"/>
      <c r="S25" s="151"/>
      <c r="T25" s="168" t="s">
        <v>4</v>
      </c>
      <c r="U25" s="150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</row>
    <row r="26" customFormat="false" ht="12.75" hidden="false" customHeight="true" outlineLevel="0" collapsed="false">
      <c r="A26" s="152"/>
      <c r="B26" s="169" t="s">
        <v>54</v>
      </c>
      <c r="C26" s="169" t="s">
        <v>51</v>
      </c>
      <c r="D26" s="169" t="s">
        <v>57</v>
      </c>
      <c r="E26" s="169" t="s">
        <v>55</v>
      </c>
      <c r="F26" s="169" t="s">
        <v>56</v>
      </c>
      <c r="G26" s="169" t="s">
        <v>5</v>
      </c>
      <c r="H26" s="170"/>
      <c r="I26" s="169" t="s">
        <v>60</v>
      </c>
      <c r="J26" s="169" t="s">
        <v>75</v>
      </c>
      <c r="K26" s="156"/>
      <c r="L26" s="152"/>
      <c r="M26" s="169" t="s">
        <v>54</v>
      </c>
      <c r="N26" s="169" t="s">
        <v>51</v>
      </c>
      <c r="O26" s="169" t="s">
        <v>57</v>
      </c>
      <c r="P26" s="169" t="s">
        <v>55</v>
      </c>
      <c r="Q26" s="169" t="s">
        <v>56</v>
      </c>
      <c r="R26" s="169" t="s">
        <v>5</v>
      </c>
      <c r="S26" s="170"/>
      <c r="T26" s="169" t="s">
        <v>60</v>
      </c>
      <c r="U26" s="169" t="s">
        <v>75</v>
      </c>
      <c r="V26" s="156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</row>
    <row r="27" customFormat="false" ht="12.75" hidden="false" customHeight="true" outlineLevel="0" collapsed="false">
      <c r="A27" s="152"/>
      <c r="B27" s="171" t="n">
        <f aca="false">COUNTIF(B137:AE137,B26)</f>
        <v>1</v>
      </c>
      <c r="C27" s="171" t="n">
        <f aca="false">COUNTIF(B137:AE137,C26)</f>
        <v>1</v>
      </c>
      <c r="D27" s="171" t="n">
        <f aca="false">COUNTIF(B137:AE137,D26)</f>
        <v>0</v>
      </c>
      <c r="E27" s="171" t="n">
        <f aca="false">COUNTIF(B137:AE137,E26)</f>
        <v>0</v>
      </c>
      <c r="F27" s="171" t="n">
        <f aca="false">COUNTIF(B137:AE137,F26)</f>
        <v>0</v>
      </c>
      <c r="G27" s="171" t="n">
        <f aca="false">SUM(B27:F27)</f>
        <v>2</v>
      </c>
      <c r="H27" s="170"/>
      <c r="I27" s="171" t="n">
        <f aca="false">COUNTIF(B137:AE137,I26)</f>
        <v>0</v>
      </c>
      <c r="J27" s="171" t="n">
        <f aca="false">COUNTIF(B137:AE137,J26)</f>
        <v>0</v>
      </c>
      <c r="K27" s="156"/>
      <c r="L27" s="152"/>
      <c r="M27" s="171" t="n">
        <f aca="false">COUNTIF(B138:AE138,M26)</f>
        <v>0</v>
      </c>
      <c r="N27" s="171" t="n">
        <f aca="false">COUNTIF(B138:AE138,N26)</f>
        <v>0</v>
      </c>
      <c r="O27" s="171" t="n">
        <f aca="false">COUNTIF(B138:AE138,O26)</f>
        <v>0</v>
      </c>
      <c r="P27" s="171" t="n">
        <f aca="false">COUNTIF(B138:AE138,P26)</f>
        <v>0</v>
      </c>
      <c r="Q27" s="171" t="n">
        <f aca="false">COUNTIF(B138:AE138,Q26)</f>
        <v>0</v>
      </c>
      <c r="R27" s="171" t="n">
        <f aca="false">SUM(M27:Q27)</f>
        <v>0</v>
      </c>
      <c r="S27" s="170"/>
      <c r="T27" s="171" t="n">
        <f aca="false">COUNTIF(B138:AE138,T26)</f>
        <v>1</v>
      </c>
      <c r="U27" s="171" t="n">
        <f aca="false">COUNTIF(B138:AE138,U26)</f>
        <v>0</v>
      </c>
      <c r="V27" s="156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</row>
    <row r="28" customFormat="false" ht="12.75" hidden="false" customHeight="true" outlineLevel="0" collapsed="false">
      <c r="A28" s="152"/>
      <c r="B28" s="172" t="n">
        <f aca="false">IF(G27&gt;0,B27/G27,0)</f>
        <v>0.5</v>
      </c>
      <c r="C28" s="172" t="n">
        <f aca="false">IF(G27&gt;0,C27/G27,0)</f>
        <v>0.5</v>
      </c>
      <c r="D28" s="172" t="n">
        <f aca="false">IF(G27&gt;0,D27/G27,0)</f>
        <v>0</v>
      </c>
      <c r="E28" s="172" t="n">
        <f aca="false">IF(G27&gt;0,E27/G27,0)</f>
        <v>0</v>
      </c>
      <c r="F28" s="172" t="n">
        <f aca="false">IF(G27&gt;0,F27/G27,0)</f>
        <v>0</v>
      </c>
      <c r="G28" s="173" t="n">
        <f aca="false">SUM(B28:F28)</f>
        <v>1</v>
      </c>
      <c r="H28" s="156"/>
      <c r="I28" s="160" t="s">
        <v>77</v>
      </c>
      <c r="J28" s="160"/>
      <c r="K28" s="151"/>
      <c r="L28" s="152"/>
      <c r="M28" s="172" t="n">
        <f aca="false">IF(R27&gt;0,M27/R27,0)</f>
        <v>0</v>
      </c>
      <c r="N28" s="172" t="n">
        <f aca="false">IF(R27&gt;0,N27/R27,0)</f>
        <v>0</v>
      </c>
      <c r="O28" s="172" t="n">
        <f aca="false">IF(R27&gt;0,O27/R27,0)</f>
        <v>0</v>
      </c>
      <c r="P28" s="172" t="n">
        <f aca="false">IF(R27&gt;0,P27/R27,0)</f>
        <v>0</v>
      </c>
      <c r="Q28" s="172" t="n">
        <f aca="false">IF(R27&gt;0,Q27/R27,0)</f>
        <v>0</v>
      </c>
      <c r="R28" s="173" t="n">
        <f aca="false">SUM(M28:Q28)</f>
        <v>0</v>
      </c>
      <c r="S28" s="156"/>
      <c r="T28" s="160" t="s">
        <v>77</v>
      </c>
      <c r="U28" s="160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</row>
    <row r="29" customFormat="false" ht="12.75" hidden="false" customHeight="true" outlineLevel="0" collapsed="false">
      <c r="A29" s="174" t="s">
        <v>76</v>
      </c>
      <c r="B29" s="175" t="n">
        <f aca="false">IF(G27&gt;0,(B27-F27)/G27,0)</f>
        <v>0.5</v>
      </c>
      <c r="C29" s="160"/>
      <c r="D29" s="176"/>
      <c r="E29" s="176"/>
      <c r="F29" s="176"/>
      <c r="G29" s="160"/>
      <c r="H29" s="151"/>
      <c r="I29" s="171" t="n">
        <f aca="false">COUNTIF(B137:AE137,I28)</f>
        <v>0</v>
      </c>
      <c r="J29" s="151"/>
      <c r="K29" s="151"/>
      <c r="L29" s="174" t="s">
        <v>76</v>
      </c>
      <c r="M29" s="175" t="n">
        <f aca="false">IF(R27&gt;0,(M27-Q27)/R27,0)</f>
        <v>0</v>
      </c>
      <c r="N29" s="160"/>
      <c r="O29" s="176"/>
      <c r="P29" s="176"/>
      <c r="Q29" s="176"/>
      <c r="R29" s="160"/>
      <c r="S29" s="151"/>
      <c r="T29" s="171" t="n">
        <f aca="false">COUNTIF(B138:AE138,T28)</f>
        <v>0</v>
      </c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</row>
    <row r="30" customFormat="false" ht="12.75" hidden="false" customHeight="true" outlineLevel="0" collapsed="false">
      <c r="A30" s="174" t="s">
        <v>78</v>
      </c>
      <c r="B30" s="178" t="n">
        <f aca="false">IF(G27&gt;0,(B27+C27)/G27,0)</f>
        <v>1</v>
      </c>
      <c r="C30" s="179"/>
      <c r="D30" s="151"/>
      <c r="E30" s="151"/>
      <c r="F30" s="151"/>
      <c r="G30" s="151"/>
      <c r="H30" s="151"/>
      <c r="I30" s="151"/>
      <c r="J30" s="151"/>
      <c r="K30" s="151"/>
      <c r="L30" s="174" t="s">
        <v>78</v>
      </c>
      <c r="M30" s="178" t="n">
        <f aca="false">IF(R27&gt;0,(M27+N27)/R27,0)</f>
        <v>0</v>
      </c>
      <c r="N30" s="179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</row>
    <row r="31" customFormat="false" ht="12.75" hidden="false" customHeight="true" outlineLevel="0" collapsed="false">
      <c r="B31" s="180"/>
      <c r="C31" s="179"/>
      <c r="D31" s="151"/>
      <c r="E31" s="151"/>
      <c r="F31" s="151"/>
      <c r="G31" s="151"/>
      <c r="H31" s="151"/>
      <c r="I31" s="167" t="s">
        <v>79</v>
      </c>
      <c r="J31" s="151"/>
      <c r="K31" s="151"/>
      <c r="L31" s="151"/>
      <c r="M31" s="180"/>
      <c r="N31" s="179"/>
      <c r="O31" s="151"/>
      <c r="P31" s="151"/>
      <c r="Q31" s="151"/>
      <c r="R31" s="151"/>
      <c r="S31" s="151"/>
      <c r="T31" s="167" t="s">
        <v>79</v>
      </c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</row>
    <row r="32" customFormat="false" ht="12.75" hidden="false" customHeight="true" outlineLevel="0" collapsed="false">
      <c r="A32" s="151"/>
      <c r="B32" s="168" t="s">
        <v>1</v>
      </c>
      <c r="C32" s="150"/>
      <c r="D32" s="150"/>
      <c r="E32" s="150"/>
      <c r="F32" s="150"/>
      <c r="G32" s="150"/>
      <c r="H32" s="151"/>
      <c r="I32" s="181" t="s">
        <v>0</v>
      </c>
      <c r="J32" s="182" t="n">
        <f aca="false">B34+B41+I27</f>
        <v>6</v>
      </c>
      <c r="K32" s="151"/>
      <c r="L32" s="151"/>
      <c r="M32" s="168" t="s">
        <v>1</v>
      </c>
      <c r="N32" s="150"/>
      <c r="O32" s="150"/>
      <c r="P32" s="150"/>
      <c r="Q32" s="150"/>
      <c r="R32" s="150"/>
      <c r="S32" s="151"/>
      <c r="T32" s="181" t="s">
        <v>0</v>
      </c>
      <c r="U32" s="182" t="n">
        <f aca="false">M34+M41+T27</f>
        <v>5</v>
      </c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</row>
    <row r="33" customFormat="false" ht="12.75" hidden="false" customHeight="true" outlineLevel="0" collapsed="false">
      <c r="A33" s="152"/>
      <c r="B33" s="169" t="s">
        <v>49</v>
      </c>
      <c r="C33" s="169" t="s">
        <v>47</v>
      </c>
      <c r="D33" s="169" t="s">
        <v>80</v>
      </c>
      <c r="E33" s="169" t="s">
        <v>81</v>
      </c>
      <c r="F33" s="169" t="s">
        <v>48</v>
      </c>
      <c r="G33" s="169" t="s">
        <v>5</v>
      </c>
      <c r="H33" s="156"/>
      <c r="I33" s="181" t="s">
        <v>82</v>
      </c>
      <c r="J33" s="182" t="n">
        <f aca="false">G41+F34+J27+I29</f>
        <v>3</v>
      </c>
      <c r="K33" s="151"/>
      <c r="L33" s="152"/>
      <c r="M33" s="169" t="s">
        <v>49</v>
      </c>
      <c r="N33" s="169" t="s">
        <v>47</v>
      </c>
      <c r="O33" s="169" t="s">
        <v>80</v>
      </c>
      <c r="P33" s="169" t="s">
        <v>81</v>
      </c>
      <c r="Q33" s="169" t="s">
        <v>48</v>
      </c>
      <c r="R33" s="169" t="s">
        <v>5</v>
      </c>
      <c r="S33" s="156"/>
      <c r="T33" s="181" t="s">
        <v>82</v>
      </c>
      <c r="U33" s="182" t="n">
        <f aca="false">R41+Q34+U27+T29</f>
        <v>2</v>
      </c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</row>
    <row r="34" customFormat="false" ht="12.75" hidden="false" customHeight="true" outlineLevel="0" collapsed="false">
      <c r="A34" s="152"/>
      <c r="B34" s="171" t="n">
        <f aca="false">COUNTIF(B137:AE137,B33)</f>
        <v>0</v>
      </c>
      <c r="C34" s="171" t="n">
        <f aca="false">COUNTIF(B137:AE137,C33)</f>
        <v>3</v>
      </c>
      <c r="D34" s="171" t="n">
        <f aca="false">COUNTIF(B137:AE137,D33)</f>
        <v>0</v>
      </c>
      <c r="E34" s="171" t="n">
        <f aca="false">COUNTIF(B137:AE137,E33)</f>
        <v>0</v>
      </c>
      <c r="F34" s="171" t="n">
        <f aca="false">COUNTIF(B137:AE137,F33)</f>
        <v>1</v>
      </c>
      <c r="G34" s="171" t="n">
        <f aca="false">SUM(B34:F34)</f>
        <v>4</v>
      </c>
      <c r="H34" s="156"/>
      <c r="I34" s="181" t="s">
        <v>83</v>
      </c>
      <c r="J34" s="182" t="n">
        <f aca="false">F27</f>
        <v>0</v>
      </c>
      <c r="K34" s="151"/>
      <c r="L34" s="152"/>
      <c r="M34" s="171" t="n">
        <f aca="false">COUNTIF(B138:AE138,M33)</f>
        <v>1</v>
      </c>
      <c r="N34" s="171" t="n">
        <f aca="false">COUNTIF(B138:AE138,N33)</f>
        <v>5</v>
      </c>
      <c r="O34" s="171" t="n">
        <f aca="false">COUNTIF(B138:AE138,O33)</f>
        <v>0</v>
      </c>
      <c r="P34" s="171" t="n">
        <f aca="false">COUNTIF(B138:AE138,P33)</f>
        <v>0</v>
      </c>
      <c r="Q34" s="171" t="n">
        <f aca="false">COUNTIF(B138:AE138,Q33)</f>
        <v>1</v>
      </c>
      <c r="R34" s="171" t="n">
        <f aca="false">SUM(M34:Q34)</f>
        <v>7</v>
      </c>
      <c r="S34" s="156"/>
      <c r="T34" s="181" t="s">
        <v>83</v>
      </c>
      <c r="U34" s="182" t="n">
        <f aca="false">Q27</f>
        <v>0</v>
      </c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</row>
    <row r="35" customFormat="false" ht="12.75" hidden="false" customHeight="true" outlineLevel="0" collapsed="false">
      <c r="A35" s="174" t="s">
        <v>76</v>
      </c>
      <c r="B35" s="172" t="n">
        <f aca="false">IF($G$34&gt;0,B34/$G$34,0)</f>
        <v>0</v>
      </c>
      <c r="C35" s="172" t="n">
        <f aca="false">IF($G$34&gt;0,C34/$G$34,0)</f>
        <v>0.75</v>
      </c>
      <c r="D35" s="172" t="n">
        <f aca="false">IF($G$34&gt;0,D34/$G$34,0)</f>
        <v>0</v>
      </c>
      <c r="E35" s="172" t="n">
        <f aca="false">IF($G$34&gt;0,E34/$G$34,0)</f>
        <v>0</v>
      </c>
      <c r="F35" s="172" t="n">
        <f aca="false">IF($G$34&gt;0,F34/$G$34,0)</f>
        <v>0.25</v>
      </c>
      <c r="G35" s="172" t="n">
        <f aca="false">SUM(B35:F35)</f>
        <v>1</v>
      </c>
      <c r="H35" s="181" t="s">
        <v>84</v>
      </c>
      <c r="I35" s="182" t="n">
        <f aca="false">F41</f>
        <v>0</v>
      </c>
      <c r="J35" s="151"/>
      <c r="K35" s="152"/>
      <c r="L35" s="174" t="s">
        <v>76</v>
      </c>
      <c r="M35" s="172" t="n">
        <f aca="false">IF($G$69&gt;0,N34/$G$34,0)</f>
        <v>0</v>
      </c>
      <c r="N35" s="172" t="n">
        <f aca="false">IF($G$69&gt;0,O34/$G$34,0)</f>
        <v>0</v>
      </c>
      <c r="O35" s="172" t="n">
        <f aca="false">IF($G$69&gt;0,P34/$G$34,0)</f>
        <v>0</v>
      </c>
      <c r="P35" s="172" t="n">
        <f aca="false">IF($G$69&gt;0,Q34/$G$34,0)</f>
        <v>0</v>
      </c>
      <c r="Q35" s="172" t="n">
        <f aca="false">IF($G$69&gt;0,R34/$G$34,0)</f>
        <v>0</v>
      </c>
      <c r="R35" s="156"/>
      <c r="S35" s="181" t="s">
        <v>84</v>
      </c>
      <c r="T35" s="182" t="n">
        <f aca="false">Q41</f>
        <v>0</v>
      </c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</row>
    <row r="36" customFormat="false" ht="12.75" hidden="false" customHeight="true" outlineLevel="0" collapsed="false">
      <c r="A36" s="174" t="s">
        <v>78</v>
      </c>
      <c r="B36" s="175" t="n">
        <f aca="false">IF(G34&gt;0,(B34-F34)/G34,0)</f>
        <v>-0.25</v>
      </c>
      <c r="C36" s="160"/>
      <c r="D36" s="160"/>
      <c r="E36" s="160"/>
      <c r="F36" s="160"/>
      <c r="G36" s="160"/>
      <c r="H36" s="151"/>
      <c r="I36" s="181" t="s">
        <v>85</v>
      </c>
      <c r="J36" s="183" t="n">
        <f aca="false">B29</f>
        <v>0.5</v>
      </c>
      <c r="K36" s="151"/>
      <c r="L36" s="174" t="s">
        <v>78</v>
      </c>
      <c r="M36" s="175" t="n">
        <f aca="false">IF(R34&gt;0,(M34-Q34)/R34,0)</f>
        <v>0</v>
      </c>
      <c r="N36" s="160"/>
      <c r="O36" s="160"/>
      <c r="P36" s="160"/>
      <c r="Q36" s="160"/>
      <c r="R36" s="160"/>
      <c r="S36" s="151"/>
      <c r="T36" s="181" t="s">
        <v>85</v>
      </c>
      <c r="U36" s="183" t="n">
        <f aca="false">M29</f>
        <v>0</v>
      </c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</row>
    <row r="37" customFormat="false" ht="12.75" hidden="false" customHeight="true" outlineLevel="0" collapsed="false">
      <c r="B37" s="178" t="n">
        <f aca="false">IF(G34&gt;0,(B34+C34)/G34,0)</f>
        <v>0.75</v>
      </c>
      <c r="C37" s="151"/>
      <c r="D37" s="151"/>
      <c r="E37" s="151"/>
      <c r="F37" s="151"/>
      <c r="G37" s="151"/>
      <c r="H37" s="151"/>
      <c r="I37" s="181" t="s">
        <v>87</v>
      </c>
      <c r="J37" s="183" t="n">
        <f aca="false">B43</f>
        <v>0.4</v>
      </c>
      <c r="K37" s="151"/>
      <c r="M37" s="178" t="n">
        <f aca="false">IF(R34&gt;0,(M34+N34)/R34,0)</f>
        <v>0.8571428571</v>
      </c>
      <c r="N37" s="151"/>
      <c r="O37" s="151"/>
      <c r="P37" s="151"/>
      <c r="Q37" s="151"/>
      <c r="R37" s="151"/>
      <c r="S37" s="151"/>
      <c r="T37" s="181" t="s">
        <v>87</v>
      </c>
      <c r="U37" s="183" t="n">
        <f aca="false">M43</f>
        <v>0.2222222222</v>
      </c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</row>
    <row r="38" customFormat="false" ht="12.75" hidden="false" customHeight="true" outlineLevel="0" collapsed="false">
      <c r="A38" s="151"/>
      <c r="B38" s="180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80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</row>
    <row r="39" customFormat="false" ht="12.75" hidden="false" customHeight="true" outlineLevel="0" collapsed="false">
      <c r="B39" s="168" t="s">
        <v>3</v>
      </c>
      <c r="C39" s="150"/>
      <c r="D39" s="150"/>
      <c r="E39" s="150"/>
      <c r="F39" s="150"/>
      <c r="G39" s="150"/>
      <c r="H39" s="150"/>
      <c r="I39" s="151"/>
      <c r="J39" s="151"/>
      <c r="K39" s="151"/>
      <c r="L39" s="151"/>
      <c r="M39" s="168" t="s">
        <v>3</v>
      </c>
      <c r="N39" s="150"/>
      <c r="O39" s="150"/>
      <c r="P39" s="150"/>
      <c r="Q39" s="150"/>
      <c r="R39" s="150"/>
      <c r="S39" s="150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</row>
    <row r="40" customFormat="false" ht="12.75" hidden="false" customHeight="true" outlineLevel="0" collapsed="false">
      <c r="A40" s="152"/>
      <c r="B40" s="169" t="s">
        <v>50</v>
      </c>
      <c r="C40" s="169" t="s">
        <v>46</v>
      </c>
      <c r="D40" s="169" t="s">
        <v>88</v>
      </c>
      <c r="E40" s="169" t="s">
        <v>53</v>
      </c>
      <c r="F40" s="169" t="s">
        <v>59</v>
      </c>
      <c r="G40" s="169" t="s">
        <v>52</v>
      </c>
      <c r="H40" s="169" t="s">
        <v>5</v>
      </c>
      <c r="I40" s="156"/>
      <c r="J40" s="151"/>
      <c r="K40" s="151"/>
      <c r="L40" s="152"/>
      <c r="M40" s="169" t="s">
        <v>50</v>
      </c>
      <c r="N40" s="169" t="s">
        <v>46</v>
      </c>
      <c r="O40" s="169" t="s">
        <v>88</v>
      </c>
      <c r="P40" s="169" t="s">
        <v>53</v>
      </c>
      <c r="Q40" s="169" t="s">
        <v>59</v>
      </c>
      <c r="R40" s="169" t="s">
        <v>52</v>
      </c>
      <c r="S40" s="169" t="s">
        <v>5</v>
      </c>
      <c r="T40" s="156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</row>
    <row r="41" customFormat="false" ht="12.75" hidden="false" customHeight="true" outlineLevel="0" collapsed="false">
      <c r="A41" s="152"/>
      <c r="B41" s="171" t="n">
        <f aca="false">COUNTIF(B137:AE137,B40)</f>
        <v>6</v>
      </c>
      <c r="C41" s="171" t="n">
        <f aca="false">COUNTIF(B137:AE137,C40)</f>
        <v>2</v>
      </c>
      <c r="D41" s="171" t="n">
        <f aca="false">COUNTIF(B137:AE137,D40)</f>
        <v>0</v>
      </c>
      <c r="E41" s="171" t="n">
        <f aca="false">COUNTIF(B137:AE137,E40)</f>
        <v>0</v>
      </c>
      <c r="F41" s="171" t="n">
        <f aca="false">COUNTIF(B137:AE137,F40)</f>
        <v>0</v>
      </c>
      <c r="G41" s="171" t="n">
        <f aca="false">COUNTIF(B137:AE137,G40)</f>
        <v>2</v>
      </c>
      <c r="H41" s="171" t="n">
        <f aca="false">SUM(B41:G41)</f>
        <v>10</v>
      </c>
      <c r="I41" s="156"/>
      <c r="J41" s="151"/>
      <c r="K41" s="151"/>
      <c r="L41" s="152"/>
      <c r="M41" s="171" t="n">
        <f aca="false">COUNTIF(B138:AE138,M40)</f>
        <v>3</v>
      </c>
      <c r="N41" s="171" t="n">
        <f aca="false">COUNTIF(B138:AE138,N40)</f>
        <v>5</v>
      </c>
      <c r="O41" s="171" t="n">
        <f aca="false">COUNTIF(B138:AE138,O40)</f>
        <v>0</v>
      </c>
      <c r="P41" s="171" t="n">
        <f aca="false">COUNTIF(B138:AE138,P40)</f>
        <v>0</v>
      </c>
      <c r="Q41" s="171" t="n">
        <f aca="false">COUNTIF(B138:AE138,Q40)</f>
        <v>0</v>
      </c>
      <c r="R41" s="171" t="n">
        <f aca="false">COUNTIF(B138:AE138,R40)</f>
        <v>1</v>
      </c>
      <c r="S41" s="171" t="n">
        <f aca="false">SUM(M41:R41)</f>
        <v>9</v>
      </c>
      <c r="T41" s="156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1"/>
    </row>
    <row r="42" customFormat="false" ht="12.75" hidden="false" customHeight="true" outlineLevel="0" collapsed="false">
      <c r="A42" s="152"/>
      <c r="B42" s="172" t="n">
        <f aca="false">IF(H41&gt;0,B41/H41,0)</f>
        <v>0.6</v>
      </c>
      <c r="C42" s="172" t="n">
        <f aca="false">IF(H41&gt;0,C41/H41,0)</f>
        <v>0.2</v>
      </c>
      <c r="D42" s="172" t="n">
        <f aca="false">IF(H41&gt;0,D41/H41,0)</f>
        <v>0</v>
      </c>
      <c r="E42" s="172" t="n">
        <f aca="false">IF(H41&gt;0,E41/H41,0)</f>
        <v>0</v>
      </c>
      <c r="F42" s="172" t="n">
        <f aca="false">IF(H41&gt;0,F41/H41,0)</f>
        <v>0</v>
      </c>
      <c r="G42" s="172" t="n">
        <f aca="false">IF(H41&gt;0,G41/H41,0)</f>
        <v>0.2</v>
      </c>
      <c r="H42" s="172" t="n">
        <f aca="false">SUM(B42:G42)</f>
        <v>1</v>
      </c>
      <c r="I42" s="156"/>
      <c r="J42" s="151"/>
      <c r="K42" s="151"/>
      <c r="L42" s="152"/>
      <c r="M42" s="172" t="n">
        <f aca="false">IF(S41&gt;0,M41/S41,0)</f>
        <v>0.3333333333</v>
      </c>
      <c r="N42" s="172" t="n">
        <f aca="false">IF(S41&gt;0,N41/S41,0)</f>
        <v>0.5555555556</v>
      </c>
      <c r="O42" s="172" t="n">
        <f aca="false">IF(S41&gt;0,O41/S41,0)</f>
        <v>0</v>
      </c>
      <c r="P42" s="172" t="n">
        <f aca="false">IF(S41&gt;0,P41/S41,0)</f>
        <v>0</v>
      </c>
      <c r="Q42" s="172" t="n">
        <f aca="false">IF(S41&gt;0,Q41/S41,0)</f>
        <v>0</v>
      </c>
      <c r="R42" s="172" t="n">
        <f aca="false">IF(S41&gt;0,R41/S41,0)</f>
        <v>0.1111111111</v>
      </c>
      <c r="S42" s="172" t="n">
        <f aca="false">SUM(M42:R42)</f>
        <v>1</v>
      </c>
      <c r="T42" s="156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</row>
    <row r="43" customFormat="false" ht="12.75" hidden="false" customHeight="true" outlineLevel="0" collapsed="false">
      <c r="A43" s="174" t="s">
        <v>76</v>
      </c>
      <c r="B43" s="185" t="n">
        <f aca="false">IF(H41&gt;0,(B41-G41)/H41,0)</f>
        <v>0.4</v>
      </c>
      <c r="C43" s="160"/>
      <c r="D43" s="160"/>
      <c r="E43" s="160"/>
      <c r="F43" s="160"/>
      <c r="G43" s="160"/>
      <c r="H43" s="160"/>
      <c r="I43" s="151"/>
      <c r="J43" s="151"/>
      <c r="K43" s="151"/>
      <c r="L43" s="174" t="s">
        <v>76</v>
      </c>
      <c r="M43" s="185" t="n">
        <f aca="false">IF(S41&gt;0,(M41-R41)/S41,0)</f>
        <v>0.2222222222</v>
      </c>
      <c r="N43" s="160"/>
      <c r="O43" s="160"/>
      <c r="P43" s="160"/>
      <c r="Q43" s="160"/>
      <c r="R43" s="160"/>
      <c r="S43" s="160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  <c r="AK43" s="151"/>
      <c r="AL43" s="151"/>
      <c r="AM43" s="151"/>
      <c r="AN43" s="151"/>
      <c r="AO43" s="151"/>
    </row>
    <row r="44" customFormat="false" ht="12.75" hidden="false" customHeight="true" outlineLevel="0" collapsed="false">
      <c r="A44" s="174" t="s">
        <v>78</v>
      </c>
      <c r="B44" s="186" t="n">
        <f aca="false">IF(H41&gt;0,(B41+C41+D41+E41)/H41,0)</f>
        <v>0.8</v>
      </c>
      <c r="C44" s="151"/>
      <c r="D44" s="151"/>
      <c r="E44" s="151"/>
      <c r="F44" s="151"/>
      <c r="G44" s="151"/>
      <c r="H44" s="151"/>
      <c r="I44" s="151"/>
      <c r="J44" s="151"/>
      <c r="K44" s="151"/>
      <c r="L44" s="174" t="s">
        <v>78</v>
      </c>
      <c r="M44" s="186" t="n">
        <f aca="false">IF(S41&gt;0,(M41+N41+O41+P41)/S41,0)</f>
        <v>0.8888888889</v>
      </c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  <c r="AK44" s="151"/>
      <c r="AL44" s="151"/>
      <c r="AM44" s="151"/>
      <c r="AN44" s="151"/>
      <c r="AO44" s="151"/>
    </row>
    <row r="45" customFormat="false" ht="12.75" hidden="false" customHeight="true" outlineLevel="0" collapsed="false">
      <c r="A45" s="149"/>
      <c r="B45" s="149"/>
      <c r="C45" s="149"/>
      <c r="D45" s="149"/>
      <c r="E45" s="149"/>
      <c r="F45" s="149"/>
      <c r="G45" s="149"/>
      <c r="H45" s="149"/>
      <c r="I45" s="149"/>
      <c r="J45" s="149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</row>
    <row r="46" customFormat="false" ht="12.75" hidden="false" customHeight="true" outlineLevel="0" collapsed="false">
      <c r="A46" s="151"/>
      <c r="B46" s="167"/>
      <c r="C46" s="151"/>
      <c r="D46" s="151"/>
      <c r="E46" s="151"/>
      <c r="F46" s="151"/>
      <c r="G46" s="151"/>
      <c r="H46" s="151"/>
      <c r="I46" s="167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</row>
    <row r="47" customFormat="false" ht="12.75" hidden="false" customHeight="true" outlineLevel="0" collapsed="false">
      <c r="A47" s="166" t="s">
        <v>99</v>
      </c>
      <c r="B47" s="168" t="s">
        <v>2</v>
      </c>
      <c r="C47" s="150"/>
      <c r="D47" s="150"/>
      <c r="E47" s="150"/>
      <c r="F47" s="150"/>
      <c r="G47" s="150"/>
      <c r="H47" s="151"/>
      <c r="I47" s="168" t="s">
        <v>4</v>
      </c>
      <c r="J47" s="150"/>
      <c r="K47" s="151"/>
      <c r="L47" s="166" t="s">
        <v>100</v>
      </c>
      <c r="M47" s="168" t="s">
        <v>2</v>
      </c>
      <c r="N47" s="150"/>
      <c r="O47" s="150"/>
      <c r="P47" s="150"/>
      <c r="Q47" s="150"/>
      <c r="R47" s="150"/>
      <c r="S47" s="151"/>
      <c r="T47" s="168" t="s">
        <v>4</v>
      </c>
      <c r="U47" s="150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</row>
    <row r="48" customFormat="false" ht="12.75" hidden="false" customHeight="true" outlineLevel="0" collapsed="false">
      <c r="A48" s="152"/>
      <c r="B48" s="169" t="s">
        <v>54</v>
      </c>
      <c r="C48" s="169" t="s">
        <v>51</v>
      </c>
      <c r="D48" s="169" t="s">
        <v>57</v>
      </c>
      <c r="E48" s="169" t="s">
        <v>55</v>
      </c>
      <c r="F48" s="169" t="s">
        <v>56</v>
      </c>
      <c r="G48" s="169" t="s">
        <v>5</v>
      </c>
      <c r="H48" s="170"/>
      <c r="I48" s="169" t="s">
        <v>60</v>
      </c>
      <c r="J48" s="169" t="s">
        <v>75</v>
      </c>
      <c r="K48" s="192"/>
      <c r="L48" s="152"/>
      <c r="M48" s="169" t="s">
        <v>54</v>
      </c>
      <c r="N48" s="169" t="s">
        <v>51</v>
      </c>
      <c r="O48" s="169" t="s">
        <v>57</v>
      </c>
      <c r="P48" s="169" t="s">
        <v>55</v>
      </c>
      <c r="Q48" s="169" t="s">
        <v>56</v>
      </c>
      <c r="R48" s="169" t="s">
        <v>5</v>
      </c>
      <c r="S48" s="170"/>
      <c r="T48" s="169" t="s">
        <v>60</v>
      </c>
      <c r="U48" s="169" t="s">
        <v>75</v>
      </c>
      <c r="V48" s="156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</row>
    <row r="49" customFormat="false" ht="12.75" hidden="false" customHeight="true" outlineLevel="0" collapsed="false">
      <c r="A49" s="152"/>
      <c r="B49" s="171" t="n">
        <f aca="false">COUNTIF(B139:AE139,B48)</f>
        <v>0</v>
      </c>
      <c r="C49" s="171" t="n">
        <f aca="false">COUNTIF(B139:AE139,C48)</f>
        <v>0</v>
      </c>
      <c r="D49" s="171" t="n">
        <f aca="false">COUNTIF(B139:AE139,D48)</f>
        <v>0</v>
      </c>
      <c r="E49" s="171" t="n">
        <f aca="false">COUNTIF(B139:AE139,E48)</f>
        <v>0</v>
      </c>
      <c r="F49" s="171" t="n">
        <f aca="false">COUNTIF(B139:AE139,F48)</f>
        <v>0</v>
      </c>
      <c r="G49" s="171" t="n">
        <f aca="false">SUM(B49:F49)</f>
        <v>0</v>
      </c>
      <c r="H49" s="170"/>
      <c r="I49" s="171" t="n">
        <f aca="false">COUNTIF(B139:AE139,I48)</f>
        <v>0</v>
      </c>
      <c r="J49" s="171" t="n">
        <f aca="false">COUNTIF(B139:AE139,J48)</f>
        <v>0</v>
      </c>
      <c r="K49" s="192"/>
      <c r="L49" s="152"/>
      <c r="M49" s="171" t="n">
        <f aca="false">COUNTIF(B140:AE140,M48)</f>
        <v>0</v>
      </c>
      <c r="N49" s="171" t="n">
        <f aca="false">COUNTIF(B140:AE140,N48)</f>
        <v>0</v>
      </c>
      <c r="O49" s="171" t="n">
        <f aca="false">COUNTIF(B140:AE140,O48)</f>
        <v>0</v>
      </c>
      <c r="P49" s="171" t="n">
        <f aca="false">COUNTIF(B140:AE140,P48)</f>
        <v>0</v>
      </c>
      <c r="Q49" s="171" t="n">
        <f aca="false">COUNTIF(B140:AE140,Q48)</f>
        <v>0</v>
      </c>
      <c r="R49" s="171" t="n">
        <f aca="false">SUM(M49:Q49)</f>
        <v>0</v>
      </c>
      <c r="S49" s="170"/>
      <c r="T49" s="171" t="n">
        <f aca="false">COUNTIF(B140:AE140,T48)</f>
        <v>0</v>
      </c>
      <c r="U49" s="171" t="n">
        <f aca="false">COUNTIF(B140:AE140,U48)</f>
        <v>0</v>
      </c>
      <c r="V49" s="156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</row>
    <row r="50" customFormat="false" ht="12.75" hidden="false" customHeight="true" outlineLevel="0" collapsed="false">
      <c r="A50" s="152"/>
      <c r="B50" s="172" t="n">
        <f aca="false">IF(G49&gt;0,B49/G49,0)</f>
        <v>0</v>
      </c>
      <c r="C50" s="172" t="n">
        <f aca="false">IF(G49&gt;0,C49/G49,0)</f>
        <v>0</v>
      </c>
      <c r="D50" s="172" t="n">
        <f aca="false">IF(G49&gt;0,D49/G49,0)</f>
        <v>0</v>
      </c>
      <c r="E50" s="172" t="n">
        <f aca="false">IF(G49&gt;0,E49/G49,0)</f>
        <v>0</v>
      </c>
      <c r="F50" s="172" t="n">
        <f aca="false">IF(G49&gt;0,F49/G49,0)</f>
        <v>0</v>
      </c>
      <c r="G50" s="173" t="n">
        <f aca="false">SUM(B50:F50)</f>
        <v>0</v>
      </c>
      <c r="H50" s="156"/>
      <c r="I50" s="160" t="s">
        <v>77</v>
      </c>
      <c r="J50" s="160"/>
      <c r="K50" s="149"/>
      <c r="L50" s="152"/>
      <c r="M50" s="172" t="n">
        <f aca="false">IF(R49&gt;0,M49/R49,0)</f>
        <v>0</v>
      </c>
      <c r="N50" s="172" t="n">
        <f aca="false">IF(R49&gt;0,N49/R49,0)</f>
        <v>0</v>
      </c>
      <c r="O50" s="172" t="n">
        <f aca="false">IF(R49&gt;0,O49/R49,0)</f>
        <v>0</v>
      </c>
      <c r="P50" s="172" t="n">
        <f aca="false">IF(R49&gt;0,P49/R49,0)</f>
        <v>0</v>
      </c>
      <c r="Q50" s="172" t="n">
        <f aca="false">IF(R49&gt;0,Q49/R49,0)</f>
        <v>0</v>
      </c>
      <c r="R50" s="173" t="n">
        <f aca="false">SUM(M50:Q50)</f>
        <v>0</v>
      </c>
      <c r="S50" s="156"/>
      <c r="T50" s="160" t="s">
        <v>77</v>
      </c>
      <c r="U50" s="160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</row>
    <row r="51" customFormat="false" ht="12.75" hidden="false" customHeight="true" outlineLevel="0" collapsed="false">
      <c r="A51" s="174" t="s">
        <v>76</v>
      </c>
      <c r="B51" s="175" t="n">
        <f aca="false">IF(G49&gt;0,(B49-F49)/G49,0)</f>
        <v>0</v>
      </c>
      <c r="C51" s="160"/>
      <c r="D51" s="176"/>
      <c r="E51" s="176"/>
      <c r="F51" s="176"/>
      <c r="G51" s="160"/>
      <c r="H51" s="151"/>
      <c r="I51" s="171" t="n">
        <f aca="false">COUNTIF(B139:AE139,I50)</f>
        <v>0</v>
      </c>
      <c r="J51" s="151"/>
      <c r="K51" s="149"/>
      <c r="L51" s="174" t="s">
        <v>76</v>
      </c>
      <c r="M51" s="175" t="n">
        <f aca="false">IF(R49&gt;0,(M49-Q49)/R49,0)</f>
        <v>0</v>
      </c>
      <c r="N51" s="160"/>
      <c r="O51" s="176"/>
      <c r="P51" s="176"/>
      <c r="Q51" s="176"/>
      <c r="R51" s="160"/>
      <c r="S51" s="151"/>
      <c r="T51" s="171" t="n">
        <f aca="false">COUNTIF(B140:AE140,T50)</f>
        <v>0</v>
      </c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</row>
    <row r="52" customFormat="false" ht="12.75" hidden="false" customHeight="true" outlineLevel="0" collapsed="false">
      <c r="A52" s="174" t="s">
        <v>78</v>
      </c>
      <c r="B52" s="178" t="n">
        <f aca="false">IF(G49&gt;0,(B49+C49)/G49,0)</f>
        <v>0</v>
      </c>
      <c r="C52" s="179"/>
      <c r="D52" s="151"/>
      <c r="E52" s="151"/>
      <c r="F52" s="151"/>
      <c r="G52" s="151"/>
      <c r="H52" s="151"/>
      <c r="I52" s="151"/>
      <c r="J52" s="151"/>
      <c r="K52" s="149"/>
      <c r="L52" s="174" t="s">
        <v>78</v>
      </c>
      <c r="M52" s="178" t="n">
        <f aca="false">IF(R49&gt;0,(M49+N49)/R49,0)</f>
        <v>0</v>
      </c>
      <c r="N52" s="179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</row>
    <row r="53" customFormat="false" ht="12.75" hidden="false" customHeight="true" outlineLevel="0" collapsed="false">
      <c r="A53" s="151"/>
      <c r="B53" s="180"/>
      <c r="C53" s="179"/>
      <c r="D53" s="151"/>
      <c r="E53" s="151"/>
      <c r="F53" s="151"/>
      <c r="G53" s="151"/>
      <c r="H53" s="151"/>
      <c r="I53" s="167" t="s">
        <v>79</v>
      </c>
      <c r="J53" s="151"/>
      <c r="K53" s="149"/>
      <c r="L53" s="151"/>
      <c r="M53" s="180"/>
      <c r="N53" s="179"/>
      <c r="O53" s="151"/>
      <c r="P53" s="151"/>
      <c r="Q53" s="151"/>
      <c r="R53" s="151"/>
      <c r="S53" s="151"/>
      <c r="T53" s="167" t="s">
        <v>79</v>
      </c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  <c r="AK53" s="151"/>
      <c r="AL53" s="151"/>
      <c r="AM53" s="151"/>
      <c r="AN53" s="151"/>
      <c r="AO53" s="151"/>
    </row>
    <row r="54" customFormat="false" ht="12.75" hidden="false" customHeight="true" outlineLevel="0" collapsed="false">
      <c r="A54" s="151"/>
      <c r="B54" s="168" t="s">
        <v>1</v>
      </c>
      <c r="C54" s="150"/>
      <c r="D54" s="150"/>
      <c r="E54" s="150"/>
      <c r="F54" s="150"/>
      <c r="G54" s="150"/>
      <c r="H54" s="151"/>
      <c r="I54" s="181" t="s">
        <v>0</v>
      </c>
      <c r="J54" s="182" t="n">
        <f aca="false">B56+B63+I49</f>
        <v>0</v>
      </c>
      <c r="K54" s="149"/>
      <c r="L54" s="151"/>
      <c r="M54" s="168" t="s">
        <v>1</v>
      </c>
      <c r="N54" s="150"/>
      <c r="O54" s="150"/>
      <c r="P54" s="150"/>
      <c r="Q54" s="150"/>
      <c r="R54" s="150"/>
      <c r="S54" s="151"/>
      <c r="T54" s="181" t="s">
        <v>0</v>
      </c>
      <c r="U54" s="182" t="n">
        <f aca="false">M56+M63+T49</f>
        <v>0</v>
      </c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1"/>
    </row>
    <row r="55" customFormat="false" ht="12.75" hidden="false" customHeight="true" outlineLevel="0" collapsed="false">
      <c r="A55" s="152"/>
      <c r="B55" s="169" t="s">
        <v>49</v>
      </c>
      <c r="C55" s="169" t="s">
        <v>47</v>
      </c>
      <c r="D55" s="169" t="s">
        <v>80</v>
      </c>
      <c r="E55" s="169" t="s">
        <v>81</v>
      </c>
      <c r="F55" s="169" t="s">
        <v>48</v>
      </c>
      <c r="G55" s="169" t="s">
        <v>5</v>
      </c>
      <c r="H55" s="156"/>
      <c r="I55" s="181" t="s">
        <v>82</v>
      </c>
      <c r="J55" s="182" t="n">
        <f aca="false">G63+F56+I51+J49</f>
        <v>0</v>
      </c>
      <c r="K55" s="149"/>
      <c r="L55" s="152"/>
      <c r="M55" s="169" t="s">
        <v>49</v>
      </c>
      <c r="N55" s="169" t="s">
        <v>47</v>
      </c>
      <c r="O55" s="169" t="s">
        <v>80</v>
      </c>
      <c r="P55" s="169" t="s">
        <v>81</v>
      </c>
      <c r="Q55" s="169" t="s">
        <v>48</v>
      </c>
      <c r="R55" s="169" t="s">
        <v>5</v>
      </c>
      <c r="S55" s="156"/>
      <c r="T55" s="181" t="s">
        <v>82</v>
      </c>
      <c r="U55" s="182" t="n">
        <f aca="false">R63+Q56+U49+T51</f>
        <v>0</v>
      </c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</row>
    <row r="56" customFormat="false" ht="12.75" hidden="false" customHeight="true" outlineLevel="0" collapsed="false">
      <c r="A56" s="152"/>
      <c r="B56" s="171" t="n">
        <f aca="false">COUNTIF(B139:AE139,B55)</f>
        <v>0</v>
      </c>
      <c r="C56" s="171" t="n">
        <f aca="false">COUNTIF(B139:AE139,C55)</f>
        <v>0</v>
      </c>
      <c r="D56" s="171" t="n">
        <f aca="false">COUNTIF(B139:AE139,D55)</f>
        <v>0</v>
      </c>
      <c r="E56" s="171" t="n">
        <f aca="false">COUNTIF(B139:AE139,E55)</f>
        <v>0</v>
      </c>
      <c r="F56" s="171" t="n">
        <f aca="false">COUNTIF(B139:AE139,F55)</f>
        <v>0</v>
      </c>
      <c r="G56" s="171" t="n">
        <f aca="false">SUM(B56:F56)</f>
        <v>0</v>
      </c>
      <c r="H56" s="156"/>
      <c r="I56" s="181" t="s">
        <v>83</v>
      </c>
      <c r="J56" s="182" t="n">
        <f aca="false">F49</f>
        <v>0</v>
      </c>
      <c r="K56" s="149"/>
      <c r="L56" s="152"/>
      <c r="M56" s="171" t="n">
        <f aca="false">COUNTIF(B140:AE140,M55)</f>
        <v>0</v>
      </c>
      <c r="N56" s="171" t="n">
        <f aca="false">COUNTIF(B140:AE140,N55)</f>
        <v>0</v>
      </c>
      <c r="O56" s="171" t="n">
        <f aca="false">COUNTIF(B140:AE140,O55)</f>
        <v>0</v>
      </c>
      <c r="P56" s="171" t="n">
        <f aca="false">COUNTIF(B140:AE140,P55)</f>
        <v>0</v>
      </c>
      <c r="Q56" s="171" t="n">
        <f aca="false">COUNTIF(B140:AE140,Q55)</f>
        <v>0</v>
      </c>
      <c r="R56" s="171" t="n">
        <f aca="false">SUM(M56:Q56)</f>
        <v>0</v>
      </c>
      <c r="S56" s="156"/>
      <c r="T56" s="181" t="s">
        <v>83</v>
      </c>
      <c r="U56" s="182" t="n">
        <f aca="false">Q49</f>
        <v>0</v>
      </c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1"/>
    </row>
    <row r="57" customFormat="false" ht="12.75" hidden="false" customHeight="true" outlineLevel="0" collapsed="false">
      <c r="A57" s="152"/>
      <c r="B57" s="172" t="n">
        <f aca="false">IF(G56&gt;0,B56/G56,0)</f>
        <v>0</v>
      </c>
      <c r="C57" s="172" t="n">
        <f aca="false">IF(G46&gt;0,C56/G56,0)</f>
        <v>0</v>
      </c>
      <c r="D57" s="172" t="n">
        <f aca="false">IF(G56&gt;0,D56/G56,0)</f>
        <v>0</v>
      </c>
      <c r="E57" s="172" t="n">
        <f aca="false">IF(G46&gt;0,E56/G56,0)</f>
        <v>0</v>
      </c>
      <c r="F57" s="172" t="n">
        <f aca="false">IF(G46&gt;0,F56/G56,0)</f>
        <v>0</v>
      </c>
      <c r="G57" s="172" t="n">
        <f aca="false">SUM(B57:F57)</f>
        <v>0</v>
      </c>
      <c r="H57" s="156"/>
      <c r="I57" s="181" t="s">
        <v>84</v>
      </c>
      <c r="J57" s="182" t="n">
        <f aca="false">F63</f>
        <v>0</v>
      </c>
      <c r="K57" s="149"/>
      <c r="L57" s="152"/>
      <c r="M57" s="172" t="n">
        <f aca="false">IF(R56&gt;0,M56/R56,0)</f>
        <v>0</v>
      </c>
      <c r="N57" s="172" t="n">
        <f aca="false">IF(G113&gt;0,N56/R56,0)</f>
        <v>0</v>
      </c>
      <c r="O57" s="172" t="n">
        <f aca="false">IF(R56&gt;0,O56/R56,0)</f>
        <v>0</v>
      </c>
      <c r="P57" s="172" t="n">
        <f aca="false">IF(G113&gt;0,P56/R56,0)</f>
        <v>0</v>
      </c>
      <c r="Q57" s="172" t="n">
        <f aca="false">IF(G113&gt;0,Q56/R56,0)</f>
        <v>0</v>
      </c>
      <c r="R57" s="172" t="n">
        <f aca="false">SUM(M57:Q57)</f>
        <v>0</v>
      </c>
      <c r="S57" s="156"/>
      <c r="T57" s="181" t="s">
        <v>84</v>
      </c>
      <c r="U57" s="182" t="n">
        <f aca="false">Q63</f>
        <v>0</v>
      </c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</row>
    <row r="58" customFormat="false" ht="12.75" hidden="false" customHeight="true" outlineLevel="0" collapsed="false">
      <c r="A58" s="174" t="s">
        <v>76</v>
      </c>
      <c r="B58" s="175" t="n">
        <f aca="false">IF(G56&gt;0,(B56-F56)/G56,0)</f>
        <v>0</v>
      </c>
      <c r="C58" s="160"/>
      <c r="D58" s="160"/>
      <c r="E58" s="160"/>
      <c r="F58" s="160"/>
      <c r="G58" s="160"/>
      <c r="H58" s="151"/>
      <c r="I58" s="181" t="s">
        <v>85</v>
      </c>
      <c r="J58" s="183" t="n">
        <f aca="false">B51</f>
        <v>0</v>
      </c>
      <c r="K58" s="149"/>
      <c r="L58" s="174" t="s">
        <v>76</v>
      </c>
      <c r="M58" s="175" t="n">
        <f aca="false">IF(R56&gt;0,(M56-Q56)/R56,0)</f>
        <v>0</v>
      </c>
      <c r="N58" s="160"/>
      <c r="O58" s="160"/>
      <c r="P58" s="160"/>
      <c r="Q58" s="160"/>
      <c r="R58" s="160"/>
      <c r="S58" s="151"/>
      <c r="T58" s="181" t="s">
        <v>85</v>
      </c>
      <c r="U58" s="183" t="n">
        <f aca="false">M51</f>
        <v>0</v>
      </c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</row>
    <row r="59" customFormat="false" ht="12.75" hidden="false" customHeight="true" outlineLevel="0" collapsed="false">
      <c r="A59" s="174" t="s">
        <v>78</v>
      </c>
      <c r="B59" s="178" t="n">
        <f aca="false">IF(G56&gt;0,(B56+C56)/G56,0)</f>
        <v>0</v>
      </c>
      <c r="C59" s="151"/>
      <c r="D59" s="151"/>
      <c r="E59" s="151"/>
      <c r="F59" s="151"/>
      <c r="G59" s="151"/>
      <c r="H59" s="151"/>
      <c r="I59" s="181" t="s">
        <v>87</v>
      </c>
      <c r="J59" s="183" t="n">
        <f aca="false">B65</f>
        <v>0</v>
      </c>
      <c r="K59" s="149"/>
      <c r="L59" s="174" t="s">
        <v>78</v>
      </c>
      <c r="M59" s="178" t="n">
        <f aca="false">IF(R56&gt;0,(M56+N56)/R56,0)</f>
        <v>0</v>
      </c>
      <c r="N59" s="151"/>
      <c r="O59" s="151"/>
      <c r="P59" s="151"/>
      <c r="Q59" s="151"/>
      <c r="R59" s="151"/>
      <c r="S59" s="151"/>
      <c r="T59" s="181" t="s">
        <v>87</v>
      </c>
      <c r="U59" s="183" t="n">
        <f aca="false">M65</f>
        <v>0</v>
      </c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</row>
    <row r="60" customFormat="false" ht="12.75" hidden="false" customHeight="true" outlineLevel="0" collapsed="false">
      <c r="A60" s="151"/>
      <c r="B60" s="186"/>
      <c r="C60" s="151"/>
      <c r="D60" s="151"/>
      <c r="E60" s="151"/>
      <c r="F60" s="151"/>
      <c r="G60" s="151"/>
      <c r="H60" s="151"/>
      <c r="I60" s="151"/>
      <c r="J60" s="151"/>
      <c r="K60" s="149"/>
      <c r="L60" s="151"/>
      <c r="M60" s="180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</row>
    <row r="61" customFormat="false" ht="12.75" hidden="false" customHeight="true" outlineLevel="0" collapsed="false">
      <c r="A61" s="151"/>
      <c r="B61" s="168" t="s">
        <v>3</v>
      </c>
      <c r="C61" s="150"/>
      <c r="D61" s="150"/>
      <c r="E61" s="150"/>
      <c r="F61" s="150"/>
      <c r="G61" s="150"/>
      <c r="H61" s="150"/>
      <c r="I61" s="151"/>
      <c r="J61" s="151"/>
      <c r="K61" s="149"/>
      <c r="L61" s="151"/>
      <c r="M61" s="168" t="s">
        <v>3</v>
      </c>
      <c r="N61" s="150"/>
      <c r="O61" s="150"/>
      <c r="P61" s="150"/>
      <c r="Q61" s="150"/>
      <c r="R61" s="150"/>
      <c r="S61" s="150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</row>
    <row r="62" customFormat="false" ht="12.75" hidden="false" customHeight="true" outlineLevel="0" collapsed="false">
      <c r="A62" s="152"/>
      <c r="B62" s="169" t="s">
        <v>50</v>
      </c>
      <c r="C62" s="169" t="s">
        <v>46</v>
      </c>
      <c r="D62" s="169" t="s">
        <v>88</v>
      </c>
      <c r="E62" s="169" t="s">
        <v>53</v>
      </c>
      <c r="F62" s="169" t="s">
        <v>59</v>
      </c>
      <c r="G62" s="169" t="s">
        <v>52</v>
      </c>
      <c r="H62" s="169" t="s">
        <v>5</v>
      </c>
      <c r="I62" s="156"/>
      <c r="J62" s="151"/>
      <c r="K62" s="149"/>
      <c r="L62" s="152"/>
      <c r="M62" s="169" t="s">
        <v>50</v>
      </c>
      <c r="N62" s="169" t="s">
        <v>46</v>
      </c>
      <c r="O62" s="169" t="s">
        <v>88</v>
      </c>
      <c r="P62" s="169" t="s">
        <v>53</v>
      </c>
      <c r="Q62" s="169" t="s">
        <v>59</v>
      </c>
      <c r="R62" s="169" t="s">
        <v>52</v>
      </c>
      <c r="S62" s="169" t="s">
        <v>5</v>
      </c>
      <c r="T62" s="156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  <c r="AJ62" s="151"/>
      <c r="AK62" s="151"/>
      <c r="AL62" s="151"/>
      <c r="AM62" s="151"/>
      <c r="AN62" s="151"/>
      <c r="AO62" s="151"/>
    </row>
    <row r="63" customFormat="false" ht="12.75" hidden="false" customHeight="true" outlineLevel="0" collapsed="false">
      <c r="A63" s="152"/>
      <c r="B63" s="171" t="n">
        <f aca="false">COUNTIF(B139:AE139,B62)</f>
        <v>0</v>
      </c>
      <c r="C63" s="171" t="n">
        <f aca="false">COUNTIF(B139:AE139,C62)</f>
        <v>0</v>
      </c>
      <c r="D63" s="171" t="n">
        <f aca="false">COUNTIF(B139:AE139,D62)</f>
        <v>0</v>
      </c>
      <c r="E63" s="171" t="n">
        <f aca="false">COUNTIF(B139:AE139,E62)</f>
        <v>0</v>
      </c>
      <c r="F63" s="171" t="n">
        <f aca="false">COUNTIF(B139:AE139,F62)</f>
        <v>0</v>
      </c>
      <c r="G63" s="171" t="n">
        <f aca="false">COUNTIF(B139:AE139,G62)</f>
        <v>0</v>
      </c>
      <c r="H63" s="171" t="n">
        <f aca="false">SUM(B63:G63)</f>
        <v>0</v>
      </c>
      <c r="I63" s="156"/>
      <c r="J63" s="151"/>
      <c r="K63" s="149"/>
      <c r="L63" s="152"/>
      <c r="M63" s="171" t="n">
        <f aca="false">COUNTIF(B140:AE140,M62)</f>
        <v>0</v>
      </c>
      <c r="N63" s="171" t="n">
        <f aca="false">COUNTIF(B140:AE140,N62)</f>
        <v>0</v>
      </c>
      <c r="O63" s="171" t="n">
        <f aca="false">COUNTIF(B140:AE140,O62)</f>
        <v>0</v>
      </c>
      <c r="P63" s="171" t="n">
        <f aca="false">COUNTIF(B140:AE140,P62)</f>
        <v>0</v>
      </c>
      <c r="Q63" s="171" t="n">
        <f aca="false">COUNTIF(B140:AE140,Q62)</f>
        <v>0</v>
      </c>
      <c r="R63" s="171" t="n">
        <f aca="false">COUNTIF(B140:AE140,R62)</f>
        <v>0</v>
      </c>
      <c r="S63" s="171" t="n">
        <f aca="false">SUM(M63:R63)</f>
        <v>0</v>
      </c>
      <c r="T63" s="156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</row>
    <row r="64" customFormat="false" ht="12.75" hidden="false" customHeight="true" outlineLevel="0" collapsed="false">
      <c r="A64" s="152"/>
      <c r="B64" s="172" t="n">
        <f aca="false">IF(H63&gt;0,B63/H63,0)</f>
        <v>0</v>
      </c>
      <c r="C64" s="172" t="n">
        <f aca="false">IF(H63&gt;0,C63/H63,0)</f>
        <v>0</v>
      </c>
      <c r="D64" s="172" t="n">
        <f aca="false">IF(H63&gt;0,D63/H63,0)</f>
        <v>0</v>
      </c>
      <c r="E64" s="172" t="n">
        <f aca="false">IF(H63&gt;0,E63/H63,0)</f>
        <v>0</v>
      </c>
      <c r="F64" s="172" t="n">
        <f aca="false">IF(H63&gt;0,F63/H63,0)</f>
        <v>0</v>
      </c>
      <c r="G64" s="172" t="n">
        <f aca="false">IF(H63&gt;0,G63/H63,0)</f>
        <v>0</v>
      </c>
      <c r="H64" s="172" t="n">
        <f aca="false">SUM(B64:G64)</f>
        <v>0</v>
      </c>
      <c r="I64" s="156"/>
      <c r="J64" s="151"/>
      <c r="K64" s="149"/>
      <c r="L64" s="152"/>
      <c r="M64" s="172" t="n">
        <f aca="false">IF(S63&gt;0,M63/S63,0)</f>
        <v>0</v>
      </c>
      <c r="N64" s="172" t="n">
        <f aca="false">IF(S63&gt;0,N63/S63,0)</f>
        <v>0</v>
      </c>
      <c r="O64" s="172" t="n">
        <f aca="false">IF(S63&gt;0,O63/S63,0)</f>
        <v>0</v>
      </c>
      <c r="P64" s="172" t="n">
        <f aca="false">IF(S63&gt;0,P63/S63,0)</f>
        <v>0</v>
      </c>
      <c r="Q64" s="172" t="n">
        <f aca="false">IF(S63&gt;0,Q63/S63,0)</f>
        <v>0</v>
      </c>
      <c r="R64" s="172" t="n">
        <f aca="false">IF(S63&gt;0,R63/S63,0)</f>
        <v>0</v>
      </c>
      <c r="S64" s="172" t="n">
        <f aca="false">SUM(M64:R64)</f>
        <v>0</v>
      </c>
      <c r="T64" s="156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1"/>
    </row>
    <row r="65" customFormat="false" ht="12.75" hidden="false" customHeight="true" outlineLevel="0" collapsed="false">
      <c r="A65" s="174" t="s">
        <v>76</v>
      </c>
      <c r="B65" s="185" t="n">
        <f aca="false">IF(H63&gt;0,(B63-G63)/H63,0)</f>
        <v>0</v>
      </c>
      <c r="C65" s="160"/>
      <c r="D65" s="160"/>
      <c r="E65" s="160"/>
      <c r="F65" s="160"/>
      <c r="G65" s="160"/>
      <c r="H65" s="160"/>
      <c r="I65" s="151"/>
      <c r="J65" s="151"/>
      <c r="K65" s="149"/>
      <c r="L65" s="174" t="s">
        <v>76</v>
      </c>
      <c r="M65" s="185" t="n">
        <f aca="false">IF(S63&gt;0,(M63-R63)/S63,0)</f>
        <v>0</v>
      </c>
      <c r="N65" s="160"/>
      <c r="O65" s="160"/>
      <c r="P65" s="160"/>
      <c r="Q65" s="160"/>
      <c r="R65" s="160"/>
      <c r="S65" s="160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  <c r="AK65" s="151"/>
      <c r="AL65" s="151"/>
      <c r="AM65" s="151"/>
      <c r="AN65" s="151"/>
      <c r="AO65" s="151"/>
    </row>
    <row r="66" customFormat="false" ht="12.75" hidden="false" customHeight="true" outlineLevel="0" collapsed="false">
      <c r="A66" s="174" t="s">
        <v>78</v>
      </c>
      <c r="B66" s="186" t="n">
        <f aca="false">IF(H63&gt;0,(B63+C63+D63+E63)/H63,0)</f>
        <v>0</v>
      </c>
      <c r="C66" s="151"/>
      <c r="D66" s="151"/>
      <c r="E66" s="151"/>
      <c r="F66" s="151"/>
      <c r="G66" s="151"/>
      <c r="H66" s="151"/>
      <c r="I66" s="151"/>
      <c r="J66" s="151"/>
      <c r="K66" s="149"/>
      <c r="L66" s="174" t="s">
        <v>78</v>
      </c>
      <c r="M66" s="186" t="n">
        <f aca="false">IF(S63&gt;0,(M63+N63+O63+P63)/S63,0)</f>
        <v>0</v>
      </c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</row>
    <row r="67" customFormat="false" ht="12.75" hidden="false" customHeight="true" outlineLevel="0" collapsed="false">
      <c r="A67" s="149"/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</row>
    <row r="68" customFormat="false" ht="12.75" hidden="false" customHeight="true" outlineLevel="0" collapsed="false">
      <c r="A68" s="151"/>
      <c r="B68" s="186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</row>
    <row r="69" customFormat="false" ht="12.75" hidden="false" customHeight="true" outlineLevel="0" collapsed="false">
      <c r="A69" s="151"/>
      <c r="B69" s="167"/>
      <c r="C69" s="151"/>
      <c r="D69" s="151"/>
      <c r="E69" s="151"/>
      <c r="F69" s="151"/>
      <c r="G69" s="151"/>
      <c r="H69" s="151"/>
      <c r="I69" s="167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  <c r="AK69" s="151"/>
      <c r="AL69" s="151"/>
      <c r="AM69" s="151"/>
      <c r="AN69" s="151"/>
      <c r="AO69" s="151"/>
    </row>
    <row r="70" customFormat="false" ht="12.75" hidden="false" customHeight="true" outlineLevel="0" collapsed="false">
      <c r="A70" s="149"/>
      <c r="B70" s="149"/>
      <c r="C70" s="149"/>
      <c r="D70" s="149"/>
      <c r="E70" s="149"/>
      <c r="F70" s="149"/>
      <c r="G70" s="149"/>
      <c r="H70" s="149"/>
      <c r="I70" s="149"/>
      <c r="J70" s="149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</row>
    <row r="71" customFormat="false" ht="12.75" hidden="false" customHeight="true" outlineLevel="0" collapsed="false">
      <c r="A71" s="149"/>
      <c r="B71" s="149"/>
      <c r="C71" s="149"/>
      <c r="D71" s="149"/>
      <c r="E71" s="149"/>
      <c r="F71" s="149"/>
      <c r="G71" s="149"/>
      <c r="H71" s="149"/>
      <c r="I71" s="149"/>
      <c r="J71" s="149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  <c r="AK71" s="151"/>
      <c r="AL71" s="151"/>
      <c r="AM71" s="151"/>
      <c r="AN71" s="151"/>
      <c r="AO71" s="151"/>
    </row>
    <row r="72" customFormat="false" ht="12.75" hidden="false" customHeight="true" outlineLevel="0" collapsed="false">
      <c r="A72" s="149"/>
      <c r="B72" s="149"/>
      <c r="C72" s="149"/>
      <c r="D72" s="149"/>
      <c r="E72" s="149"/>
      <c r="F72" s="149"/>
      <c r="G72" s="149"/>
      <c r="H72" s="149"/>
      <c r="I72" s="149"/>
      <c r="J72" s="149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</row>
    <row r="73" customFormat="false" ht="12.75" hidden="false" customHeight="true" outlineLevel="0" collapsed="false">
      <c r="A73" s="149"/>
      <c r="B73" s="149"/>
      <c r="C73" s="149"/>
      <c r="D73" s="149"/>
      <c r="E73" s="149"/>
      <c r="F73" s="149"/>
      <c r="G73" s="149"/>
      <c r="H73" s="149"/>
      <c r="I73" s="149"/>
      <c r="J73" s="149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151"/>
      <c r="AM73" s="151"/>
      <c r="AN73" s="151"/>
      <c r="AO73" s="151"/>
    </row>
    <row r="74" customFormat="false" ht="12.75" hidden="false" customHeight="true" outlineLevel="0" collapsed="false">
      <c r="A74" s="149"/>
      <c r="B74" s="149"/>
      <c r="C74" s="149"/>
      <c r="D74" s="149"/>
      <c r="E74" s="149"/>
      <c r="F74" s="149"/>
      <c r="G74" s="149"/>
      <c r="H74" s="149"/>
      <c r="I74" s="149"/>
      <c r="J74" s="149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1"/>
      <c r="AM74" s="151"/>
      <c r="AN74" s="151"/>
      <c r="AO74" s="151"/>
    </row>
    <row r="75" customFormat="false" ht="12.75" hidden="false" customHeight="true" outlineLevel="0" collapsed="false">
      <c r="A75" s="149"/>
      <c r="B75" s="149"/>
      <c r="C75" s="149"/>
      <c r="D75" s="149"/>
      <c r="E75" s="149"/>
      <c r="F75" s="149"/>
      <c r="G75" s="149"/>
      <c r="H75" s="149"/>
      <c r="I75" s="149"/>
      <c r="J75" s="149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51"/>
      <c r="AH75" s="151"/>
      <c r="AI75" s="151"/>
      <c r="AJ75" s="151"/>
      <c r="AK75" s="151"/>
      <c r="AL75" s="151"/>
      <c r="AM75" s="151"/>
      <c r="AN75" s="151"/>
      <c r="AO75" s="151"/>
    </row>
    <row r="76" customFormat="false" ht="12.75" hidden="false" customHeight="true" outlineLevel="0" collapsed="false">
      <c r="A76" s="149"/>
      <c r="B76" s="149"/>
      <c r="C76" s="149"/>
      <c r="D76" s="149"/>
      <c r="E76" s="149"/>
      <c r="F76" s="149"/>
      <c r="G76" s="149"/>
      <c r="H76" s="149"/>
      <c r="I76" s="149"/>
      <c r="J76" s="149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</row>
    <row r="77" customFormat="false" ht="12.75" hidden="false" customHeight="true" outlineLevel="0" collapsed="false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</row>
    <row r="78" customFormat="false" ht="12.75" hidden="false" customHeight="true" outlineLevel="0" collapsed="false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  <c r="AK78" s="151"/>
      <c r="AL78" s="151"/>
      <c r="AM78" s="151"/>
      <c r="AN78" s="151"/>
      <c r="AO78" s="151"/>
    </row>
    <row r="79" customFormat="false" ht="12.75" hidden="false" customHeight="true" outlineLevel="0" collapsed="false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  <c r="AE79" s="151"/>
      <c r="AF79" s="151"/>
      <c r="AG79" s="151"/>
      <c r="AH79" s="151"/>
      <c r="AI79" s="151"/>
      <c r="AJ79" s="151"/>
      <c r="AK79" s="151"/>
      <c r="AL79" s="151"/>
      <c r="AM79" s="151"/>
      <c r="AN79" s="151"/>
      <c r="AO79" s="151"/>
    </row>
    <row r="80" customFormat="false" ht="12.75" hidden="false" customHeight="true" outlineLevel="0" collapsed="false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</row>
    <row r="81" customFormat="false" ht="12.75" hidden="false" customHeight="true" outlineLevel="0" collapsed="false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  <c r="AK81" s="151"/>
      <c r="AL81" s="151"/>
      <c r="AM81" s="151"/>
      <c r="AN81" s="151"/>
      <c r="AO81" s="151"/>
    </row>
    <row r="82" customFormat="false" ht="12.75" hidden="false" customHeight="true" outlineLevel="0" collapsed="false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  <c r="AE82" s="151"/>
      <c r="AF82" s="151"/>
      <c r="AG82" s="151"/>
      <c r="AH82" s="151"/>
      <c r="AI82" s="151"/>
      <c r="AJ82" s="151"/>
      <c r="AK82" s="151"/>
      <c r="AL82" s="151"/>
      <c r="AM82" s="151"/>
      <c r="AN82" s="151"/>
      <c r="AO82" s="151"/>
    </row>
    <row r="83" customFormat="false" ht="12.75" hidden="false" customHeight="true" outlineLevel="0" collapsed="false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  <c r="AC83" s="151"/>
      <c r="AD83" s="151"/>
      <c r="AE83" s="151"/>
      <c r="AF83" s="151"/>
      <c r="AG83" s="151"/>
      <c r="AH83" s="151"/>
      <c r="AI83" s="151"/>
      <c r="AJ83" s="151"/>
      <c r="AK83" s="151"/>
      <c r="AL83" s="151"/>
      <c r="AM83" s="151"/>
      <c r="AN83" s="151"/>
      <c r="AO83" s="151"/>
    </row>
    <row r="84" customFormat="false" ht="12.75" hidden="false" customHeight="true" outlineLevel="0" collapsed="false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  <c r="AE84" s="151"/>
      <c r="AF84" s="151"/>
      <c r="AG84" s="151"/>
      <c r="AH84" s="151"/>
      <c r="AI84" s="151"/>
      <c r="AJ84" s="151"/>
      <c r="AK84" s="151"/>
      <c r="AL84" s="151"/>
      <c r="AM84" s="151"/>
      <c r="AN84" s="151"/>
      <c r="AO84" s="151"/>
    </row>
    <row r="85" customFormat="false" ht="12.75" hidden="false" customHeight="true" outlineLevel="0" collapsed="false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</row>
    <row r="86" customFormat="false" ht="12.75" hidden="false" customHeight="true" outlineLevel="0" collapsed="false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  <c r="AF86" s="151"/>
      <c r="AG86" s="151"/>
      <c r="AH86" s="151"/>
      <c r="AI86" s="151"/>
      <c r="AJ86" s="151"/>
      <c r="AK86" s="151"/>
      <c r="AL86" s="151"/>
      <c r="AM86" s="151"/>
      <c r="AN86" s="151"/>
      <c r="AO86" s="151"/>
    </row>
    <row r="87" customFormat="false" ht="12.75" hidden="false" customHeight="true" outlineLevel="0" collapsed="false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51"/>
      <c r="AF87" s="151"/>
      <c r="AG87" s="151"/>
      <c r="AH87" s="151"/>
      <c r="AI87" s="151"/>
      <c r="AJ87" s="151"/>
      <c r="AK87" s="151"/>
      <c r="AL87" s="151"/>
      <c r="AM87" s="151"/>
      <c r="AN87" s="151"/>
      <c r="AO87" s="151"/>
    </row>
    <row r="88" customFormat="false" ht="12.75" hidden="false" customHeight="true" outlineLevel="0" collapsed="false">
      <c r="A88" s="149"/>
      <c r="B88" s="149"/>
      <c r="C88" s="149"/>
      <c r="D88" s="149"/>
      <c r="E88" s="149"/>
      <c r="F88" s="149"/>
      <c r="G88" s="149"/>
      <c r="H88" s="149"/>
      <c r="I88" s="149"/>
      <c r="J88" s="149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</row>
    <row r="89" customFormat="false" ht="12.75" hidden="false" customHeight="true" outlineLevel="0" collapsed="false">
      <c r="A89" s="149"/>
      <c r="B89" s="149"/>
      <c r="C89" s="149"/>
      <c r="D89" s="149"/>
      <c r="E89" s="149"/>
      <c r="F89" s="149"/>
      <c r="G89" s="149"/>
      <c r="H89" s="149"/>
      <c r="I89" s="149"/>
      <c r="J89" s="149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  <c r="AF89" s="151"/>
      <c r="AG89" s="151"/>
      <c r="AH89" s="151"/>
      <c r="AI89" s="151"/>
      <c r="AJ89" s="151"/>
      <c r="AK89" s="151"/>
      <c r="AL89" s="151"/>
      <c r="AM89" s="151"/>
      <c r="AN89" s="151"/>
      <c r="AO89" s="151"/>
    </row>
    <row r="90" customFormat="false" ht="12.75" hidden="false" customHeight="true" outlineLevel="0" collapsed="false">
      <c r="A90" s="151"/>
      <c r="B90" s="186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  <c r="AK90" s="151"/>
      <c r="AL90" s="151"/>
      <c r="AM90" s="151"/>
      <c r="AN90" s="151"/>
      <c r="AO90" s="151"/>
    </row>
    <row r="91" customFormat="false" ht="12.75" hidden="false" customHeight="true" outlineLevel="0" collapsed="false">
      <c r="A91" s="149"/>
      <c r="B91" s="149"/>
      <c r="C91" s="149"/>
      <c r="D91" s="149"/>
      <c r="E91" s="149"/>
      <c r="F91" s="149"/>
      <c r="G91" s="149"/>
      <c r="H91" s="149"/>
      <c r="I91" s="149"/>
      <c r="J91" s="149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</row>
    <row r="92" customFormat="false" ht="12.75" hidden="false" customHeight="true" outlineLevel="0" collapsed="false">
      <c r="A92" s="149"/>
      <c r="B92" s="149"/>
      <c r="C92" s="149"/>
      <c r="D92" s="149"/>
      <c r="E92" s="149"/>
      <c r="F92" s="149"/>
      <c r="G92" s="149"/>
      <c r="H92" s="149"/>
      <c r="I92" s="149"/>
      <c r="J92" s="149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1"/>
    </row>
    <row r="93" customFormat="false" ht="12.75" hidden="false" customHeight="true" outlineLevel="0" collapsed="false">
      <c r="A93" s="149"/>
      <c r="B93" s="149"/>
      <c r="C93" s="149"/>
      <c r="D93" s="149"/>
      <c r="E93" s="149"/>
      <c r="F93" s="149"/>
      <c r="G93" s="149"/>
      <c r="H93" s="149"/>
      <c r="I93" s="149"/>
      <c r="J93" s="149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1"/>
    </row>
    <row r="94" customFormat="false" ht="12.75" hidden="false" customHeight="true" outlineLevel="0" collapsed="false">
      <c r="A94" s="149"/>
      <c r="B94" s="149"/>
      <c r="C94" s="149"/>
      <c r="D94" s="149"/>
      <c r="E94" s="149"/>
      <c r="F94" s="149"/>
      <c r="G94" s="149"/>
      <c r="H94" s="149"/>
      <c r="I94" s="149"/>
      <c r="J94" s="149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</row>
    <row r="95" customFormat="false" ht="12.75" hidden="false" customHeight="true" outlineLevel="0" collapsed="false">
      <c r="A95" s="149"/>
      <c r="B95" s="149"/>
      <c r="C95" s="149"/>
      <c r="D95" s="149"/>
      <c r="E95" s="149"/>
      <c r="F95" s="149"/>
      <c r="G95" s="149"/>
      <c r="H95" s="149"/>
      <c r="I95" s="149"/>
      <c r="J95" s="149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  <c r="AE95" s="151"/>
      <c r="AF95" s="151"/>
      <c r="AG95" s="151"/>
      <c r="AH95" s="151"/>
      <c r="AI95" s="151"/>
      <c r="AJ95" s="151"/>
      <c r="AK95" s="151"/>
      <c r="AL95" s="151"/>
      <c r="AM95" s="151"/>
      <c r="AN95" s="151"/>
      <c r="AO95" s="151"/>
    </row>
    <row r="96" customFormat="false" ht="12.75" hidden="false" customHeight="true" outlineLevel="0" collapsed="false">
      <c r="A96" s="149"/>
      <c r="B96" s="149"/>
      <c r="C96" s="149"/>
      <c r="D96" s="149"/>
      <c r="E96" s="149"/>
      <c r="F96" s="149"/>
      <c r="G96" s="149"/>
      <c r="H96" s="149"/>
      <c r="I96" s="149"/>
      <c r="J96" s="149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  <c r="AK96" s="151"/>
      <c r="AL96" s="151"/>
      <c r="AM96" s="151"/>
      <c r="AN96" s="151"/>
      <c r="AO96" s="151"/>
    </row>
    <row r="97" customFormat="false" ht="12.75" hidden="false" customHeight="true" outlineLevel="0" collapsed="false">
      <c r="A97" s="149"/>
      <c r="B97" s="149"/>
      <c r="C97" s="149"/>
      <c r="D97" s="149"/>
      <c r="E97" s="149"/>
      <c r="F97" s="149"/>
      <c r="G97" s="149"/>
      <c r="H97" s="149"/>
      <c r="I97" s="149"/>
      <c r="J97" s="149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  <c r="AK97" s="151"/>
      <c r="AL97" s="151"/>
      <c r="AM97" s="151"/>
      <c r="AN97" s="151"/>
      <c r="AO97" s="151"/>
    </row>
    <row r="98" customFormat="false" ht="12.75" hidden="false" customHeight="true" outlineLevel="0" collapsed="false">
      <c r="A98" s="149"/>
      <c r="B98" s="149"/>
      <c r="C98" s="149"/>
      <c r="D98" s="149"/>
      <c r="E98" s="149"/>
      <c r="F98" s="149"/>
      <c r="G98" s="149"/>
      <c r="H98" s="149"/>
      <c r="I98" s="149"/>
      <c r="J98" s="149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  <c r="AK98" s="151"/>
      <c r="AL98" s="151"/>
      <c r="AM98" s="151"/>
      <c r="AN98" s="151"/>
      <c r="AO98" s="151"/>
    </row>
    <row r="99" customFormat="false" ht="12.75" hidden="false" customHeight="true" outlineLevel="0" collapsed="false">
      <c r="A99" s="149"/>
      <c r="B99" s="149"/>
      <c r="C99" s="149"/>
      <c r="D99" s="149"/>
      <c r="E99" s="149"/>
      <c r="F99" s="149"/>
      <c r="G99" s="149"/>
      <c r="H99" s="149"/>
      <c r="I99" s="149"/>
      <c r="J99" s="149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  <c r="AK99" s="151"/>
      <c r="AL99" s="151"/>
      <c r="AM99" s="151"/>
      <c r="AN99" s="151"/>
      <c r="AO99" s="151"/>
    </row>
    <row r="100" customFormat="false" ht="12.75" hidden="false" customHeight="true" outlineLevel="0" collapsed="false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1"/>
      <c r="AO100" s="151"/>
    </row>
    <row r="101" customFormat="false" ht="12.75" hidden="false" customHeight="true" outlineLevel="0" collapsed="false">
      <c r="A101" s="149"/>
      <c r="B101" s="149"/>
      <c r="C101" s="149"/>
      <c r="D101" s="149"/>
      <c r="E101" s="149"/>
      <c r="F101" s="149"/>
      <c r="G101" s="149"/>
      <c r="H101" s="149"/>
      <c r="I101" s="149"/>
      <c r="J101" s="149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</row>
    <row r="102" customFormat="false" ht="12.75" hidden="false" customHeight="true" outlineLevel="0" collapsed="false">
      <c r="A102" s="149"/>
      <c r="B102" s="149"/>
      <c r="C102" s="149"/>
      <c r="D102" s="149"/>
      <c r="E102" s="149"/>
      <c r="F102" s="149"/>
      <c r="G102" s="149"/>
      <c r="H102" s="149"/>
      <c r="I102" s="149"/>
      <c r="J102" s="149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</row>
    <row r="103" customFormat="false" ht="12.75" hidden="false" customHeight="true" outlineLevel="0" collapsed="false">
      <c r="A103" s="149"/>
      <c r="B103" s="149"/>
      <c r="C103" s="149"/>
      <c r="D103" s="149"/>
      <c r="E103" s="149"/>
      <c r="F103" s="149"/>
      <c r="G103" s="149"/>
      <c r="H103" s="149"/>
      <c r="I103" s="149"/>
      <c r="J103" s="149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</row>
    <row r="104" customFormat="false" ht="12.75" hidden="false" customHeight="true" outlineLevel="0" collapsed="false">
      <c r="A104" s="149"/>
      <c r="B104" s="149"/>
      <c r="C104" s="149"/>
      <c r="D104" s="149"/>
      <c r="E104" s="149"/>
      <c r="F104" s="149"/>
      <c r="G104" s="149"/>
      <c r="H104" s="149"/>
      <c r="I104" s="149"/>
      <c r="J104" s="149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  <c r="AK104" s="151"/>
      <c r="AL104" s="151"/>
      <c r="AM104" s="151"/>
      <c r="AN104" s="151"/>
      <c r="AO104" s="151"/>
    </row>
    <row r="105" customFormat="false" ht="12.75" hidden="false" customHeight="true" outlineLevel="0" collapsed="false">
      <c r="A105" s="149"/>
      <c r="B105" s="149"/>
      <c r="C105" s="149"/>
      <c r="D105" s="149"/>
      <c r="E105" s="149"/>
      <c r="F105" s="149"/>
      <c r="G105" s="149"/>
      <c r="H105" s="149"/>
      <c r="I105" s="149"/>
      <c r="J105" s="149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  <c r="AK105" s="151"/>
      <c r="AL105" s="151"/>
      <c r="AM105" s="151"/>
      <c r="AN105" s="151"/>
      <c r="AO105" s="151"/>
    </row>
    <row r="106" customFormat="false" ht="12.75" hidden="false" customHeight="true" outlineLevel="0" collapsed="false">
      <c r="A106" s="149"/>
      <c r="B106" s="149"/>
      <c r="C106" s="149"/>
      <c r="D106" s="149"/>
      <c r="E106" s="149"/>
      <c r="F106" s="149"/>
      <c r="G106" s="149"/>
      <c r="H106" s="149"/>
      <c r="I106" s="149"/>
      <c r="J106" s="149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  <c r="AK106" s="151"/>
      <c r="AL106" s="151"/>
      <c r="AM106" s="151"/>
      <c r="AN106" s="151"/>
      <c r="AO106" s="151"/>
    </row>
    <row r="107" customFormat="false" ht="12.75" hidden="false" customHeight="true" outlineLevel="0" collapsed="false">
      <c r="A107" s="149"/>
      <c r="B107" s="149"/>
      <c r="C107" s="149"/>
      <c r="D107" s="149"/>
      <c r="E107" s="149"/>
      <c r="F107" s="149"/>
      <c r="G107" s="149"/>
      <c r="H107" s="149"/>
      <c r="I107" s="149"/>
      <c r="J107" s="149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</row>
    <row r="108" customFormat="false" ht="12.75" hidden="false" customHeight="true" outlineLevel="0" collapsed="false">
      <c r="A108" s="149"/>
      <c r="B108" s="149"/>
      <c r="C108" s="149"/>
      <c r="D108" s="149"/>
      <c r="E108" s="149"/>
      <c r="F108" s="149"/>
      <c r="G108" s="149"/>
      <c r="H108" s="149"/>
      <c r="I108" s="149"/>
      <c r="J108" s="149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  <c r="AE108" s="151"/>
      <c r="AF108" s="151"/>
      <c r="AG108" s="151"/>
      <c r="AH108" s="151"/>
      <c r="AI108" s="151"/>
      <c r="AJ108" s="151"/>
      <c r="AK108" s="151"/>
      <c r="AL108" s="151"/>
      <c r="AM108" s="151"/>
      <c r="AN108" s="151"/>
      <c r="AO108" s="151"/>
    </row>
    <row r="109" customFormat="false" ht="12.75" hidden="false" customHeight="true" outlineLevel="0" collapsed="false">
      <c r="A109" s="149"/>
      <c r="B109" s="149"/>
      <c r="C109" s="149"/>
      <c r="D109" s="149"/>
      <c r="E109" s="149"/>
      <c r="F109" s="149"/>
      <c r="G109" s="149"/>
      <c r="H109" s="149"/>
      <c r="I109" s="149"/>
      <c r="J109" s="149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51"/>
      <c r="AB109" s="151"/>
      <c r="AC109" s="151"/>
      <c r="AD109" s="151"/>
      <c r="AE109" s="151"/>
      <c r="AF109" s="151"/>
      <c r="AG109" s="151"/>
      <c r="AH109" s="151"/>
      <c r="AI109" s="151"/>
      <c r="AJ109" s="151"/>
      <c r="AK109" s="151"/>
      <c r="AL109" s="151"/>
      <c r="AM109" s="151"/>
      <c r="AN109" s="151"/>
      <c r="AO109" s="151"/>
    </row>
    <row r="110" customFormat="false" ht="12.75" hidden="false" customHeight="true" outlineLevel="0" collapsed="false">
      <c r="A110" s="149"/>
      <c r="B110" s="149"/>
      <c r="C110" s="149"/>
      <c r="D110" s="149"/>
      <c r="E110" s="149"/>
      <c r="F110" s="149"/>
      <c r="G110" s="149"/>
      <c r="H110" s="149"/>
      <c r="I110" s="149"/>
      <c r="J110" s="149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  <c r="AB110" s="151"/>
      <c r="AC110" s="151"/>
      <c r="AD110" s="151"/>
      <c r="AE110" s="151"/>
      <c r="AF110" s="151"/>
      <c r="AG110" s="151"/>
      <c r="AH110" s="151"/>
      <c r="AI110" s="151"/>
      <c r="AJ110" s="151"/>
      <c r="AK110" s="151"/>
      <c r="AL110" s="151"/>
      <c r="AM110" s="151"/>
      <c r="AN110" s="151"/>
      <c r="AO110" s="151"/>
    </row>
    <row r="111" customFormat="false" ht="12.75" hidden="false" customHeight="true" outlineLevel="0" collapsed="false">
      <c r="A111" s="149"/>
      <c r="B111" s="149"/>
      <c r="C111" s="149"/>
      <c r="D111" s="149"/>
      <c r="E111" s="149"/>
      <c r="F111" s="149"/>
      <c r="G111" s="149"/>
      <c r="H111" s="149"/>
      <c r="I111" s="149"/>
      <c r="J111" s="149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51"/>
      <c r="AE111" s="151"/>
      <c r="AF111" s="151"/>
      <c r="AG111" s="151"/>
      <c r="AH111" s="151"/>
      <c r="AI111" s="151"/>
      <c r="AJ111" s="151"/>
      <c r="AK111" s="151"/>
      <c r="AL111" s="151"/>
      <c r="AM111" s="151"/>
      <c r="AN111" s="151"/>
      <c r="AO111" s="151"/>
    </row>
    <row r="112" customFormat="false" ht="12.75" hidden="false" customHeight="true" outlineLevel="0" collapsed="false">
      <c r="A112" s="151"/>
      <c r="B112" s="186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  <c r="AB112" s="151"/>
      <c r="AC112" s="151"/>
      <c r="AD112" s="151"/>
      <c r="AE112" s="151"/>
      <c r="AF112" s="151"/>
      <c r="AG112" s="151"/>
      <c r="AH112" s="151"/>
      <c r="AI112" s="151"/>
      <c r="AJ112" s="151"/>
      <c r="AK112" s="151"/>
      <c r="AL112" s="151"/>
      <c r="AM112" s="151"/>
      <c r="AN112" s="151"/>
      <c r="AO112" s="151"/>
    </row>
    <row r="113" customFormat="false" ht="12.75" hidden="false" customHeight="true" outlineLevel="0" collapsed="false">
      <c r="A113" s="151"/>
      <c r="B113" s="167"/>
      <c r="C113" s="151"/>
      <c r="D113" s="151"/>
      <c r="E113" s="151"/>
      <c r="F113" s="151"/>
      <c r="G113" s="151"/>
      <c r="H113" s="151"/>
      <c r="I113" s="167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  <c r="AE113" s="151"/>
      <c r="AF113" s="151"/>
      <c r="AG113" s="151"/>
      <c r="AH113" s="151"/>
      <c r="AI113" s="151"/>
      <c r="AJ113" s="151"/>
      <c r="AK113" s="151"/>
      <c r="AL113" s="151"/>
      <c r="AM113" s="151"/>
      <c r="AN113" s="151"/>
      <c r="AO113" s="151"/>
    </row>
    <row r="114" customFormat="false" ht="12.75" hidden="false" customHeight="true" outlineLevel="0" collapsed="false">
      <c r="A114" s="149"/>
      <c r="B114" s="149"/>
      <c r="C114" s="149"/>
      <c r="D114" s="149"/>
      <c r="E114" s="149"/>
      <c r="F114" s="149"/>
      <c r="G114" s="149"/>
      <c r="H114" s="149"/>
      <c r="I114" s="149"/>
      <c r="J114" s="149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  <c r="AE114" s="151"/>
      <c r="AF114" s="151"/>
      <c r="AG114" s="151"/>
      <c r="AH114" s="151"/>
      <c r="AI114" s="151"/>
      <c r="AJ114" s="151"/>
      <c r="AK114" s="151"/>
      <c r="AL114" s="151"/>
      <c r="AM114" s="151"/>
      <c r="AN114" s="151"/>
      <c r="AO114" s="151"/>
    </row>
    <row r="115" customFormat="false" ht="12.75" hidden="false" customHeight="true" outlineLevel="0" collapsed="false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  <c r="AK115" s="151"/>
      <c r="AL115" s="151"/>
      <c r="AM115" s="151"/>
      <c r="AN115" s="151"/>
      <c r="AO115" s="151"/>
    </row>
    <row r="116" customFormat="false" ht="12.75" hidden="false" customHeight="true" outlineLevel="0" collapsed="false">
      <c r="A116" s="149"/>
      <c r="B116" s="149"/>
      <c r="C116" s="149"/>
      <c r="D116" s="149"/>
      <c r="E116" s="149"/>
      <c r="F116" s="149"/>
      <c r="G116" s="149"/>
      <c r="H116" s="149"/>
      <c r="I116" s="149"/>
      <c r="J116" s="149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51"/>
      <c r="AO116" s="151"/>
    </row>
    <row r="117" customFormat="false" ht="12.75" hidden="false" customHeight="true" outlineLevel="0" collapsed="false">
      <c r="A117" s="149"/>
      <c r="B117" s="149"/>
      <c r="C117" s="149"/>
      <c r="D117" s="149"/>
      <c r="E117" s="149"/>
      <c r="F117" s="149"/>
      <c r="G117" s="149"/>
      <c r="H117" s="149"/>
      <c r="I117" s="149"/>
      <c r="J117" s="149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  <c r="AB117" s="151"/>
      <c r="AC117" s="151"/>
      <c r="AD117" s="151"/>
      <c r="AE117" s="151"/>
      <c r="AF117" s="151"/>
      <c r="AG117" s="151"/>
      <c r="AH117" s="151"/>
      <c r="AI117" s="151"/>
      <c r="AJ117" s="151"/>
      <c r="AK117" s="151"/>
      <c r="AL117" s="151"/>
      <c r="AM117" s="151"/>
      <c r="AN117" s="151"/>
      <c r="AO117" s="151"/>
    </row>
    <row r="118" customFormat="false" ht="12.75" hidden="false" customHeight="true" outlineLevel="0" collapsed="false">
      <c r="A118" s="149"/>
      <c r="B118" s="149"/>
      <c r="C118" s="149"/>
      <c r="D118" s="149"/>
      <c r="E118" s="149"/>
      <c r="F118" s="149"/>
      <c r="G118" s="149"/>
      <c r="H118" s="149"/>
      <c r="I118" s="149"/>
      <c r="J118" s="149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  <c r="AE118" s="151"/>
      <c r="AF118" s="151"/>
      <c r="AG118" s="151"/>
      <c r="AH118" s="151"/>
      <c r="AI118" s="151"/>
      <c r="AJ118" s="151"/>
      <c r="AK118" s="151"/>
      <c r="AL118" s="151"/>
      <c r="AM118" s="151"/>
      <c r="AN118" s="151"/>
      <c r="AO118" s="151"/>
    </row>
    <row r="119" customFormat="false" ht="12.75" hidden="false" customHeight="true" outlineLevel="0" collapsed="false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  <c r="AK119" s="151"/>
      <c r="AL119" s="151"/>
      <c r="AM119" s="151"/>
      <c r="AN119" s="151"/>
      <c r="AO119" s="151"/>
    </row>
    <row r="120" customFormat="false" ht="12.75" hidden="false" customHeight="true" outlineLevel="0" collapsed="false">
      <c r="A120" s="149"/>
      <c r="B120" s="149"/>
      <c r="C120" s="149"/>
      <c r="D120" s="149"/>
      <c r="E120" s="149"/>
      <c r="F120" s="149"/>
      <c r="G120" s="149"/>
      <c r="H120" s="149"/>
      <c r="I120" s="149"/>
      <c r="J120" s="149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1"/>
      <c r="AD120" s="151"/>
      <c r="AE120" s="151"/>
      <c r="AF120" s="151"/>
      <c r="AG120" s="151"/>
      <c r="AH120" s="151"/>
      <c r="AI120" s="151"/>
      <c r="AJ120" s="151"/>
      <c r="AK120" s="151"/>
      <c r="AL120" s="151"/>
      <c r="AM120" s="151"/>
      <c r="AN120" s="151"/>
      <c r="AO120" s="151"/>
    </row>
    <row r="121" customFormat="false" ht="12.75" hidden="false" customHeight="true" outlineLevel="0" collapsed="false">
      <c r="A121" s="149"/>
      <c r="B121" s="149"/>
      <c r="C121" s="149"/>
      <c r="D121" s="149"/>
      <c r="E121" s="149"/>
      <c r="F121" s="149"/>
      <c r="G121" s="149"/>
      <c r="H121" s="149"/>
      <c r="I121" s="149"/>
      <c r="J121" s="149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  <c r="AC121" s="151"/>
      <c r="AD121" s="151"/>
      <c r="AE121" s="151"/>
      <c r="AF121" s="151"/>
      <c r="AG121" s="151"/>
      <c r="AH121" s="151"/>
      <c r="AI121" s="151"/>
      <c r="AJ121" s="151"/>
      <c r="AK121" s="151"/>
      <c r="AL121" s="151"/>
      <c r="AM121" s="151"/>
      <c r="AN121" s="151"/>
      <c r="AO121" s="151"/>
    </row>
    <row r="122" customFormat="false" ht="12.75" hidden="false" customHeight="true" outlineLevel="0" collapsed="false">
      <c r="A122" s="149"/>
      <c r="B122" s="149"/>
      <c r="C122" s="149"/>
      <c r="D122" s="149"/>
      <c r="E122" s="149"/>
      <c r="F122" s="149"/>
      <c r="G122" s="149"/>
      <c r="H122" s="149"/>
      <c r="I122" s="149"/>
      <c r="J122" s="149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  <c r="AC122" s="151"/>
      <c r="AD122" s="151"/>
      <c r="AE122" s="151"/>
      <c r="AF122" s="151"/>
      <c r="AG122" s="151"/>
      <c r="AH122" s="151"/>
      <c r="AI122" s="151"/>
      <c r="AJ122" s="151"/>
      <c r="AK122" s="151"/>
      <c r="AL122" s="151"/>
      <c r="AM122" s="151"/>
      <c r="AN122" s="151"/>
      <c r="AO122" s="151"/>
    </row>
    <row r="123" customFormat="false" ht="12.75" hidden="false" customHeight="true" outlineLevel="0" collapsed="false">
      <c r="A123" s="149"/>
      <c r="B123" s="149"/>
      <c r="C123" s="149"/>
      <c r="D123" s="149"/>
      <c r="E123" s="149"/>
      <c r="F123" s="149"/>
      <c r="G123" s="149"/>
      <c r="H123" s="149"/>
      <c r="I123" s="149"/>
      <c r="J123" s="149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  <c r="AC123" s="151"/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51"/>
      <c r="AO123" s="151"/>
    </row>
    <row r="124" customFormat="false" ht="12.75" hidden="false" customHeight="true" outlineLevel="0" collapsed="false">
      <c r="A124" s="149"/>
      <c r="B124" s="149"/>
      <c r="C124" s="149"/>
      <c r="D124" s="149"/>
      <c r="E124" s="149"/>
      <c r="F124" s="149"/>
      <c r="G124" s="149"/>
      <c r="H124" s="149"/>
      <c r="I124" s="149"/>
      <c r="J124" s="149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  <c r="AC124" s="151"/>
      <c r="AD124" s="151"/>
      <c r="AE124" s="151"/>
      <c r="AF124" s="151"/>
      <c r="AG124" s="151"/>
      <c r="AH124" s="151"/>
      <c r="AI124" s="151"/>
      <c r="AJ124" s="151"/>
      <c r="AK124" s="151"/>
      <c r="AL124" s="151"/>
      <c r="AM124" s="151"/>
      <c r="AN124" s="151"/>
      <c r="AO124" s="151"/>
    </row>
    <row r="125" customFormat="false" ht="12.75" hidden="false" customHeight="true" outlineLevel="0" collapsed="false">
      <c r="A125" s="149"/>
      <c r="B125" s="149"/>
      <c r="C125" s="149"/>
      <c r="D125" s="149"/>
      <c r="E125" s="149"/>
      <c r="F125" s="149"/>
      <c r="G125" s="149"/>
      <c r="H125" s="149"/>
      <c r="I125" s="149"/>
      <c r="J125" s="149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  <c r="AC125" s="151"/>
      <c r="AD125" s="151"/>
      <c r="AE125" s="151"/>
      <c r="AF125" s="151"/>
      <c r="AG125" s="151"/>
      <c r="AH125" s="151"/>
      <c r="AI125" s="151"/>
      <c r="AJ125" s="151"/>
      <c r="AK125" s="151"/>
      <c r="AL125" s="151"/>
      <c r="AM125" s="151"/>
      <c r="AN125" s="151"/>
      <c r="AO125" s="151"/>
    </row>
    <row r="126" customFormat="false" ht="12.75" hidden="false" customHeight="true" outlineLevel="0" collapsed="false">
      <c r="A126" s="149"/>
      <c r="B126" s="149"/>
      <c r="C126" s="149"/>
      <c r="D126" s="149"/>
      <c r="E126" s="149"/>
      <c r="F126" s="149"/>
      <c r="G126" s="149"/>
      <c r="H126" s="149"/>
      <c r="I126" s="149"/>
      <c r="J126" s="149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  <c r="AK126" s="151"/>
      <c r="AL126" s="151"/>
      <c r="AM126" s="151"/>
      <c r="AN126" s="151"/>
      <c r="AO126" s="151"/>
    </row>
    <row r="127" customFormat="false" ht="12.75" hidden="false" customHeight="true" outlineLevel="0" collapsed="false">
      <c r="A127" s="149"/>
      <c r="B127" s="149"/>
      <c r="C127" s="149"/>
      <c r="D127" s="149"/>
      <c r="E127" s="149"/>
      <c r="F127" s="149"/>
      <c r="G127" s="149"/>
      <c r="H127" s="149"/>
      <c r="I127" s="149"/>
      <c r="J127" s="149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  <c r="AC127" s="151"/>
      <c r="AD127" s="151"/>
      <c r="AE127" s="151"/>
      <c r="AF127" s="151"/>
      <c r="AG127" s="151"/>
      <c r="AH127" s="151"/>
      <c r="AI127" s="151"/>
      <c r="AJ127" s="151"/>
      <c r="AK127" s="151"/>
      <c r="AL127" s="151"/>
      <c r="AM127" s="151"/>
      <c r="AN127" s="151"/>
      <c r="AO127" s="151"/>
    </row>
    <row r="128" customFormat="false" ht="12.75" hidden="false" customHeight="true" outlineLevel="0" collapsed="false">
      <c r="A128" s="149"/>
      <c r="B128" s="149"/>
      <c r="C128" s="149"/>
      <c r="D128" s="149"/>
      <c r="E128" s="149"/>
      <c r="F128" s="149"/>
      <c r="G128" s="149"/>
      <c r="H128" s="149"/>
      <c r="I128" s="149"/>
      <c r="J128" s="149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  <c r="AC128" s="151"/>
      <c r="AD128" s="151"/>
      <c r="AE128" s="151"/>
      <c r="AF128" s="151"/>
      <c r="AG128" s="151"/>
      <c r="AH128" s="151"/>
      <c r="AI128" s="151"/>
      <c r="AJ128" s="151"/>
      <c r="AK128" s="151"/>
      <c r="AL128" s="151"/>
      <c r="AM128" s="151"/>
      <c r="AN128" s="151"/>
      <c r="AO128" s="151"/>
    </row>
    <row r="129" customFormat="false" ht="12.75" hidden="false" customHeight="true" outlineLevel="0" collapsed="false">
      <c r="A129" s="149"/>
      <c r="B129" s="149"/>
      <c r="C129" s="149"/>
      <c r="D129" s="149"/>
      <c r="E129" s="149"/>
      <c r="F129" s="149"/>
      <c r="G129" s="149"/>
      <c r="H129" s="149"/>
      <c r="I129" s="149"/>
      <c r="J129" s="149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  <c r="AK129" s="151"/>
      <c r="AL129" s="151"/>
      <c r="AM129" s="151"/>
      <c r="AN129" s="151"/>
      <c r="AO129" s="151"/>
    </row>
    <row r="130" customFormat="false" ht="12.75" hidden="false" customHeight="true" outlineLevel="0" collapsed="false">
      <c r="A130" s="149"/>
      <c r="B130" s="149"/>
      <c r="C130" s="149"/>
      <c r="D130" s="149"/>
      <c r="E130" s="149"/>
      <c r="F130" s="149"/>
      <c r="G130" s="149"/>
      <c r="H130" s="149"/>
      <c r="I130" s="149"/>
      <c r="J130" s="149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  <c r="AB130" s="151"/>
      <c r="AC130" s="151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51"/>
      <c r="AO130" s="151"/>
    </row>
    <row r="131" customFormat="false" ht="12.75" hidden="false" customHeight="true" outlineLevel="0" collapsed="false">
      <c r="A131" s="149"/>
      <c r="B131" s="149"/>
      <c r="C131" s="149"/>
      <c r="D131" s="149"/>
      <c r="E131" s="149"/>
      <c r="F131" s="149"/>
      <c r="G131" s="149"/>
      <c r="H131" s="149"/>
      <c r="I131" s="149"/>
      <c r="J131" s="149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1"/>
    </row>
    <row r="132" customFormat="false" ht="12.75" hidden="false" customHeight="true" outlineLevel="0" collapsed="false">
      <c r="A132" s="149"/>
      <c r="B132" s="149"/>
      <c r="C132" s="149"/>
      <c r="D132" s="149"/>
      <c r="E132" s="149"/>
      <c r="F132" s="149"/>
      <c r="G132" s="149"/>
      <c r="H132" s="149"/>
      <c r="I132" s="149"/>
      <c r="J132" s="149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  <c r="AB132" s="151"/>
      <c r="AC132" s="151"/>
      <c r="AD132" s="151"/>
      <c r="AE132" s="151"/>
      <c r="AF132" s="151"/>
      <c r="AG132" s="151"/>
      <c r="AH132" s="151"/>
      <c r="AI132" s="151"/>
      <c r="AJ132" s="151"/>
      <c r="AK132" s="151"/>
      <c r="AL132" s="151"/>
      <c r="AM132" s="151"/>
      <c r="AN132" s="151"/>
      <c r="AO132" s="151"/>
    </row>
    <row r="133" customFormat="false" ht="12.75" hidden="false" customHeight="true" outlineLevel="0" collapsed="false">
      <c r="A133" s="149"/>
      <c r="B133" s="149"/>
      <c r="C133" s="149"/>
      <c r="D133" s="149"/>
      <c r="E133" s="149"/>
      <c r="F133" s="149"/>
      <c r="G133" s="149"/>
      <c r="H133" s="149"/>
      <c r="I133" s="149"/>
      <c r="J133" s="149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A133" s="151"/>
      <c r="AB133" s="151"/>
      <c r="AC133" s="151"/>
      <c r="AD133" s="151"/>
      <c r="AE133" s="151"/>
      <c r="AF133" s="151"/>
      <c r="AG133" s="151"/>
      <c r="AH133" s="151"/>
      <c r="AI133" s="151"/>
      <c r="AJ133" s="151"/>
      <c r="AK133" s="151"/>
      <c r="AL133" s="151"/>
      <c r="AM133" s="151"/>
      <c r="AN133" s="151"/>
      <c r="AO133" s="151"/>
    </row>
    <row r="134" customFormat="false" ht="12.75" hidden="false" customHeight="true" outlineLevel="0" collapsed="false">
      <c r="A134" s="151"/>
      <c r="B134" s="186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  <c r="AB134" s="151"/>
      <c r="AC134" s="151"/>
      <c r="AD134" s="151"/>
      <c r="AE134" s="151"/>
      <c r="AF134" s="151"/>
      <c r="AG134" s="151"/>
      <c r="AH134" s="151"/>
      <c r="AI134" s="151"/>
      <c r="AJ134" s="151"/>
      <c r="AK134" s="151"/>
      <c r="AL134" s="151"/>
      <c r="AM134" s="151"/>
      <c r="AN134" s="151"/>
      <c r="AO134" s="151"/>
    </row>
    <row r="135" customFormat="false" ht="12.75" hidden="false" customHeight="true" outlineLevel="0" collapsed="false">
      <c r="A135" s="174"/>
      <c r="B135" s="186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A135" s="151"/>
      <c r="AB135" s="151"/>
      <c r="AC135" s="151"/>
      <c r="AD135" s="151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51"/>
      <c r="AO135" s="151"/>
    </row>
    <row r="136" customFormat="false" ht="12.75" hidden="false" customHeight="true" outlineLevel="0" collapsed="false">
      <c r="A136" s="194" t="s">
        <v>101</v>
      </c>
      <c r="B136" s="194" t="str">
        <f aca="false">VLOOKUP(B1,Dati!B2:AF14,2,0)</f>
        <v>A=</v>
      </c>
      <c r="C136" s="194" t="str">
        <f aca="false">VLOOKUP(B1,Dati!B2:AF14,3,0)</f>
        <v>A+</v>
      </c>
      <c r="D136" s="194" t="str">
        <f aca="false">VLOOKUP(B1,Dati!B2:AF14,4,0)</f>
        <v>A+</v>
      </c>
      <c r="E136" s="194" t="str">
        <f aca="false">VLOOKUP(B1,Dati!B2:AF14,5,0)</f>
        <v>B+</v>
      </c>
      <c r="F136" s="194" t="str">
        <f aca="false">VLOOKUP(B1,Dati!B2:AF14,6,0)</f>
        <v>A-</v>
      </c>
      <c r="G136" s="194" t="str">
        <f aca="false">VLOOKUP(B1,Dati!B2:AF14,7,0)</f>
        <v>A+</v>
      </c>
      <c r="H136" s="194" t="str">
        <f aca="false">VLOOKUP(B1,Dati!B2:AF14,8,0)</f>
        <v>A+</v>
      </c>
      <c r="I136" s="194" t="str">
        <f aca="false">VLOOKUP(B1,Dati!B2:AF14,9,0)</f>
        <v>R+</v>
      </c>
      <c r="J136" s="194" t="str">
        <f aca="false">VLOOKUP(B1,Dati!B2:AF14,10,0)</f>
        <v>A-</v>
      </c>
      <c r="K136" s="194" t="str">
        <f aca="false">VLOOKUP(B1,Dati!B2:AF14,11,0)</f>
        <v>A+</v>
      </c>
      <c r="L136" s="194" t="str">
        <f aca="false">VLOOKUP(B1,Dati!B2:AF14,12,0)</f>
        <v>A#</v>
      </c>
      <c r="M136" s="194" t="str">
        <f aca="false">VLOOKUP(B1,Dati!B2:AF14,13,0)</f>
        <v>A+</v>
      </c>
      <c r="N136" s="194" t="str">
        <f aca="false">VLOOKUP(B1,Dati!B2:AF14,14,0)</f>
        <v>A#</v>
      </c>
      <c r="O136" s="194" t="str">
        <f aca="false">VLOOKUP(B1,Dati!B2:AF14,15,0)</f>
        <v>A#</v>
      </c>
      <c r="P136" s="194" t="str">
        <f aca="false">VLOOKUP(B1,Dati!B2:AF14,16,0)</f>
        <v>B+</v>
      </c>
      <c r="Q136" s="194" t="str">
        <f aca="false">VLOOKUP(B1,Dati!B2:AF14,17,0)</f>
        <v>B+</v>
      </c>
      <c r="R136" s="194" t="n">
        <f aca="false">VLOOKUP(B1,Dati!B2:AF14,18,0)</f>
        <v>0</v>
      </c>
      <c r="S136" s="194" t="n">
        <f aca="false">VLOOKUP(B1,Dati!B2:AF14,19,0)</f>
        <v>0</v>
      </c>
      <c r="T136" s="194" t="n">
        <f aca="false">VLOOKUP(B1,Dati!B2:AF14,20,0)</f>
        <v>0</v>
      </c>
      <c r="U136" s="194" t="n">
        <f aca="false">VLOOKUP(B1,Dati!B2:AF14,21,0)</f>
        <v>0</v>
      </c>
      <c r="V136" s="194" t="n">
        <f aca="false">VLOOKUP(B1,Dati!B2:AF14,22,0)</f>
        <v>0</v>
      </c>
      <c r="W136" s="194" t="n">
        <f aca="false">VLOOKUP(B1,Dati!B2:AF14,23,0)</f>
        <v>0</v>
      </c>
      <c r="X136" s="194" t="n">
        <f aca="false">VLOOKUP(B1,Dati!B2:AF14,24,0)</f>
        <v>0</v>
      </c>
      <c r="Y136" s="194" t="n">
        <f aca="false">VLOOKUP(B1,Dati!B2:AF14,25,0)</f>
        <v>0</v>
      </c>
      <c r="Z136" s="194" t="n">
        <f aca="false">VLOOKUP(B1,Dati!B2:AF14,26,0)</f>
        <v>0</v>
      </c>
      <c r="AA136" s="194" t="n">
        <f aca="false">VLOOKUP(B1,Dati!B2:AF14,27,0)</f>
        <v>0</v>
      </c>
      <c r="AB136" s="194" t="n">
        <f aca="false">VLOOKUP(B1,Dati!B2:AF14,28,0)</f>
        <v>0</v>
      </c>
      <c r="AC136" s="194" t="n">
        <f aca="false">VLOOKUP(B1,Dati!B2:AF14,29,0)</f>
        <v>0</v>
      </c>
      <c r="AD136" s="194" t="n">
        <f aca="false">VLOOKUP(B1,Dati!B2:AF14,30,0)</f>
        <v>0</v>
      </c>
      <c r="AE136" s="194" t="n">
        <f aca="false">VLOOKUP(B1,Dati!B2:AF14,31,0)</f>
        <v>0</v>
      </c>
      <c r="AF136" s="151"/>
      <c r="AG136" s="151"/>
      <c r="AH136" s="151"/>
      <c r="AI136" s="151"/>
      <c r="AJ136" s="151"/>
      <c r="AK136" s="151"/>
      <c r="AL136" s="151"/>
      <c r="AM136" s="151"/>
      <c r="AN136" s="151"/>
      <c r="AO136" s="151"/>
    </row>
    <row r="137" customFormat="false" ht="12.75" hidden="false" customHeight="true" outlineLevel="0" collapsed="false">
      <c r="A137" s="194" t="s">
        <v>102</v>
      </c>
      <c r="B137" s="194" t="str">
        <f aca="false">VLOOKUP(B1,Dati!B17:AF28,2,0)</f>
        <v>A#</v>
      </c>
      <c r="C137" s="194" t="str">
        <f aca="false">VLOOKUP(B1,Dati!B17:AF28,3,0)</f>
        <v>B+</v>
      </c>
      <c r="D137" s="194" t="str">
        <f aca="false">VLOOKUP(B1,Dati!B17:AF28,4,0)</f>
        <v>B+</v>
      </c>
      <c r="E137" s="194" t="str">
        <f aca="false">VLOOKUP(B1,Dati!B17:AF28,5,0)</f>
        <v>A+</v>
      </c>
      <c r="F137" s="194" t="str">
        <f aca="false">VLOOKUP(B1,Dati!B17:AF28,6,0)</f>
        <v>R+</v>
      </c>
      <c r="G137" s="194" t="str">
        <f aca="false">VLOOKUP(B1,Dati!B17:AF28,7,0)</f>
        <v>A#</v>
      </c>
      <c r="H137" s="194" t="str">
        <f aca="false">VLOOKUP(B1,Dati!B17:AF28,8,0)</f>
        <v>A#</v>
      </c>
      <c r="I137" s="194" t="str">
        <f aca="false">VLOOKUP(B1,Dati!B17:AF28,9,0)</f>
        <v>A=</v>
      </c>
      <c r="J137" s="194" t="str">
        <f aca="false">VLOOKUP(B1,Dati!B17:AF28,10,0)</f>
        <v>A=</v>
      </c>
      <c r="K137" s="194" t="str">
        <f aca="false">VLOOKUP(B1,Dati!B17:AF28,11,0)</f>
        <v>A#</v>
      </c>
      <c r="L137" s="194" t="str">
        <f aca="false">VLOOKUP(B1,Dati!B17:AF28,12,0)</f>
        <v>A#</v>
      </c>
      <c r="M137" s="194" t="str">
        <f aca="false">VLOOKUP(B1,Dati!B17:AF28,13,0)</f>
        <v>A+</v>
      </c>
      <c r="N137" s="194" t="str">
        <f aca="false">VLOOKUP(B1,Dati!B17:AF28,14,0)</f>
        <v>A#</v>
      </c>
      <c r="O137" s="194" t="str">
        <f aca="false">VLOOKUP(B1,Dati!B17:AF28,15,0)</f>
        <v>B+</v>
      </c>
      <c r="P137" s="194" t="str">
        <f aca="false">VLOOKUP(B1,Dati!B17:AF28,16,0)</f>
        <v>B=</v>
      </c>
      <c r="Q137" s="194" t="str">
        <f aca="false">VLOOKUP(B1,Dati!B17:AF28,17,0)</f>
        <v>R#</v>
      </c>
      <c r="R137" s="194" t="n">
        <f aca="false">VLOOKUP(B1,Dati!B17:AF28,18,0)</f>
        <v>0</v>
      </c>
      <c r="S137" s="194" t="n">
        <f aca="false">VLOOKUP(B1,Dati!B17:AF28,19,0)</f>
        <v>0</v>
      </c>
      <c r="T137" s="194" t="n">
        <f aca="false">VLOOKUP(B1,Dati!B17:AF28,20,0)</f>
        <v>0</v>
      </c>
      <c r="U137" s="194" t="n">
        <f aca="false">VLOOKUP(B1,Dati!B17:AF28,21,0)</f>
        <v>0</v>
      </c>
      <c r="V137" s="194" t="n">
        <f aca="false">VLOOKUP(B1,Dati!B17:AF28,22,0)</f>
        <v>0</v>
      </c>
      <c r="W137" s="194" t="n">
        <f aca="false">VLOOKUP(B1,Dati!B17:AF28,23,0)</f>
        <v>0</v>
      </c>
      <c r="X137" s="194" t="n">
        <f aca="false">VLOOKUP(B1,Dati!B17:AF28,24,0)</f>
        <v>0</v>
      </c>
      <c r="Y137" s="194" t="n">
        <f aca="false">VLOOKUP(B1,Dati!B17:AF28,25,0)</f>
        <v>0</v>
      </c>
      <c r="Z137" s="194" t="n">
        <f aca="false">VLOOKUP(B1,Dati!B17:AF28,26,0)</f>
        <v>0</v>
      </c>
      <c r="AA137" s="194" t="n">
        <f aca="false">VLOOKUP(B1,Dati!B17:AF28,27,0)</f>
        <v>0</v>
      </c>
      <c r="AB137" s="194" t="n">
        <f aca="false">VLOOKUP(B1,Dati!B17:AF28,28,0)</f>
        <v>0</v>
      </c>
      <c r="AC137" s="194" t="n">
        <f aca="false">VLOOKUP(B1,Dati!B17:AF28,29,0)</f>
        <v>0</v>
      </c>
      <c r="AD137" s="194" t="n">
        <f aca="false">VLOOKUP(B1,Dati!B17:AF28,30,0)</f>
        <v>0</v>
      </c>
      <c r="AE137" s="194" t="n">
        <f aca="false">VLOOKUP(B1,Dati!B17:AF28,31,0)</f>
        <v>0</v>
      </c>
      <c r="AF137" s="151"/>
      <c r="AG137" s="151"/>
      <c r="AH137" s="151"/>
      <c r="AI137" s="151"/>
      <c r="AJ137" s="151"/>
      <c r="AK137" s="151"/>
      <c r="AL137" s="151"/>
      <c r="AM137" s="151"/>
      <c r="AN137" s="151"/>
      <c r="AO137" s="151"/>
    </row>
    <row r="138" customFormat="false" ht="12.75" hidden="false" customHeight="true" outlineLevel="0" collapsed="false">
      <c r="A138" s="194" t="s">
        <v>103</v>
      </c>
      <c r="B138" s="194" t="str">
        <f aca="false">VLOOKUP(B1,Dati!B31:AF42,2,0)</f>
        <v>A+</v>
      </c>
      <c r="C138" s="194" t="str">
        <f aca="false">VLOOKUP(B1,Dati!B31:AF42,3,0)</f>
        <v>A+</v>
      </c>
      <c r="D138" s="194" t="str">
        <f aca="false">VLOOKUP(B1,Dati!B31:AF42,4,0)</f>
        <v>A+</v>
      </c>
      <c r="E138" s="194" t="str">
        <f aca="false">VLOOKUP(B1,Dati!B31:AF42,5,0)</f>
        <v>A=</v>
      </c>
      <c r="F138" s="194" t="str">
        <f aca="false">VLOOKUP(B1,Dati!B31:AF42,6,0)</f>
        <v>B+</v>
      </c>
      <c r="G138" s="194" t="str">
        <f aca="false">VLOOKUP(B1,Dati!B31:AF42,7,0)</f>
        <v>B+</v>
      </c>
      <c r="H138" s="194" t="str">
        <f aca="false">VLOOKUP(B1,Dati!B31:AF42,8,0)</f>
        <v>B=</v>
      </c>
      <c r="I138" s="194" t="str">
        <f aca="false">VLOOKUP(B1,Dati!B31:AF42,9,0)</f>
        <v>A#</v>
      </c>
      <c r="J138" s="194" t="str">
        <f aca="false">VLOOKUP(B1,Dati!B31:AF42,10,0)</f>
        <v>A#</v>
      </c>
      <c r="K138" s="194" t="str">
        <f aca="false">VLOOKUP(B1,Dati!B31:AF42,11,0)</f>
        <v>A+</v>
      </c>
      <c r="L138" s="194" t="str">
        <f aca="false">VLOOKUP(B1,Dati!B31:AF42,12,0)</f>
        <v>B+</v>
      </c>
      <c r="M138" s="194" t="str">
        <f aca="false">VLOOKUP(B1,Dati!B31:AF42,13,0)</f>
        <v>B#</v>
      </c>
      <c r="N138" s="194" t="str">
        <f aca="false">VLOOKUP(B1,Dati!B31:AF42,14,0)</f>
        <v>B+</v>
      </c>
      <c r="O138" s="194" t="str">
        <f aca="false">VLOOKUP(B1,Dati!B31:AF42,15,0)</f>
        <v>B+</v>
      </c>
      <c r="P138" s="194" t="str">
        <f aca="false">VLOOKUP(B1,Dati!B31:AF42,16,0)</f>
        <v>A+</v>
      </c>
      <c r="Q138" s="194" t="str">
        <f aca="false">VLOOKUP(B1,Dati!B31:AF42,17,0)</f>
        <v>A#</v>
      </c>
      <c r="R138" s="194" t="str">
        <f aca="false">VLOOKUP(B1,Dati!B31:AF42,18,0)</f>
        <v>M#</v>
      </c>
      <c r="S138" s="194" t="n">
        <f aca="false">VLOOKUP(B1,Dati!B31:AF42,19,0)</f>
        <v>0</v>
      </c>
      <c r="T138" s="194" t="n">
        <f aca="false">VLOOKUP(B1,Dati!B31:AF42,20,0)</f>
        <v>0</v>
      </c>
      <c r="U138" s="194" t="n">
        <f aca="false">VLOOKUP(B1,Dati!B31:AF42,21,0)</f>
        <v>0</v>
      </c>
      <c r="V138" s="194" t="n">
        <f aca="false">VLOOKUP(B1,Dati!B31:AF42,22,0)</f>
        <v>0</v>
      </c>
      <c r="W138" s="194" t="n">
        <f aca="false">VLOOKUP(B1,Dati!B31:AF42,23,0)</f>
        <v>0</v>
      </c>
      <c r="X138" s="194" t="n">
        <f aca="false">VLOOKUP(B1,Dati!B31:AF42,24,0)</f>
        <v>0</v>
      </c>
      <c r="Y138" s="194" t="n">
        <f aca="false">VLOOKUP(B1,Dati!B31:AF42,25,0)</f>
        <v>0</v>
      </c>
      <c r="Z138" s="194" t="n">
        <f aca="false">VLOOKUP(B1,Dati!B31:AF42,26,0)</f>
        <v>0</v>
      </c>
      <c r="AA138" s="194" t="n">
        <f aca="false">VLOOKUP(B1,Dati!B31:AF42,27,0)</f>
        <v>0</v>
      </c>
      <c r="AB138" s="194" t="n">
        <f aca="false">VLOOKUP(B1,Dati!B31:AF42,28,0)</f>
        <v>0</v>
      </c>
      <c r="AC138" s="194" t="n">
        <f aca="false">VLOOKUP(B1,Dati!B31:AF42,29,0)</f>
        <v>0</v>
      </c>
      <c r="AD138" s="194" t="n">
        <f aca="false">VLOOKUP(B1,Dati!B31:AF42,30,0)</f>
        <v>0</v>
      </c>
      <c r="AE138" s="194" t="n">
        <f aca="false">VLOOKUP(B1,Dati!B31:AF42,31,0)</f>
        <v>0</v>
      </c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</row>
    <row r="139" customFormat="false" ht="12.75" hidden="false" customHeight="true" outlineLevel="0" collapsed="false">
      <c r="A139" s="194" t="s">
        <v>104</v>
      </c>
      <c r="B139" s="194" t="n">
        <f aca="false">VLOOKUP(B1,Dati!B45:AF56,2,0)</f>
        <v>0</v>
      </c>
      <c r="C139" s="194" t="n">
        <f aca="false">VLOOKUP(B1,Dati!B45:AF56,3,0)</f>
        <v>0</v>
      </c>
      <c r="D139" s="194" t="n">
        <f aca="false">VLOOKUP(B1,Dati!B45:AF56,4,0)</f>
        <v>0</v>
      </c>
      <c r="E139" s="194" t="n">
        <f aca="false">VLOOKUP(B1,Dati!B45:AF56,5,0)</f>
        <v>0</v>
      </c>
      <c r="F139" s="194" t="n">
        <f aca="false">VLOOKUP(B1,Dati!B45:AF56,6,0)</f>
        <v>0</v>
      </c>
      <c r="G139" s="194" t="n">
        <f aca="false">VLOOKUP(B1,Dati!B45:AF56,7,0)</f>
        <v>0</v>
      </c>
      <c r="H139" s="194" t="n">
        <f aca="false">VLOOKUP(B1,Dati!B45:AF56,8,0)</f>
        <v>0</v>
      </c>
      <c r="I139" s="194" t="n">
        <f aca="false">VLOOKUP(B1,Dati!B45:AF56,9,0)</f>
        <v>0</v>
      </c>
      <c r="J139" s="194" t="n">
        <f aca="false">VLOOKUP(B1,Dati!B45:AF56,10,0)</f>
        <v>0</v>
      </c>
      <c r="K139" s="194" t="n">
        <f aca="false">VLOOKUP(B1,Dati!B45:AF56,11,0)</f>
        <v>0</v>
      </c>
      <c r="L139" s="194" t="n">
        <f aca="false">VLOOKUP(B1,Dati!B45:AF56,12,0)</f>
        <v>0</v>
      </c>
      <c r="M139" s="194" t="n">
        <f aca="false">VLOOKUP(B1,Dati!B45:AF56,13,0)</f>
        <v>0</v>
      </c>
      <c r="N139" s="194" t="n">
        <f aca="false">VLOOKUP(B1,Dati!B45:AF56,14,0)</f>
        <v>0</v>
      </c>
      <c r="O139" s="194" t="n">
        <f aca="false">VLOOKUP(B1,Dati!B45:AF56,15,0)</f>
        <v>0</v>
      </c>
      <c r="P139" s="194" t="n">
        <f aca="false">VLOOKUP(B1,Dati!B45:AF56,16,0)</f>
        <v>0</v>
      </c>
      <c r="Q139" s="194" t="n">
        <f aca="false">VLOOKUP(B1,Dati!B45:AF56,17,0)</f>
        <v>0</v>
      </c>
      <c r="R139" s="194" t="n">
        <f aca="false">VLOOKUP(B1,Dati!B45:AF56,18,0)</f>
        <v>0</v>
      </c>
      <c r="S139" s="194" t="n">
        <f aca="false">VLOOKUP(B1,Dati!B45:AF56,19,0)</f>
        <v>0</v>
      </c>
      <c r="T139" s="194" t="n">
        <f aca="false">VLOOKUP(B1,Dati!B45:AF56,20,0)</f>
        <v>0</v>
      </c>
      <c r="U139" s="194" t="n">
        <f aca="false">VLOOKUP(B1,Dati!B45:AF56,21,0)</f>
        <v>0</v>
      </c>
      <c r="V139" s="194" t="n">
        <f aca="false">VLOOKUP(B1,Dati!B45:AF56,22,0)</f>
        <v>0</v>
      </c>
      <c r="W139" s="194" t="n">
        <f aca="false">VLOOKUP(B1,Dati!B45:AF56,23,0)</f>
        <v>0</v>
      </c>
      <c r="X139" s="194" t="n">
        <f aca="false">VLOOKUP(B1,Dati!B45:AF56,24,0)</f>
        <v>0</v>
      </c>
      <c r="Y139" s="194" t="n">
        <f aca="false">VLOOKUP(B1,Dati!B45:AF56,25,0)</f>
        <v>0</v>
      </c>
      <c r="Z139" s="194" t="n">
        <f aca="false">VLOOKUP(B1,Dati!B45:AF56,26,0)</f>
        <v>0</v>
      </c>
      <c r="AA139" s="194" t="n">
        <f aca="false">VLOOKUP(B1,Dati!B45:AF56,27,0)</f>
        <v>0</v>
      </c>
      <c r="AB139" s="194" t="n">
        <f aca="false">VLOOKUP(B1,Dati!B45:AF56,28,0)</f>
        <v>0</v>
      </c>
      <c r="AC139" s="194" t="n">
        <f aca="false">VLOOKUP(B1,Dati!B45:AF56,29,0)</f>
        <v>0</v>
      </c>
      <c r="AD139" s="194" t="n">
        <f aca="false">VLOOKUP(B1,Dati!B45:AF56,30,0)</f>
        <v>0</v>
      </c>
      <c r="AE139" s="194" t="n">
        <f aca="false">VLOOKUP(B1,Dati!B45:AF56,31,0)</f>
        <v>0</v>
      </c>
      <c r="AF139" s="151"/>
      <c r="AG139" s="151"/>
      <c r="AH139" s="151"/>
      <c r="AI139" s="151"/>
      <c r="AJ139" s="151"/>
      <c r="AK139" s="151"/>
      <c r="AL139" s="151"/>
      <c r="AM139" s="151"/>
      <c r="AN139" s="151"/>
      <c r="AO139" s="151"/>
    </row>
    <row r="140" customFormat="false" ht="12.75" hidden="false" customHeight="true" outlineLevel="0" collapsed="false">
      <c r="A140" s="194" t="s">
        <v>105</v>
      </c>
      <c r="B140" s="194" t="n">
        <f aca="false">VLOOKUP(B1,Dati!B59:AF70,2,0)</f>
        <v>0</v>
      </c>
      <c r="C140" s="194" t="n">
        <f aca="false">VLOOKUP(B1,Dati!B59:AF70,3,0)</f>
        <v>0</v>
      </c>
      <c r="D140" s="194" t="n">
        <f aca="false">VLOOKUP(B1,Dati!B59:AF70,4,0)</f>
        <v>0</v>
      </c>
      <c r="E140" s="194" t="n">
        <f aca="false">VLOOKUP(B1,Dati!B59:AF70,5,0)</f>
        <v>0</v>
      </c>
      <c r="F140" s="194" t="n">
        <f aca="false">VLOOKUP(B1,Dati!B59:AF70,6,0)</f>
        <v>0</v>
      </c>
      <c r="G140" s="194" t="n">
        <f aca="false">VLOOKUP(B1,Dati!B59:AF70,7,0)</f>
        <v>0</v>
      </c>
      <c r="H140" s="194" t="n">
        <f aca="false">VLOOKUP(B1,Dati!B59:AF70,8,0)</f>
        <v>0</v>
      </c>
      <c r="I140" s="194" t="n">
        <f aca="false">VLOOKUP(B1,Dati!B59:AF70,9,0)</f>
        <v>0</v>
      </c>
      <c r="J140" s="194" t="n">
        <f aca="false">VLOOKUP(B1,Dati!B59:AF70,10,0)</f>
        <v>0</v>
      </c>
      <c r="K140" s="194" t="n">
        <f aca="false">VLOOKUP(B1,Dati!B59:AF70,11,0)</f>
        <v>0</v>
      </c>
      <c r="L140" s="194" t="n">
        <f aca="false">VLOOKUP(B1,Dati!B59:AF70,12,0)</f>
        <v>0</v>
      </c>
      <c r="M140" s="194" t="n">
        <f aca="false">VLOOKUP(B1,Dati!B59:AF70,13,0)</f>
        <v>0</v>
      </c>
      <c r="N140" s="194" t="n">
        <f aca="false">VLOOKUP(B1,Dati!B59:AF70,14,0)</f>
        <v>0</v>
      </c>
      <c r="O140" s="194" t="n">
        <f aca="false">VLOOKUP(B1,Dati!B59:AF70,15,0)</f>
        <v>0</v>
      </c>
      <c r="P140" s="194" t="n">
        <f aca="false">VLOOKUP(B1,Dati!B59:AF70,16,0)</f>
        <v>0</v>
      </c>
      <c r="Q140" s="194" t="n">
        <f aca="false">VLOOKUP(B1,Dati!B59:AF70,17,0)</f>
        <v>0</v>
      </c>
      <c r="R140" s="194" t="n">
        <f aca="false">VLOOKUP(B1,Dati!B59:AF70,18,0)</f>
        <v>0</v>
      </c>
      <c r="S140" s="194" t="n">
        <f aca="false">VLOOKUP(B1,Dati!B59:AF70,19,0)</f>
        <v>0</v>
      </c>
      <c r="T140" s="194" t="n">
        <f aca="false">VLOOKUP(B1,Dati!B59:AF70,20,0)</f>
        <v>0</v>
      </c>
      <c r="U140" s="194" t="n">
        <f aca="false">VLOOKUP(B1,Dati!B59:AF70,21,0)</f>
        <v>0</v>
      </c>
      <c r="V140" s="194" t="n">
        <f aca="false">VLOOKUP(B1,Dati!B59:AF70,22,0)</f>
        <v>0</v>
      </c>
      <c r="W140" s="194" t="n">
        <f aca="false">VLOOKUP(B1,Dati!B59:AF70,23,0)</f>
        <v>0</v>
      </c>
      <c r="X140" s="194" t="n">
        <f aca="false">VLOOKUP(B1,Dati!B59:AF70,24,0)</f>
        <v>0</v>
      </c>
      <c r="Y140" s="194" t="n">
        <f aca="false">VLOOKUP(B1,Dati!B59:AF70,25,0)</f>
        <v>0</v>
      </c>
      <c r="Z140" s="194" t="n">
        <f aca="false">VLOOKUP(B1,Dati!B59:AF70,26,0)</f>
        <v>0</v>
      </c>
      <c r="AA140" s="194" t="n">
        <f aca="false">VLOOKUP(B1,Dati!B59:AF70,27,0)</f>
        <v>0</v>
      </c>
      <c r="AB140" s="194" t="n">
        <f aca="false">VLOOKUP(B1,Dati!B59:AF70,28,0)</f>
        <v>0</v>
      </c>
      <c r="AC140" s="194" t="n">
        <f aca="false">VLOOKUP(B1,Dati!B59:AF70,29,0)</f>
        <v>0</v>
      </c>
      <c r="AD140" s="194" t="n">
        <f aca="false">VLOOKUP(B1,Dati!B59:AF70,30,0)</f>
        <v>0</v>
      </c>
      <c r="AE140" s="194" t="n">
        <f aca="false">VLOOKUP(B1,Dati!B59:AF70,31,0)</f>
        <v>0</v>
      </c>
      <c r="AF140" s="151"/>
      <c r="AG140" s="151"/>
      <c r="AH140" s="151"/>
      <c r="AI140" s="151"/>
      <c r="AJ140" s="151"/>
      <c r="AK140" s="151"/>
      <c r="AL140" s="151"/>
      <c r="AM140" s="151"/>
      <c r="AN140" s="151"/>
      <c r="AO140" s="151"/>
    </row>
    <row r="141" customFormat="false" ht="12.75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7"/>
    <col collapsed="false" customWidth="true" hidden="false" outlineLevel="0" max="8" min="3" style="0" width="4.86"/>
    <col collapsed="false" customWidth="true" hidden="false" outlineLevel="0" max="9" min="9" style="0" width="9.58"/>
    <col collapsed="false" customWidth="true" hidden="false" outlineLevel="0" max="11" min="10" style="0" width="4.86"/>
    <col collapsed="false" customWidth="true" hidden="false" outlineLevel="0" max="12" min="12" style="0" width="7.57"/>
    <col collapsed="false" customWidth="true" hidden="false" outlineLevel="0" max="13" min="13" style="0" width="8.57"/>
    <col collapsed="false" customWidth="true" hidden="false" outlineLevel="0" max="19" min="14" style="0" width="4.86"/>
    <col collapsed="false" customWidth="true" hidden="false" outlineLevel="0" max="20" min="20" style="0" width="9.58"/>
    <col collapsed="false" customWidth="true" hidden="false" outlineLevel="0" max="31" min="21" style="0" width="4.86"/>
    <col collapsed="false" customWidth="true" hidden="false" outlineLevel="0" max="32" min="32" style="0" width="8"/>
    <col collapsed="false" customWidth="true" hidden="false" outlineLevel="0" max="41" min="33" style="0" width="10.86"/>
    <col collapsed="false" customWidth="true" hidden="false" outlineLevel="0" max="1025" min="42" style="0" width="17.29"/>
  </cols>
  <sheetData>
    <row r="1" customFormat="false" ht="12.75" hidden="false" customHeight="true" outlineLevel="0" collapsed="false">
      <c r="A1" s="167" t="s">
        <v>94</v>
      </c>
      <c r="B1" s="188" t="n">
        <v>8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</row>
    <row r="2" customFormat="false" ht="12.75" hidden="false" customHeight="true" outlineLevel="0" collapsed="false">
      <c r="A2" s="166"/>
      <c r="B2" s="167"/>
      <c r="C2" s="151"/>
      <c r="D2" s="151"/>
      <c r="E2" s="151"/>
      <c r="F2" s="151"/>
      <c r="G2" s="151"/>
      <c r="H2" s="151"/>
      <c r="I2" s="167"/>
      <c r="J2" s="151"/>
      <c r="K2" s="151"/>
      <c r="L2" s="166" t="s">
        <v>95</v>
      </c>
      <c r="M2" s="167"/>
      <c r="N2" s="151"/>
      <c r="O2" s="151"/>
      <c r="P2" s="151"/>
      <c r="Q2" s="151"/>
      <c r="R2" s="151"/>
      <c r="S2" s="151"/>
      <c r="T2" s="167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</row>
    <row r="3" customFormat="false" ht="12.75" hidden="false" customHeight="true" outlineLevel="0" collapsed="false">
      <c r="A3" s="166" t="s">
        <v>74</v>
      </c>
      <c r="B3" s="167"/>
      <c r="C3" s="151"/>
      <c r="D3" s="151"/>
      <c r="E3" s="151"/>
      <c r="F3" s="151"/>
      <c r="G3" s="151"/>
      <c r="H3" s="151"/>
      <c r="I3" s="167"/>
      <c r="J3" s="151"/>
      <c r="K3" s="151"/>
      <c r="L3" s="151"/>
      <c r="M3" s="168" t="s">
        <v>2</v>
      </c>
      <c r="N3" s="150"/>
      <c r="O3" s="150"/>
      <c r="P3" s="150"/>
      <c r="Q3" s="150"/>
      <c r="R3" s="150"/>
      <c r="S3" s="151"/>
      <c r="T3" s="168" t="s">
        <v>4</v>
      </c>
      <c r="U3" s="150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</row>
    <row r="4" customFormat="false" ht="12.75" hidden="false" customHeight="true" outlineLevel="0" collapsed="false">
      <c r="A4" s="151"/>
      <c r="B4" s="168" t="s">
        <v>2</v>
      </c>
      <c r="C4" s="150"/>
      <c r="D4" s="150"/>
      <c r="E4" s="150"/>
      <c r="F4" s="150"/>
      <c r="G4" s="150"/>
      <c r="H4" s="151"/>
      <c r="I4" s="168" t="s">
        <v>4</v>
      </c>
      <c r="J4" s="150"/>
      <c r="K4" s="151"/>
      <c r="L4" s="152"/>
      <c r="M4" s="169" t="s">
        <v>54</v>
      </c>
      <c r="N4" s="169" t="s">
        <v>51</v>
      </c>
      <c r="O4" s="169" t="s">
        <v>57</v>
      </c>
      <c r="P4" s="169" t="s">
        <v>55</v>
      </c>
      <c r="Q4" s="169" t="s">
        <v>56</v>
      </c>
      <c r="R4" s="169" t="s">
        <v>5</v>
      </c>
      <c r="S4" s="170"/>
      <c r="T4" s="169" t="s">
        <v>60</v>
      </c>
      <c r="U4" s="169" t="s">
        <v>75</v>
      </c>
      <c r="V4" s="156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</row>
    <row r="5" customFormat="false" ht="12.75" hidden="false" customHeight="true" outlineLevel="0" collapsed="false">
      <c r="A5" s="152"/>
      <c r="B5" s="169" t="s">
        <v>54</v>
      </c>
      <c r="C5" s="169" t="s">
        <v>51</v>
      </c>
      <c r="D5" s="169" t="s">
        <v>57</v>
      </c>
      <c r="E5" s="169" t="s">
        <v>55</v>
      </c>
      <c r="F5" s="169" t="s">
        <v>56</v>
      </c>
      <c r="G5" s="169" t="s">
        <v>5</v>
      </c>
      <c r="H5" s="170"/>
      <c r="I5" s="169" t="s">
        <v>60</v>
      </c>
      <c r="J5" s="169" t="s">
        <v>75</v>
      </c>
      <c r="K5" s="156"/>
      <c r="L5" s="152"/>
      <c r="M5" s="171" t="n">
        <f aca="false">COUNTIF(B136:AE136,M4)</f>
        <v>3</v>
      </c>
      <c r="N5" s="171" t="n">
        <f aca="false">COUNTIF(B136:AE136,N4)</f>
        <v>4</v>
      </c>
      <c r="O5" s="171" t="n">
        <f aca="false">COUNTIF(B136:AE136,O4)</f>
        <v>0</v>
      </c>
      <c r="P5" s="171" t="n">
        <f aca="false">COUNTIF(B136:AE136,P4)</f>
        <v>1</v>
      </c>
      <c r="Q5" s="171" t="n">
        <f aca="false">COUNTIF(B136:AE136,Q4)</f>
        <v>0</v>
      </c>
      <c r="R5" s="171" t="n">
        <f aca="false">SUM(M5:Q5)</f>
        <v>8</v>
      </c>
      <c r="S5" s="170"/>
      <c r="T5" s="171" t="n">
        <f aca="false">COUNTIF(B136:AE136,T4)</f>
        <v>0</v>
      </c>
      <c r="U5" s="171" t="n">
        <f aca="false">COUNTIF(B136:AE136,U4)</f>
        <v>0</v>
      </c>
      <c r="V5" s="156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</row>
    <row r="6" customFormat="false" ht="12.75" hidden="false" customHeight="true" outlineLevel="0" collapsed="false">
      <c r="A6" s="152"/>
      <c r="B6" s="171" t="n">
        <f aca="false">COUNTIF(B136:AE140,B5)</f>
        <v>3</v>
      </c>
      <c r="C6" s="171" t="n">
        <f aca="false">COUNTIF(B136:AE140,C5)</f>
        <v>6</v>
      </c>
      <c r="D6" s="171" t="n">
        <f aca="false">COUNTIF(B136:AE140,D5)</f>
        <v>1</v>
      </c>
      <c r="E6" s="171" t="n">
        <f aca="false">COUNTIF(B136:AE140,E5)</f>
        <v>1</v>
      </c>
      <c r="F6" s="171" t="n">
        <f aca="false">COUNTIF(B136:AE140,F5)</f>
        <v>1</v>
      </c>
      <c r="G6" s="171" t="n">
        <f aca="false">SUM(B6:F6)</f>
        <v>12</v>
      </c>
      <c r="H6" s="170"/>
      <c r="I6" s="171" t="n">
        <f aca="false">COUNTIF(B136:AE140,I5)</f>
        <v>0</v>
      </c>
      <c r="J6" s="171" t="n">
        <f aca="false">COUNTIF(B136:AE140,J5)</f>
        <v>0</v>
      </c>
      <c r="K6" s="156"/>
      <c r="L6" s="152"/>
      <c r="M6" s="172" t="n">
        <f aca="false">IF(R5&gt;0,M5/R5,0)</f>
        <v>0.375</v>
      </c>
      <c r="N6" s="172" t="n">
        <f aca="false">IF(R5&gt;0,N5/R5,0)</f>
        <v>0.5</v>
      </c>
      <c r="O6" s="172" t="n">
        <f aca="false">IF(R5&gt;0,O5/R5,0)</f>
        <v>0</v>
      </c>
      <c r="P6" s="172" t="n">
        <f aca="false">IF(R5&gt;0,P5/R5,0)</f>
        <v>0.125</v>
      </c>
      <c r="Q6" s="172" t="n">
        <f aca="false">IF(R5&gt;0,Q5/R5,0)</f>
        <v>0</v>
      </c>
      <c r="R6" s="173" t="n">
        <f aca="false">SUM(M6:Q6)</f>
        <v>1</v>
      </c>
      <c r="S6" s="156"/>
      <c r="T6" s="196" t="s">
        <v>77</v>
      </c>
      <c r="U6" s="160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</row>
    <row r="7" customFormat="false" ht="12.75" hidden="false" customHeight="true" outlineLevel="0" collapsed="false">
      <c r="A7" s="152"/>
      <c r="B7" s="172" t="n">
        <f aca="false">IF(G6&gt;0,B6/G6,0)</f>
        <v>0.25</v>
      </c>
      <c r="C7" s="172" t="n">
        <f aca="false">IF(G6&gt;0,C6/G6,0)</f>
        <v>0.5</v>
      </c>
      <c r="D7" s="172" t="n">
        <f aca="false">IF(G6&gt;0,D6/G6,0)</f>
        <v>0.08333333333</v>
      </c>
      <c r="E7" s="172" t="n">
        <f aca="false">IF(E6&gt;0,E6/G6,0)</f>
        <v>0.08333333333</v>
      </c>
      <c r="F7" s="172" t="n">
        <f aca="false">IF(F6&gt;0,F6/G6,0)</f>
        <v>0.08333333333</v>
      </c>
      <c r="G7" s="173" t="n">
        <f aca="false">SUM(B7:F7)</f>
        <v>0.99999999999</v>
      </c>
      <c r="H7" s="156"/>
      <c r="I7" s="160"/>
      <c r="J7" s="160"/>
      <c r="K7" s="151"/>
      <c r="L7" s="174" t="s">
        <v>76</v>
      </c>
      <c r="M7" s="175" t="n">
        <f aca="false">IF(R5&gt;0,(M5-Q5)/R5,0)</f>
        <v>0.375</v>
      </c>
      <c r="N7" s="160"/>
      <c r="O7" s="176"/>
      <c r="P7" s="176"/>
      <c r="Q7" s="176"/>
      <c r="R7" s="160"/>
      <c r="S7" s="151"/>
      <c r="T7" s="171" t="n">
        <f aca="false">COUNTIF(B136:AE136,T6)</f>
        <v>0</v>
      </c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</row>
    <row r="8" customFormat="false" ht="12.75" hidden="false" customHeight="true" outlineLevel="0" collapsed="false">
      <c r="A8" s="174" t="s">
        <v>76</v>
      </c>
      <c r="B8" s="175" t="n">
        <f aca="false">IF(G6&gt;0,(B6-F6)/G6,0)</f>
        <v>0.1666666667</v>
      </c>
      <c r="C8" s="160"/>
      <c r="D8" s="176"/>
      <c r="E8" s="176"/>
      <c r="F8" s="176"/>
      <c r="G8" s="160"/>
      <c r="H8" s="151"/>
      <c r="I8" s="149" t="s">
        <v>77</v>
      </c>
      <c r="J8" s="187" t="n">
        <f aca="false">COUNTIF(B136:AE140,I8)</f>
        <v>0</v>
      </c>
      <c r="K8" s="151"/>
      <c r="L8" s="174" t="s">
        <v>78</v>
      </c>
      <c r="M8" s="178" t="n">
        <f aca="false">IF(R5&gt;0,(M5+N5)/R5,0)</f>
        <v>0.875</v>
      </c>
      <c r="N8" s="179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51"/>
      <c r="AO8" s="151"/>
    </row>
    <row r="9" customFormat="false" ht="12.75" hidden="false" customHeight="true" outlineLevel="0" collapsed="false">
      <c r="A9" s="174" t="s">
        <v>78</v>
      </c>
      <c r="B9" s="178" t="n">
        <f aca="false">IF(G6&gt;0,(B6+C6)/G6,0)</f>
        <v>0.75</v>
      </c>
      <c r="C9" s="179"/>
      <c r="D9" s="151"/>
      <c r="E9" s="151"/>
      <c r="F9" s="151"/>
      <c r="G9" s="151"/>
      <c r="H9" s="151"/>
      <c r="I9" s="151"/>
      <c r="J9" s="151"/>
      <c r="K9" s="151"/>
      <c r="L9" s="151"/>
      <c r="M9" s="180"/>
      <c r="N9" s="179"/>
      <c r="O9" s="151"/>
      <c r="P9" s="151"/>
      <c r="Q9" s="151"/>
      <c r="R9" s="151"/>
      <c r="S9" s="151"/>
      <c r="T9" s="167" t="s">
        <v>79</v>
      </c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</row>
    <row r="10" customFormat="false" ht="12.75" hidden="false" customHeight="true" outlineLevel="0" collapsed="false">
      <c r="A10" s="151"/>
      <c r="B10" s="180"/>
      <c r="C10" s="179"/>
      <c r="D10" s="151"/>
      <c r="E10" s="151"/>
      <c r="F10" s="151"/>
      <c r="G10" s="151"/>
      <c r="H10" s="151"/>
      <c r="I10" s="167" t="s">
        <v>79</v>
      </c>
      <c r="J10" s="151"/>
      <c r="K10" s="151"/>
      <c r="L10" s="151"/>
      <c r="M10" s="168" t="s">
        <v>1</v>
      </c>
      <c r="N10" s="150"/>
      <c r="O10" s="150"/>
      <c r="P10" s="150"/>
      <c r="Q10" s="150"/>
      <c r="R10" s="150"/>
      <c r="S10" s="151"/>
      <c r="T10" s="181" t="s">
        <v>0</v>
      </c>
      <c r="U10" s="182" t="n">
        <f aca="false">M12+M19+T5</f>
        <v>0</v>
      </c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</row>
    <row r="11" customFormat="false" ht="12.75" hidden="false" customHeight="true" outlineLevel="0" collapsed="false">
      <c r="A11" s="151"/>
      <c r="B11" s="168" t="s">
        <v>1</v>
      </c>
      <c r="C11" s="150"/>
      <c r="D11" s="150"/>
      <c r="E11" s="150"/>
      <c r="F11" s="150"/>
      <c r="G11" s="150"/>
      <c r="H11" s="151"/>
      <c r="I11" s="181" t="s">
        <v>0</v>
      </c>
      <c r="J11" s="182" t="n">
        <f aca="false">B13+B20+I6</f>
        <v>0</v>
      </c>
      <c r="K11" s="151"/>
      <c r="L11" s="152"/>
      <c r="M11" s="169" t="s">
        <v>49</v>
      </c>
      <c r="N11" s="169" t="s">
        <v>47</v>
      </c>
      <c r="O11" s="169" t="s">
        <v>80</v>
      </c>
      <c r="P11" s="169" t="s">
        <v>81</v>
      </c>
      <c r="Q11" s="169" t="s">
        <v>48</v>
      </c>
      <c r="R11" s="169" t="s">
        <v>5</v>
      </c>
      <c r="S11" s="156"/>
      <c r="T11" s="181" t="s">
        <v>82</v>
      </c>
      <c r="U11" s="182" t="n">
        <f aca="false">R19+Q12+U5+T7</f>
        <v>0</v>
      </c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</row>
    <row r="12" customFormat="false" ht="12.75" hidden="false" customHeight="true" outlineLevel="0" collapsed="false">
      <c r="A12" s="152"/>
      <c r="B12" s="169" t="s">
        <v>49</v>
      </c>
      <c r="C12" s="169" t="s">
        <v>47</v>
      </c>
      <c r="D12" s="169" t="s">
        <v>80</v>
      </c>
      <c r="E12" s="169" t="s">
        <v>81</v>
      </c>
      <c r="F12" s="169" t="s">
        <v>48</v>
      </c>
      <c r="G12" s="169" t="s">
        <v>5</v>
      </c>
      <c r="H12" s="156"/>
      <c r="I12" s="181" t="s">
        <v>82</v>
      </c>
      <c r="J12" s="182" t="n">
        <f aca="false">G20+F13+J6+J8</f>
        <v>0</v>
      </c>
      <c r="K12" s="151"/>
      <c r="L12" s="152"/>
      <c r="M12" s="171" t="n">
        <f aca="false">COUNTIF(B136:AE136,M11)</f>
        <v>0</v>
      </c>
      <c r="N12" s="171" t="n">
        <f aca="false">COUNTIF(B136:AE136,N11)</f>
        <v>0</v>
      </c>
      <c r="O12" s="171" t="n">
        <f aca="false">COUNTIF(B136:AE136,O11)</f>
        <v>0</v>
      </c>
      <c r="P12" s="171" t="n">
        <f aca="false">COUNTIF(B136:AE136,P11)</f>
        <v>0</v>
      </c>
      <c r="Q12" s="171" t="n">
        <f aca="false">COUNTIF(B136:AE136,Q11)</f>
        <v>0</v>
      </c>
      <c r="R12" s="171" t="n">
        <f aca="false">SUM(M12:Q12)</f>
        <v>0</v>
      </c>
      <c r="S12" s="156"/>
      <c r="T12" s="181" t="s">
        <v>83</v>
      </c>
      <c r="U12" s="182" t="n">
        <f aca="false">Q5</f>
        <v>0</v>
      </c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</row>
    <row r="13" customFormat="false" ht="12.75" hidden="false" customHeight="true" outlineLevel="0" collapsed="false">
      <c r="A13" s="152"/>
      <c r="B13" s="171" t="n">
        <f aca="false">COUNTIF(B136:AE140,B12)</f>
        <v>0</v>
      </c>
      <c r="C13" s="171" t="n">
        <f aca="false">COUNTIF(B136:AE140,C12)</f>
        <v>0</v>
      </c>
      <c r="D13" s="171" t="n">
        <f aca="false">COUNTIF(B136:AE140,D12)</f>
        <v>0</v>
      </c>
      <c r="E13" s="171" t="n">
        <f aca="false">COUNTIF(B136:AE140,E12)</f>
        <v>0</v>
      </c>
      <c r="F13" s="171" t="n">
        <f aca="false">COUNTIF(B136:AE140,F12)</f>
        <v>0</v>
      </c>
      <c r="G13" s="171" t="n">
        <f aca="false">SUM(B13:F13)</f>
        <v>0</v>
      </c>
      <c r="H13" s="156"/>
      <c r="I13" s="181" t="s">
        <v>83</v>
      </c>
      <c r="J13" s="182" t="n">
        <f aca="false">F6</f>
        <v>1</v>
      </c>
      <c r="K13" s="151"/>
      <c r="L13" s="152"/>
      <c r="M13" s="172" t="n">
        <f aca="false">IF(R12&gt;0,M12/R12,0)</f>
        <v>0</v>
      </c>
      <c r="N13" s="172" t="n">
        <f aca="false">IF(R2&gt;0,N12/R12,0)</f>
        <v>0</v>
      </c>
      <c r="O13" s="172" t="n">
        <f aca="false">IF(R12&gt;0,O12/R12,0)</f>
        <v>0</v>
      </c>
      <c r="P13" s="172" t="n">
        <f aca="false">IF(R2&gt;0,P12/R12,0)</f>
        <v>0</v>
      </c>
      <c r="Q13" s="172" t="n">
        <f aca="false">IF(R2&gt;0,Q12/R12,0)</f>
        <v>0</v>
      </c>
      <c r="R13" s="172" t="n">
        <f aca="false">SUM(M13:Q13)</f>
        <v>0</v>
      </c>
      <c r="S13" s="156"/>
      <c r="T13" s="181" t="s">
        <v>84</v>
      </c>
      <c r="U13" s="182" t="n">
        <f aca="false">Q19</f>
        <v>0</v>
      </c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</row>
    <row r="14" customFormat="false" ht="12.75" hidden="false" customHeight="true" outlineLevel="0" collapsed="false">
      <c r="A14" s="152"/>
      <c r="B14" s="172" t="n">
        <f aca="false">IF(G13&gt;0,B13/G13,0)</f>
        <v>0</v>
      </c>
      <c r="C14" s="172" t="n">
        <f aca="false">IF(G13&gt;0,C13/G13,0)</f>
        <v>0</v>
      </c>
      <c r="D14" s="172" t="n">
        <f aca="false">IF(G13&gt;0,D13/G13,0)</f>
        <v>0</v>
      </c>
      <c r="E14" s="172" t="n">
        <f aca="false">IF(G13&gt;0,E13/G13,0)</f>
        <v>0</v>
      </c>
      <c r="F14" s="172" t="n">
        <f aca="false">IF(G13&gt;0,F13/G13,0)</f>
        <v>0</v>
      </c>
      <c r="G14" s="172" t="n">
        <f aca="false">SUM(B14:F14)</f>
        <v>0</v>
      </c>
      <c r="H14" s="156"/>
      <c r="I14" s="181" t="s">
        <v>84</v>
      </c>
      <c r="J14" s="182" t="n">
        <f aca="false">F20</f>
        <v>0</v>
      </c>
      <c r="K14" s="151"/>
      <c r="L14" s="174" t="s">
        <v>76</v>
      </c>
      <c r="M14" s="175" t="n">
        <f aca="false">IF(R12&gt;0,(M12-Q12)/R12,0)</f>
        <v>0</v>
      </c>
      <c r="N14" s="160"/>
      <c r="O14" s="160"/>
      <c r="P14" s="160"/>
      <c r="Q14" s="160"/>
      <c r="R14" s="160"/>
      <c r="S14" s="151"/>
      <c r="T14" s="181" t="s">
        <v>85</v>
      </c>
      <c r="U14" s="183" t="n">
        <f aca="false">M7</f>
        <v>0.375</v>
      </c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</row>
    <row r="15" customFormat="false" ht="12.75" hidden="false" customHeight="true" outlineLevel="0" collapsed="false">
      <c r="A15" s="174" t="s">
        <v>76</v>
      </c>
      <c r="B15" s="175" t="n">
        <f aca="false">IF(G13&gt;0,(B13-F13)/G13,0)</f>
        <v>0</v>
      </c>
      <c r="C15" s="160"/>
      <c r="D15" s="160"/>
      <c r="E15" s="160"/>
      <c r="F15" s="160"/>
      <c r="G15" s="160"/>
      <c r="H15" s="151"/>
      <c r="I15" s="181" t="s">
        <v>85</v>
      </c>
      <c r="J15" s="183" t="n">
        <f aca="false">B8</f>
        <v>0.1666666667</v>
      </c>
      <c r="K15" s="151"/>
      <c r="L15" s="174" t="s">
        <v>78</v>
      </c>
      <c r="M15" s="178" t="n">
        <f aca="false">IF(R12&gt;0,(M12+N12)/R12,0)</f>
        <v>0</v>
      </c>
      <c r="N15" s="151"/>
      <c r="O15" s="151"/>
      <c r="P15" s="151"/>
      <c r="Q15" s="151"/>
      <c r="R15" s="151"/>
      <c r="S15" s="151"/>
      <c r="T15" s="181" t="s">
        <v>87</v>
      </c>
      <c r="U15" s="183" t="n">
        <f aca="false">M21</f>
        <v>0</v>
      </c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</row>
    <row r="16" customFormat="false" ht="12.75" hidden="false" customHeight="true" outlineLevel="0" collapsed="false">
      <c r="A16" s="174" t="s">
        <v>86</v>
      </c>
      <c r="B16" s="178" t="n">
        <f aca="false">IF(G13&gt;0,(B13+C13)/G13,0)</f>
        <v>0</v>
      </c>
      <c r="C16" s="151"/>
      <c r="D16" s="151"/>
      <c r="E16" s="151"/>
      <c r="F16" s="151"/>
      <c r="G16" s="151"/>
      <c r="H16" s="151"/>
      <c r="I16" s="181" t="s">
        <v>87</v>
      </c>
      <c r="J16" s="183" t="n">
        <f aca="false">B22</f>
        <v>0</v>
      </c>
      <c r="K16" s="151"/>
      <c r="L16" s="151"/>
      <c r="M16" s="180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</row>
    <row r="17" customFormat="false" ht="12.75" hidden="false" customHeight="true" outlineLevel="0" collapsed="false">
      <c r="A17" s="151"/>
      <c r="B17" s="180"/>
      <c r="C17" s="151"/>
      <c r="D17" s="151"/>
      <c r="E17" s="151"/>
      <c r="F17" s="151"/>
      <c r="G17" s="151"/>
      <c r="H17" s="151"/>
      <c r="I17" s="151" t="s">
        <v>6</v>
      </c>
      <c r="J17" s="184" t="n">
        <f aca="false">J11-J12-J13</f>
        <v>-1</v>
      </c>
      <c r="K17" s="151"/>
      <c r="L17" s="151"/>
      <c r="M17" s="168" t="s">
        <v>3</v>
      </c>
      <c r="N17" s="150"/>
      <c r="O17" s="150"/>
      <c r="P17" s="150"/>
      <c r="Q17" s="150"/>
      <c r="R17" s="150"/>
      <c r="S17" s="150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</row>
    <row r="18" customFormat="false" ht="12.75" hidden="false" customHeight="true" outlineLevel="0" collapsed="false">
      <c r="A18" s="151"/>
      <c r="B18" s="168" t="s">
        <v>3</v>
      </c>
      <c r="C18" s="150"/>
      <c r="D18" s="150"/>
      <c r="E18" s="150"/>
      <c r="F18" s="150"/>
      <c r="G18" s="150"/>
      <c r="H18" s="150"/>
      <c r="I18" s="151"/>
      <c r="J18" s="151"/>
      <c r="K18" s="151"/>
      <c r="L18" s="152"/>
      <c r="M18" s="169" t="s">
        <v>50</v>
      </c>
      <c r="N18" s="169" t="s">
        <v>46</v>
      </c>
      <c r="O18" s="169" t="s">
        <v>88</v>
      </c>
      <c r="P18" s="169" t="s">
        <v>53</v>
      </c>
      <c r="Q18" s="169" t="s">
        <v>59</v>
      </c>
      <c r="R18" s="169" t="s">
        <v>52</v>
      </c>
      <c r="S18" s="169" t="s">
        <v>5</v>
      </c>
      <c r="T18" s="156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</row>
    <row r="19" customFormat="false" ht="12.75" hidden="false" customHeight="true" outlineLevel="0" collapsed="false">
      <c r="A19" s="152"/>
      <c r="B19" s="169" t="s">
        <v>50</v>
      </c>
      <c r="C19" s="169" t="s">
        <v>46</v>
      </c>
      <c r="D19" s="169" t="s">
        <v>88</v>
      </c>
      <c r="E19" s="169" t="s">
        <v>53</v>
      </c>
      <c r="F19" s="169" t="s">
        <v>59</v>
      </c>
      <c r="G19" s="169" t="s">
        <v>52</v>
      </c>
      <c r="H19" s="169" t="s">
        <v>5</v>
      </c>
      <c r="I19" s="156"/>
      <c r="J19" s="151"/>
      <c r="K19" s="151"/>
      <c r="L19" s="152"/>
      <c r="M19" s="171" t="n">
        <f aca="false">COUNTIF(B136:AE136,M18)</f>
        <v>0</v>
      </c>
      <c r="N19" s="171" t="n">
        <f aca="false">COUNTIF(B136:AE136,N18)</f>
        <v>0</v>
      </c>
      <c r="O19" s="171" t="n">
        <f aca="false">COUNTIF(B136:AE136,O18)</f>
        <v>0</v>
      </c>
      <c r="P19" s="171" t="n">
        <f aca="false">COUNTIF(B136:AE136,P18)</f>
        <v>0</v>
      </c>
      <c r="Q19" s="171" t="n">
        <f aca="false">COUNTIF(B136:AE136,Q18)</f>
        <v>0</v>
      </c>
      <c r="R19" s="171" t="n">
        <f aca="false">COUNTIF(B136:AE136,R18)</f>
        <v>0</v>
      </c>
      <c r="S19" s="171" t="n">
        <f aca="false">SUM(M19:R19)</f>
        <v>0</v>
      </c>
      <c r="T19" s="156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</row>
    <row r="20" customFormat="false" ht="12.75" hidden="false" customHeight="true" outlineLevel="0" collapsed="false">
      <c r="A20" s="152"/>
      <c r="B20" s="171" t="n">
        <f aca="false">COUNTIF(B136:AE140,B19)</f>
        <v>0</v>
      </c>
      <c r="C20" s="171" t="n">
        <f aca="false">COUNTIF(B136:AE140,C19)</f>
        <v>0</v>
      </c>
      <c r="D20" s="171" t="n">
        <f aca="false">COUNTIF(B136:AE140,D19)</f>
        <v>0</v>
      </c>
      <c r="E20" s="171" t="n">
        <f aca="false">COUNTIF(B136:AE140,E19)</f>
        <v>0</v>
      </c>
      <c r="F20" s="171" t="n">
        <f aca="false">COUNTIF(B136:AE140,F19)</f>
        <v>0</v>
      </c>
      <c r="G20" s="171" t="n">
        <f aca="false">COUNTIF(B136:AE140,G19)</f>
        <v>0</v>
      </c>
      <c r="H20" s="171" t="n">
        <f aca="false">SUM(B20:G20)</f>
        <v>0</v>
      </c>
      <c r="I20" s="156"/>
      <c r="J20" s="151"/>
      <c r="K20" s="151"/>
      <c r="L20" s="152"/>
      <c r="M20" s="172" t="n">
        <f aca="false">IF(S19&gt;0,M19/S19,0)</f>
        <v>0</v>
      </c>
      <c r="N20" s="172" t="n">
        <f aca="false">IF(S19&gt;0,N19/S19,0)</f>
        <v>0</v>
      </c>
      <c r="O20" s="172" t="n">
        <f aca="false">IF(S19&gt;0,O19/S19,0)</f>
        <v>0</v>
      </c>
      <c r="P20" s="172" t="n">
        <f aca="false">IF(S19&gt;0,P19/S19,0)</f>
        <v>0</v>
      </c>
      <c r="Q20" s="172" t="n">
        <f aca="false">IF(S19&gt;0,Q19/S19,0)</f>
        <v>0</v>
      </c>
      <c r="R20" s="172" t="n">
        <f aca="false">IF(S19&gt;0,R19/S19,0)</f>
        <v>0</v>
      </c>
      <c r="S20" s="172" t="n">
        <f aca="false">SUM(M20:R20)</f>
        <v>0</v>
      </c>
      <c r="T20" s="156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</row>
    <row r="21" customFormat="false" ht="12.75" hidden="false" customHeight="true" outlineLevel="0" collapsed="false">
      <c r="A21" s="152"/>
      <c r="B21" s="172" t="n">
        <f aca="false">IF(H20&gt;0,B20/H20,0)</f>
        <v>0</v>
      </c>
      <c r="C21" s="172" t="n">
        <f aca="false">IF(H20&gt;0,C20/H20,0)</f>
        <v>0</v>
      </c>
      <c r="D21" s="172" t="n">
        <f aca="false">IF(H20&gt;0,D20/H20,0)</f>
        <v>0</v>
      </c>
      <c r="E21" s="172" t="n">
        <f aca="false">IF(H20&gt;0,E20/H20,0)</f>
        <v>0</v>
      </c>
      <c r="F21" s="172" t="n">
        <f aca="false">IF(H20&gt;0,F20/H20,0)</f>
        <v>0</v>
      </c>
      <c r="G21" s="172" t="n">
        <f aca="false">IF(H20&gt;0,G20/H20,0)</f>
        <v>0</v>
      </c>
      <c r="H21" s="172" t="n">
        <f aca="false">SUM(B21:G21)</f>
        <v>0</v>
      </c>
      <c r="I21" s="156"/>
      <c r="J21" s="151"/>
      <c r="K21" s="151"/>
      <c r="L21" s="174" t="s">
        <v>76</v>
      </c>
      <c r="M21" s="185" t="n">
        <f aca="false">IF(S19&gt;0,(M19-R19)/S19,0)</f>
        <v>0</v>
      </c>
      <c r="N21" s="160"/>
      <c r="O21" s="160"/>
      <c r="P21" s="160"/>
      <c r="Q21" s="160"/>
      <c r="R21" s="160"/>
      <c r="S21" s="160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</row>
    <row r="22" customFormat="false" ht="12.75" hidden="false" customHeight="true" outlineLevel="0" collapsed="false">
      <c r="A22" s="174" t="s">
        <v>76</v>
      </c>
      <c r="B22" s="185" t="n">
        <f aca="false">IF(H20&gt;0,(B20-G20)/H20,0)</f>
        <v>0</v>
      </c>
      <c r="C22" s="160"/>
      <c r="D22" s="160"/>
      <c r="E22" s="160"/>
      <c r="F22" s="160"/>
      <c r="G22" s="160"/>
      <c r="H22" s="160"/>
      <c r="I22" s="151"/>
      <c r="J22" s="151"/>
      <c r="K22" s="151"/>
      <c r="L22" s="174" t="s">
        <v>78</v>
      </c>
      <c r="M22" s="186" t="n">
        <f aca="false">IF(S19&gt;0,(M19+N19+O19+P19)/S19,0)</f>
        <v>0</v>
      </c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</row>
    <row r="23" customFormat="false" ht="12.75" hidden="false" customHeight="true" outlineLevel="0" collapsed="false">
      <c r="A23" s="174" t="s">
        <v>78</v>
      </c>
      <c r="B23" s="186" t="n">
        <f aca="false">IF(H20&gt;0,(B20+C20+D20+E20)/H20,0)</f>
        <v>0</v>
      </c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</row>
    <row r="24" customFormat="false" ht="12.75" hidden="false" customHeight="true" outlineLevel="0" collapsed="false">
      <c r="A24" s="174"/>
      <c r="B24" s="186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</row>
    <row r="25" customFormat="false" ht="12.75" hidden="false" customHeight="true" outlineLevel="0" collapsed="false">
      <c r="A25" s="166" t="s">
        <v>97</v>
      </c>
      <c r="B25" s="168" t="s">
        <v>2</v>
      </c>
      <c r="C25" s="150"/>
      <c r="D25" s="150"/>
      <c r="E25" s="150"/>
      <c r="F25" s="150"/>
      <c r="G25" s="150"/>
      <c r="H25" s="151"/>
      <c r="I25" s="168" t="s">
        <v>4</v>
      </c>
      <c r="J25" s="150"/>
      <c r="K25" s="151"/>
      <c r="L25" s="166" t="s">
        <v>98</v>
      </c>
      <c r="M25" s="168" t="s">
        <v>2</v>
      </c>
      <c r="N25" s="150"/>
      <c r="O25" s="150"/>
      <c r="P25" s="150"/>
      <c r="Q25" s="150"/>
      <c r="R25" s="150"/>
      <c r="S25" s="151"/>
      <c r="T25" s="168" t="s">
        <v>4</v>
      </c>
      <c r="U25" s="150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</row>
    <row r="26" customFormat="false" ht="12.75" hidden="false" customHeight="true" outlineLevel="0" collapsed="false">
      <c r="A26" s="152"/>
      <c r="B26" s="169" t="s">
        <v>54</v>
      </c>
      <c r="C26" s="169" t="s">
        <v>51</v>
      </c>
      <c r="D26" s="169" t="s">
        <v>57</v>
      </c>
      <c r="E26" s="169" t="s">
        <v>55</v>
      </c>
      <c r="F26" s="169" t="s">
        <v>56</v>
      </c>
      <c r="G26" s="169" t="s">
        <v>5</v>
      </c>
      <c r="H26" s="170"/>
      <c r="I26" s="169" t="s">
        <v>60</v>
      </c>
      <c r="J26" s="169" t="s">
        <v>75</v>
      </c>
      <c r="K26" s="156"/>
      <c r="L26" s="152"/>
      <c r="M26" s="169" t="s">
        <v>54</v>
      </c>
      <c r="N26" s="169" t="s">
        <v>51</v>
      </c>
      <c r="O26" s="169" t="s">
        <v>57</v>
      </c>
      <c r="P26" s="169" t="s">
        <v>55</v>
      </c>
      <c r="Q26" s="169" t="s">
        <v>56</v>
      </c>
      <c r="R26" s="169" t="s">
        <v>5</v>
      </c>
      <c r="S26" s="170"/>
      <c r="T26" s="169" t="s">
        <v>60</v>
      </c>
      <c r="U26" s="169" t="s">
        <v>75</v>
      </c>
      <c r="V26" s="156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</row>
    <row r="27" customFormat="false" ht="12.75" hidden="false" customHeight="true" outlineLevel="0" collapsed="false">
      <c r="A27" s="152"/>
      <c r="B27" s="171" t="n">
        <f aca="false">COUNTIF(B137:AE137,B26)</f>
        <v>0</v>
      </c>
      <c r="C27" s="171" t="n">
        <f aca="false">COUNTIF(B137:AE137,C26)</f>
        <v>2</v>
      </c>
      <c r="D27" s="171" t="n">
        <f aca="false">COUNTIF(B137:AE137,D26)</f>
        <v>0</v>
      </c>
      <c r="E27" s="171" t="n">
        <f aca="false">COUNTIF(B137:AE137,E26)</f>
        <v>0</v>
      </c>
      <c r="F27" s="171" t="n">
        <f aca="false">COUNTIF(B137:AE137,F26)</f>
        <v>1</v>
      </c>
      <c r="G27" s="171" t="n">
        <f aca="false">SUM(B27:F27)</f>
        <v>3</v>
      </c>
      <c r="H27" s="170"/>
      <c r="I27" s="171" t="n">
        <f aca="false">COUNTIF(B137:AE137,I26)</f>
        <v>0</v>
      </c>
      <c r="J27" s="171" t="n">
        <f aca="false">COUNTIF(B137:AE137,J26)</f>
        <v>0</v>
      </c>
      <c r="K27" s="156"/>
      <c r="L27" s="152"/>
      <c r="M27" s="171" t="n">
        <f aca="false">COUNTIF(B138:AE138,M26)</f>
        <v>0</v>
      </c>
      <c r="N27" s="171" t="n">
        <f aca="false">COUNTIF(B138:AE138,N26)</f>
        <v>0</v>
      </c>
      <c r="O27" s="171" t="n">
        <f aca="false">COUNTIF(B138:AE138,O26)</f>
        <v>1</v>
      </c>
      <c r="P27" s="171" t="n">
        <f aca="false">COUNTIF(B138:AE138,P26)</f>
        <v>0</v>
      </c>
      <c r="Q27" s="171" t="n">
        <f aca="false">COUNTIF(B138:AE138,Q26)</f>
        <v>0</v>
      </c>
      <c r="R27" s="171" t="n">
        <f aca="false">SUM(M27:Q27)</f>
        <v>1</v>
      </c>
      <c r="S27" s="170"/>
      <c r="T27" s="171" t="n">
        <f aca="false">COUNTIF(B138:AE138,T26)</f>
        <v>0</v>
      </c>
      <c r="U27" s="171" t="n">
        <f aca="false">COUNTIF(B138:AE138,U26)</f>
        <v>0</v>
      </c>
      <c r="V27" s="156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</row>
    <row r="28" customFormat="false" ht="12.75" hidden="false" customHeight="true" outlineLevel="0" collapsed="false">
      <c r="A28" s="152"/>
      <c r="B28" s="172" t="n">
        <f aca="false">IF(G27&gt;0,B27/G27,0)</f>
        <v>0</v>
      </c>
      <c r="C28" s="172" t="n">
        <f aca="false">IF(G27&gt;0,C27/G27,0)</f>
        <v>0.6666666667</v>
      </c>
      <c r="D28" s="172" t="n">
        <f aca="false">IF(G27&gt;0,D27/G27,0)</f>
        <v>0</v>
      </c>
      <c r="E28" s="172" t="n">
        <f aca="false">IF(G27&gt;0,E27/G27,0)</f>
        <v>0</v>
      </c>
      <c r="F28" s="172" t="n">
        <f aca="false">IF(G27&gt;0,F27/G27,0)</f>
        <v>0.3333333333</v>
      </c>
      <c r="G28" s="173" t="n">
        <f aca="false">SUM(B28:F28)</f>
        <v>1</v>
      </c>
      <c r="H28" s="156"/>
      <c r="I28" s="160" t="s">
        <v>77</v>
      </c>
      <c r="J28" s="160"/>
      <c r="K28" s="151"/>
      <c r="L28" s="152"/>
      <c r="M28" s="172" t="n">
        <f aca="false">IF(R27&gt;0,M27/R27,0)</f>
        <v>0</v>
      </c>
      <c r="N28" s="172" t="n">
        <f aca="false">IF(R27&gt;0,N27/R27,0)</f>
        <v>0</v>
      </c>
      <c r="O28" s="172" t="n">
        <f aca="false">IF(R27&gt;0,O27/R27,0)</f>
        <v>1</v>
      </c>
      <c r="P28" s="172" t="n">
        <f aca="false">IF(R27&gt;0,P27/R27,0)</f>
        <v>0</v>
      </c>
      <c r="Q28" s="172" t="n">
        <f aca="false">IF(R27&gt;0,Q27/R27,0)</f>
        <v>0</v>
      </c>
      <c r="R28" s="173" t="n">
        <f aca="false">SUM(M28:Q28)</f>
        <v>1</v>
      </c>
      <c r="S28" s="156"/>
      <c r="T28" s="160" t="s">
        <v>77</v>
      </c>
      <c r="U28" s="160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</row>
    <row r="29" customFormat="false" ht="12.75" hidden="false" customHeight="true" outlineLevel="0" collapsed="false">
      <c r="A29" s="174" t="s">
        <v>76</v>
      </c>
      <c r="B29" s="175" t="n">
        <f aca="false">IF(G27&gt;0,(B27-F27)/G27,0)</f>
        <v>-0.3333333333</v>
      </c>
      <c r="C29" s="160"/>
      <c r="D29" s="176"/>
      <c r="E29" s="176"/>
      <c r="F29" s="176"/>
      <c r="G29" s="160"/>
      <c r="H29" s="151"/>
      <c r="I29" s="171" t="n">
        <f aca="false">COUNTIF(B137:AE137,I28)</f>
        <v>0</v>
      </c>
      <c r="J29" s="151"/>
      <c r="K29" s="151"/>
      <c r="L29" s="174" t="s">
        <v>76</v>
      </c>
      <c r="M29" s="175" t="n">
        <f aca="false">IF(R27&gt;0,(M27-Q27)/R27,0)</f>
        <v>0</v>
      </c>
      <c r="N29" s="160"/>
      <c r="O29" s="176"/>
      <c r="P29" s="176"/>
      <c r="Q29" s="176"/>
      <c r="R29" s="160"/>
      <c r="S29" s="151"/>
      <c r="T29" s="171" t="n">
        <f aca="false">COUNTIF(B138:AE138,T28)</f>
        <v>0</v>
      </c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</row>
    <row r="30" customFormat="false" ht="12.75" hidden="false" customHeight="true" outlineLevel="0" collapsed="false">
      <c r="A30" s="174" t="s">
        <v>78</v>
      </c>
      <c r="B30" s="178" t="n">
        <f aca="false">IF(G27&gt;0,(B27+C27)/G27,0)</f>
        <v>0.6666666667</v>
      </c>
      <c r="C30" s="179"/>
      <c r="D30" s="151"/>
      <c r="E30" s="151"/>
      <c r="F30" s="151"/>
      <c r="G30" s="151"/>
      <c r="H30" s="151"/>
      <c r="I30" s="151"/>
      <c r="J30" s="151"/>
      <c r="K30" s="151"/>
      <c r="L30" s="174" t="s">
        <v>78</v>
      </c>
      <c r="M30" s="178" t="n">
        <f aca="false">IF(R27&gt;0,(M27+N27)/R27,0)</f>
        <v>0</v>
      </c>
      <c r="N30" s="179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</row>
    <row r="31" customFormat="false" ht="12.75" hidden="false" customHeight="true" outlineLevel="0" collapsed="false">
      <c r="B31" s="180"/>
      <c r="C31" s="179"/>
      <c r="D31" s="151"/>
      <c r="E31" s="151"/>
      <c r="F31" s="151"/>
      <c r="G31" s="151"/>
      <c r="H31" s="151"/>
      <c r="I31" s="167" t="s">
        <v>79</v>
      </c>
      <c r="J31" s="151"/>
      <c r="K31" s="151"/>
      <c r="L31" s="151"/>
      <c r="M31" s="180"/>
      <c r="N31" s="179"/>
      <c r="O31" s="151"/>
      <c r="P31" s="151"/>
      <c r="Q31" s="151"/>
      <c r="R31" s="151"/>
      <c r="S31" s="151"/>
      <c r="T31" s="167" t="s">
        <v>79</v>
      </c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</row>
    <row r="32" customFormat="false" ht="12.75" hidden="false" customHeight="true" outlineLevel="0" collapsed="false">
      <c r="A32" s="151"/>
      <c r="B32" s="168" t="s">
        <v>1</v>
      </c>
      <c r="C32" s="150"/>
      <c r="D32" s="150"/>
      <c r="E32" s="150"/>
      <c r="F32" s="150"/>
      <c r="G32" s="150"/>
      <c r="H32" s="151"/>
      <c r="I32" s="181" t="s">
        <v>0</v>
      </c>
      <c r="J32" s="182" t="n">
        <f aca="false">B34+B41+I27</f>
        <v>0</v>
      </c>
      <c r="K32" s="151"/>
      <c r="L32" s="151"/>
      <c r="M32" s="168" t="s">
        <v>1</v>
      </c>
      <c r="N32" s="150"/>
      <c r="O32" s="150"/>
      <c r="P32" s="150"/>
      <c r="Q32" s="150"/>
      <c r="R32" s="150"/>
      <c r="S32" s="151"/>
      <c r="T32" s="181" t="s">
        <v>0</v>
      </c>
      <c r="U32" s="182" t="n">
        <f aca="false">M34+M41+T27</f>
        <v>0</v>
      </c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</row>
    <row r="33" customFormat="false" ht="12.75" hidden="false" customHeight="true" outlineLevel="0" collapsed="false">
      <c r="A33" s="152"/>
      <c r="B33" s="169" t="s">
        <v>49</v>
      </c>
      <c r="C33" s="169" t="s">
        <v>47</v>
      </c>
      <c r="D33" s="169" t="s">
        <v>80</v>
      </c>
      <c r="E33" s="169" t="s">
        <v>81</v>
      </c>
      <c r="F33" s="169" t="s">
        <v>48</v>
      </c>
      <c r="G33" s="169" t="s">
        <v>5</v>
      </c>
      <c r="H33" s="156"/>
      <c r="I33" s="181" t="s">
        <v>82</v>
      </c>
      <c r="J33" s="182" t="n">
        <f aca="false">G41+F34+J27+I29</f>
        <v>0</v>
      </c>
      <c r="K33" s="151"/>
      <c r="L33" s="152"/>
      <c r="M33" s="169" t="s">
        <v>49</v>
      </c>
      <c r="N33" s="169" t="s">
        <v>47</v>
      </c>
      <c r="O33" s="169" t="s">
        <v>80</v>
      </c>
      <c r="P33" s="169" t="s">
        <v>81</v>
      </c>
      <c r="Q33" s="169" t="s">
        <v>48</v>
      </c>
      <c r="R33" s="169" t="s">
        <v>5</v>
      </c>
      <c r="S33" s="156"/>
      <c r="T33" s="181" t="s">
        <v>82</v>
      </c>
      <c r="U33" s="182" t="n">
        <f aca="false">R41+Q34+U27+T29</f>
        <v>0</v>
      </c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</row>
    <row r="34" customFormat="false" ht="12.75" hidden="false" customHeight="true" outlineLevel="0" collapsed="false">
      <c r="A34" s="152"/>
      <c r="B34" s="171" t="n">
        <f aca="false">COUNTIF(B137:AE137,B33)</f>
        <v>0</v>
      </c>
      <c r="C34" s="171" t="n">
        <f aca="false">COUNTIF(B137:AE137,C33)</f>
        <v>0</v>
      </c>
      <c r="D34" s="171" t="n">
        <f aca="false">COUNTIF(B137:AE137,D33)</f>
        <v>0</v>
      </c>
      <c r="E34" s="171" t="n">
        <f aca="false">COUNTIF(B137:AE137,E33)</f>
        <v>0</v>
      </c>
      <c r="F34" s="171" t="n">
        <f aca="false">COUNTIF(B137:AE137,F33)</f>
        <v>0</v>
      </c>
      <c r="G34" s="171" t="n">
        <f aca="false">SUM(B34:F34)</f>
        <v>0</v>
      </c>
      <c r="H34" s="156"/>
      <c r="I34" s="181" t="s">
        <v>83</v>
      </c>
      <c r="J34" s="182" t="n">
        <f aca="false">F27</f>
        <v>1</v>
      </c>
      <c r="K34" s="151"/>
      <c r="L34" s="152"/>
      <c r="M34" s="171" t="n">
        <f aca="false">COUNTIF(B138:AE138,M33)</f>
        <v>0</v>
      </c>
      <c r="N34" s="171" t="n">
        <f aca="false">COUNTIF(B138:AE138,N33)</f>
        <v>0</v>
      </c>
      <c r="O34" s="171" t="n">
        <f aca="false">COUNTIF(B138:AE138,O33)</f>
        <v>0</v>
      </c>
      <c r="P34" s="171" t="n">
        <f aca="false">COUNTIF(B138:AE138,P33)</f>
        <v>0</v>
      </c>
      <c r="Q34" s="171" t="n">
        <f aca="false">COUNTIF(B138:AE138,Q33)</f>
        <v>0</v>
      </c>
      <c r="R34" s="171" t="n">
        <f aca="false">SUM(M34:Q34)</f>
        <v>0</v>
      </c>
      <c r="S34" s="156"/>
      <c r="T34" s="181" t="s">
        <v>83</v>
      </c>
      <c r="U34" s="182" t="n">
        <f aca="false">Q27</f>
        <v>0</v>
      </c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</row>
    <row r="35" customFormat="false" ht="12.75" hidden="false" customHeight="true" outlineLevel="0" collapsed="false">
      <c r="A35" s="174" t="s">
        <v>76</v>
      </c>
      <c r="B35" s="172" t="n">
        <f aca="false">IF($G$34&gt;0,B34/$G$34,0)</f>
        <v>0</v>
      </c>
      <c r="C35" s="172" t="n">
        <f aca="false">IF($G$34&gt;0,C34/$G$34,0)</f>
        <v>0</v>
      </c>
      <c r="D35" s="172" t="n">
        <f aca="false">IF($G$34&gt;0,D34/$G$34,0)</f>
        <v>0</v>
      </c>
      <c r="E35" s="172" t="n">
        <f aca="false">IF($G$34&gt;0,E34/$G$34,0)</f>
        <v>0</v>
      </c>
      <c r="F35" s="172" t="n">
        <f aca="false">IF($G$34&gt;0,F34/$G$34,0)</f>
        <v>0</v>
      </c>
      <c r="G35" s="172" t="n">
        <f aca="false">SUM(B35:F35)</f>
        <v>0</v>
      </c>
      <c r="H35" s="181" t="s">
        <v>84</v>
      </c>
      <c r="I35" s="182" t="n">
        <f aca="false">F41</f>
        <v>0</v>
      </c>
      <c r="J35" s="151"/>
      <c r="K35" s="152"/>
      <c r="L35" s="174" t="s">
        <v>76</v>
      </c>
      <c r="M35" s="172" t="n">
        <f aca="false">IF($G$69&gt;0,N34/$G$34,0)</f>
        <v>0</v>
      </c>
      <c r="N35" s="172" t="n">
        <f aca="false">IF($G$69&gt;0,O34/$G$34,0)</f>
        <v>0</v>
      </c>
      <c r="O35" s="172" t="n">
        <f aca="false">IF($G$69&gt;0,P34/$G$34,0)</f>
        <v>0</v>
      </c>
      <c r="P35" s="172" t="n">
        <f aca="false">IF($G$69&gt;0,Q34/$G$34,0)</f>
        <v>0</v>
      </c>
      <c r="Q35" s="172" t="n">
        <f aca="false">IF($G$69&gt;0,R34/$G$34,0)</f>
        <v>0</v>
      </c>
      <c r="R35" s="156"/>
      <c r="S35" s="181" t="s">
        <v>84</v>
      </c>
      <c r="T35" s="182" t="n">
        <f aca="false">Q41</f>
        <v>0</v>
      </c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</row>
    <row r="36" customFormat="false" ht="12.75" hidden="false" customHeight="true" outlineLevel="0" collapsed="false">
      <c r="A36" s="174" t="s">
        <v>78</v>
      </c>
      <c r="B36" s="175" t="n">
        <f aca="false">IF(G34&gt;0,(B34-F34)/G34,0)</f>
        <v>0</v>
      </c>
      <c r="C36" s="160"/>
      <c r="D36" s="160"/>
      <c r="E36" s="160"/>
      <c r="F36" s="160"/>
      <c r="G36" s="160"/>
      <c r="H36" s="151"/>
      <c r="I36" s="181" t="s">
        <v>85</v>
      </c>
      <c r="J36" s="183" t="n">
        <f aca="false">B29</f>
        <v>-0.3333333333</v>
      </c>
      <c r="K36" s="151"/>
      <c r="L36" s="174" t="s">
        <v>78</v>
      </c>
      <c r="M36" s="175" t="n">
        <f aca="false">IF(R34&gt;0,(M34-Q34)/R34,0)</f>
        <v>0</v>
      </c>
      <c r="N36" s="160"/>
      <c r="O36" s="160"/>
      <c r="P36" s="160"/>
      <c r="Q36" s="160"/>
      <c r="R36" s="160"/>
      <c r="S36" s="151"/>
      <c r="T36" s="181" t="s">
        <v>85</v>
      </c>
      <c r="U36" s="183" t="n">
        <f aca="false">M29</f>
        <v>0</v>
      </c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</row>
    <row r="37" customFormat="false" ht="12.75" hidden="false" customHeight="true" outlineLevel="0" collapsed="false">
      <c r="B37" s="178" t="n">
        <f aca="false">IF(G34&gt;0,(B34+C34)/G34,0)</f>
        <v>0</v>
      </c>
      <c r="C37" s="151"/>
      <c r="D37" s="151"/>
      <c r="E37" s="151"/>
      <c r="F37" s="151"/>
      <c r="G37" s="151"/>
      <c r="H37" s="151"/>
      <c r="I37" s="181" t="s">
        <v>87</v>
      </c>
      <c r="J37" s="183" t="n">
        <f aca="false">B43</f>
        <v>0</v>
      </c>
      <c r="K37" s="151"/>
      <c r="M37" s="178" t="n">
        <f aca="false">IF(R34&gt;0,(M34+N34)/R34,0)</f>
        <v>0</v>
      </c>
      <c r="N37" s="151"/>
      <c r="O37" s="151"/>
      <c r="P37" s="151"/>
      <c r="Q37" s="151"/>
      <c r="R37" s="151"/>
      <c r="S37" s="151"/>
      <c r="T37" s="181" t="s">
        <v>87</v>
      </c>
      <c r="U37" s="183" t="n">
        <f aca="false">M43</f>
        <v>0</v>
      </c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</row>
    <row r="38" customFormat="false" ht="12.75" hidden="false" customHeight="true" outlineLevel="0" collapsed="false">
      <c r="A38" s="151"/>
      <c r="B38" s="180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80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</row>
    <row r="39" customFormat="false" ht="12.75" hidden="false" customHeight="true" outlineLevel="0" collapsed="false">
      <c r="B39" s="168" t="s">
        <v>3</v>
      </c>
      <c r="C39" s="150"/>
      <c r="D39" s="150"/>
      <c r="E39" s="150"/>
      <c r="F39" s="150"/>
      <c r="G39" s="150"/>
      <c r="H39" s="150"/>
      <c r="I39" s="151"/>
      <c r="J39" s="151"/>
      <c r="K39" s="151"/>
      <c r="L39" s="151"/>
      <c r="M39" s="168" t="s">
        <v>3</v>
      </c>
      <c r="N39" s="150"/>
      <c r="O39" s="150"/>
      <c r="P39" s="150"/>
      <c r="Q39" s="150"/>
      <c r="R39" s="150"/>
      <c r="S39" s="150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</row>
    <row r="40" customFormat="false" ht="12.75" hidden="false" customHeight="true" outlineLevel="0" collapsed="false">
      <c r="A40" s="152"/>
      <c r="B40" s="169" t="s">
        <v>50</v>
      </c>
      <c r="C40" s="169" t="s">
        <v>46</v>
      </c>
      <c r="D40" s="169" t="s">
        <v>88</v>
      </c>
      <c r="E40" s="169" t="s">
        <v>53</v>
      </c>
      <c r="F40" s="169" t="s">
        <v>59</v>
      </c>
      <c r="G40" s="169" t="s">
        <v>52</v>
      </c>
      <c r="H40" s="169" t="s">
        <v>5</v>
      </c>
      <c r="I40" s="156"/>
      <c r="J40" s="151"/>
      <c r="K40" s="151"/>
      <c r="L40" s="152"/>
      <c r="M40" s="169" t="s">
        <v>50</v>
      </c>
      <c r="N40" s="169" t="s">
        <v>46</v>
      </c>
      <c r="O40" s="169" t="s">
        <v>88</v>
      </c>
      <c r="P40" s="169" t="s">
        <v>53</v>
      </c>
      <c r="Q40" s="169" t="s">
        <v>59</v>
      </c>
      <c r="R40" s="169" t="s">
        <v>52</v>
      </c>
      <c r="S40" s="169" t="s">
        <v>5</v>
      </c>
      <c r="T40" s="156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</row>
    <row r="41" customFormat="false" ht="12.75" hidden="false" customHeight="true" outlineLevel="0" collapsed="false">
      <c r="A41" s="152"/>
      <c r="B41" s="171" t="n">
        <f aca="false">COUNTIF(B137:AE137,B40)</f>
        <v>0</v>
      </c>
      <c r="C41" s="171" t="n">
        <f aca="false">COUNTIF(B137:AE137,C40)</f>
        <v>0</v>
      </c>
      <c r="D41" s="171" t="n">
        <f aca="false">COUNTIF(B137:AE137,D40)</f>
        <v>0</v>
      </c>
      <c r="E41" s="171" t="n">
        <f aca="false">COUNTIF(B137:AE137,E40)</f>
        <v>0</v>
      </c>
      <c r="F41" s="171" t="n">
        <f aca="false">COUNTIF(B137:AE137,F40)</f>
        <v>0</v>
      </c>
      <c r="G41" s="171" t="n">
        <f aca="false">COUNTIF(B137:AE137,G40)</f>
        <v>0</v>
      </c>
      <c r="H41" s="171" t="n">
        <f aca="false">SUM(B41:G41)</f>
        <v>0</v>
      </c>
      <c r="I41" s="156"/>
      <c r="J41" s="151"/>
      <c r="K41" s="151"/>
      <c r="L41" s="152"/>
      <c r="M41" s="171" t="n">
        <f aca="false">COUNTIF(B138:AE138,M40)</f>
        <v>0</v>
      </c>
      <c r="N41" s="171" t="n">
        <f aca="false">COUNTIF(B138:AE138,N40)</f>
        <v>0</v>
      </c>
      <c r="O41" s="171" t="n">
        <f aca="false">COUNTIF(B138:AE138,O40)</f>
        <v>0</v>
      </c>
      <c r="P41" s="171" t="n">
        <f aca="false">COUNTIF(B138:AE138,P40)</f>
        <v>0</v>
      </c>
      <c r="Q41" s="171" t="n">
        <f aca="false">COUNTIF(B138:AE138,Q40)</f>
        <v>0</v>
      </c>
      <c r="R41" s="171" t="n">
        <f aca="false">COUNTIF(B138:AE138,R40)</f>
        <v>0</v>
      </c>
      <c r="S41" s="171" t="n">
        <f aca="false">SUM(M41:R41)</f>
        <v>0</v>
      </c>
      <c r="T41" s="156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1"/>
    </row>
    <row r="42" customFormat="false" ht="12.75" hidden="false" customHeight="true" outlineLevel="0" collapsed="false">
      <c r="A42" s="152"/>
      <c r="B42" s="172" t="n">
        <f aca="false">IF(H41&gt;0,B41/H41,0)</f>
        <v>0</v>
      </c>
      <c r="C42" s="172" t="n">
        <f aca="false">IF(H41&gt;0,C41/H41,0)</f>
        <v>0</v>
      </c>
      <c r="D42" s="172" t="n">
        <f aca="false">IF(H41&gt;0,D41/H41,0)</f>
        <v>0</v>
      </c>
      <c r="E42" s="172" t="n">
        <f aca="false">IF(H41&gt;0,E41/H41,0)</f>
        <v>0</v>
      </c>
      <c r="F42" s="172" t="n">
        <f aca="false">IF(H41&gt;0,F41/H41,0)</f>
        <v>0</v>
      </c>
      <c r="G42" s="172" t="n">
        <f aca="false">IF(H41&gt;0,G41/H41,0)</f>
        <v>0</v>
      </c>
      <c r="H42" s="172" t="n">
        <f aca="false">SUM(B42:G42)</f>
        <v>0</v>
      </c>
      <c r="I42" s="156"/>
      <c r="J42" s="151"/>
      <c r="K42" s="151"/>
      <c r="L42" s="152"/>
      <c r="M42" s="172" t="n">
        <f aca="false">IF(S41&gt;0,M41/S41,0)</f>
        <v>0</v>
      </c>
      <c r="N42" s="172" t="n">
        <f aca="false">IF(S41&gt;0,N41/S41,0)</f>
        <v>0</v>
      </c>
      <c r="O42" s="172" t="n">
        <f aca="false">IF(S41&gt;0,O41/S41,0)</f>
        <v>0</v>
      </c>
      <c r="P42" s="172" t="n">
        <f aca="false">IF(S41&gt;0,P41/S41,0)</f>
        <v>0</v>
      </c>
      <c r="Q42" s="172" t="n">
        <f aca="false">IF(S41&gt;0,Q41/S41,0)</f>
        <v>0</v>
      </c>
      <c r="R42" s="172" t="n">
        <f aca="false">IF(S41&gt;0,R41/S41,0)</f>
        <v>0</v>
      </c>
      <c r="S42" s="172" t="n">
        <f aca="false">SUM(M42:R42)</f>
        <v>0</v>
      </c>
      <c r="T42" s="156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</row>
    <row r="43" customFormat="false" ht="12.75" hidden="false" customHeight="true" outlineLevel="0" collapsed="false">
      <c r="A43" s="174" t="s">
        <v>76</v>
      </c>
      <c r="B43" s="185" t="n">
        <f aca="false">IF(H41&gt;0,(B41-G41)/H41,0)</f>
        <v>0</v>
      </c>
      <c r="C43" s="160"/>
      <c r="D43" s="160"/>
      <c r="E43" s="160"/>
      <c r="F43" s="160"/>
      <c r="G43" s="160"/>
      <c r="H43" s="160"/>
      <c r="I43" s="151"/>
      <c r="J43" s="151"/>
      <c r="K43" s="151"/>
      <c r="L43" s="174" t="s">
        <v>76</v>
      </c>
      <c r="M43" s="185" t="n">
        <f aca="false">IF(S41&gt;0,(M41-R41)/S41,0)</f>
        <v>0</v>
      </c>
      <c r="N43" s="160"/>
      <c r="O43" s="160"/>
      <c r="P43" s="160"/>
      <c r="Q43" s="160"/>
      <c r="R43" s="160"/>
      <c r="S43" s="160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  <c r="AK43" s="151"/>
      <c r="AL43" s="151"/>
      <c r="AM43" s="151"/>
      <c r="AN43" s="151"/>
      <c r="AO43" s="151"/>
    </row>
    <row r="44" customFormat="false" ht="12.75" hidden="false" customHeight="true" outlineLevel="0" collapsed="false">
      <c r="A44" s="174" t="s">
        <v>78</v>
      </c>
      <c r="B44" s="186" t="n">
        <f aca="false">IF(H41&gt;0,(B41+C41+D41+E41)/H41,0)</f>
        <v>0</v>
      </c>
      <c r="C44" s="151"/>
      <c r="D44" s="151"/>
      <c r="E44" s="151"/>
      <c r="F44" s="151"/>
      <c r="G44" s="151"/>
      <c r="H44" s="151"/>
      <c r="I44" s="151"/>
      <c r="J44" s="151"/>
      <c r="K44" s="151"/>
      <c r="L44" s="174" t="s">
        <v>78</v>
      </c>
      <c r="M44" s="186" t="n">
        <f aca="false">IF(S41&gt;0,(M41+N41+O41+P41)/S41,0)</f>
        <v>0</v>
      </c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  <c r="AK44" s="151"/>
      <c r="AL44" s="151"/>
      <c r="AM44" s="151"/>
      <c r="AN44" s="151"/>
      <c r="AO44" s="151"/>
    </row>
    <row r="45" customFormat="false" ht="12.75" hidden="false" customHeight="true" outlineLevel="0" collapsed="false">
      <c r="A45" s="149"/>
      <c r="B45" s="149"/>
      <c r="C45" s="149"/>
      <c r="D45" s="149"/>
      <c r="E45" s="149"/>
      <c r="F45" s="149"/>
      <c r="G45" s="149"/>
      <c r="H45" s="149"/>
      <c r="I45" s="149"/>
      <c r="J45" s="149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</row>
    <row r="46" customFormat="false" ht="12.75" hidden="false" customHeight="true" outlineLevel="0" collapsed="false">
      <c r="A46" s="151"/>
      <c r="B46" s="167"/>
      <c r="C46" s="151"/>
      <c r="D46" s="151"/>
      <c r="E46" s="151"/>
      <c r="F46" s="151"/>
      <c r="G46" s="151"/>
      <c r="H46" s="151"/>
      <c r="I46" s="167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</row>
    <row r="47" customFormat="false" ht="12.75" hidden="false" customHeight="true" outlineLevel="0" collapsed="false">
      <c r="A47" s="166" t="s">
        <v>99</v>
      </c>
      <c r="B47" s="168" t="s">
        <v>2</v>
      </c>
      <c r="C47" s="150"/>
      <c r="D47" s="150"/>
      <c r="E47" s="150"/>
      <c r="F47" s="150"/>
      <c r="G47" s="150"/>
      <c r="H47" s="151"/>
      <c r="I47" s="168" t="s">
        <v>4</v>
      </c>
      <c r="J47" s="150"/>
      <c r="K47" s="151"/>
      <c r="L47" s="166" t="s">
        <v>100</v>
      </c>
      <c r="M47" s="168" t="s">
        <v>2</v>
      </c>
      <c r="N47" s="150"/>
      <c r="O47" s="150"/>
      <c r="P47" s="150"/>
      <c r="Q47" s="150"/>
      <c r="R47" s="150"/>
      <c r="S47" s="151"/>
      <c r="T47" s="168" t="s">
        <v>4</v>
      </c>
      <c r="U47" s="150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</row>
    <row r="48" customFormat="false" ht="12.75" hidden="false" customHeight="true" outlineLevel="0" collapsed="false">
      <c r="A48" s="152"/>
      <c r="B48" s="169" t="s">
        <v>54</v>
      </c>
      <c r="C48" s="169" t="s">
        <v>51</v>
      </c>
      <c r="D48" s="169" t="s">
        <v>57</v>
      </c>
      <c r="E48" s="169" t="s">
        <v>55</v>
      </c>
      <c r="F48" s="169" t="s">
        <v>56</v>
      </c>
      <c r="G48" s="169" t="s">
        <v>5</v>
      </c>
      <c r="H48" s="170"/>
      <c r="I48" s="169" t="s">
        <v>60</v>
      </c>
      <c r="J48" s="169" t="s">
        <v>75</v>
      </c>
      <c r="K48" s="192"/>
      <c r="L48" s="152"/>
      <c r="M48" s="169" t="s">
        <v>54</v>
      </c>
      <c r="N48" s="169" t="s">
        <v>51</v>
      </c>
      <c r="O48" s="169" t="s">
        <v>57</v>
      </c>
      <c r="P48" s="169" t="s">
        <v>55</v>
      </c>
      <c r="Q48" s="169" t="s">
        <v>56</v>
      </c>
      <c r="R48" s="169" t="s">
        <v>5</v>
      </c>
      <c r="S48" s="170"/>
      <c r="T48" s="169" t="s">
        <v>60</v>
      </c>
      <c r="U48" s="169" t="s">
        <v>75</v>
      </c>
      <c r="V48" s="156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</row>
    <row r="49" customFormat="false" ht="12.75" hidden="false" customHeight="true" outlineLevel="0" collapsed="false">
      <c r="A49" s="152"/>
      <c r="B49" s="171" t="n">
        <f aca="false">COUNTIF(B139:AE139,B48)</f>
        <v>0</v>
      </c>
      <c r="C49" s="171" t="n">
        <f aca="false">COUNTIF(B139:AE139,C48)</f>
        <v>0</v>
      </c>
      <c r="D49" s="171" t="n">
        <f aca="false">COUNTIF(B139:AE139,D48)</f>
        <v>0</v>
      </c>
      <c r="E49" s="171" t="n">
        <f aca="false">COUNTIF(B139:AE139,E48)</f>
        <v>0</v>
      </c>
      <c r="F49" s="171" t="n">
        <f aca="false">COUNTIF(B139:AE139,F48)</f>
        <v>0</v>
      </c>
      <c r="G49" s="171" t="n">
        <f aca="false">SUM(B49:F49)</f>
        <v>0</v>
      </c>
      <c r="H49" s="170"/>
      <c r="I49" s="171" t="n">
        <f aca="false">COUNTIF(B139:AE139,I48)</f>
        <v>0</v>
      </c>
      <c r="J49" s="171" t="n">
        <f aca="false">COUNTIF(B139:AE139,J48)</f>
        <v>0</v>
      </c>
      <c r="K49" s="192"/>
      <c r="L49" s="152"/>
      <c r="M49" s="171" t="n">
        <f aca="false">COUNTIF(B140:AE140,M48)</f>
        <v>0</v>
      </c>
      <c r="N49" s="171" t="n">
        <f aca="false">COUNTIF(B140:AE140,N48)</f>
        <v>0</v>
      </c>
      <c r="O49" s="171" t="n">
        <f aca="false">COUNTIF(B140:AE140,O48)</f>
        <v>0</v>
      </c>
      <c r="P49" s="171" t="n">
        <f aca="false">COUNTIF(B140:AE140,P48)</f>
        <v>0</v>
      </c>
      <c r="Q49" s="171" t="n">
        <f aca="false">COUNTIF(B140:AE140,Q48)</f>
        <v>0</v>
      </c>
      <c r="R49" s="171" t="n">
        <f aca="false">SUM(M49:Q49)</f>
        <v>0</v>
      </c>
      <c r="S49" s="170"/>
      <c r="T49" s="171" t="n">
        <f aca="false">COUNTIF(B140:AE140,T48)</f>
        <v>0</v>
      </c>
      <c r="U49" s="171" t="n">
        <f aca="false">COUNTIF(B140:AE140,U48)</f>
        <v>0</v>
      </c>
      <c r="V49" s="156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</row>
    <row r="50" customFormat="false" ht="12.75" hidden="false" customHeight="true" outlineLevel="0" collapsed="false">
      <c r="A50" s="152"/>
      <c r="B50" s="172" t="n">
        <f aca="false">IF(G49&gt;0,B49/G49,0)</f>
        <v>0</v>
      </c>
      <c r="C50" s="172" t="n">
        <f aca="false">IF(G49&gt;0,C49/G49,0)</f>
        <v>0</v>
      </c>
      <c r="D50" s="172" t="n">
        <f aca="false">IF(G49&gt;0,D49/G49,0)</f>
        <v>0</v>
      </c>
      <c r="E50" s="172" t="n">
        <f aca="false">IF(G49&gt;0,E49/G49,0)</f>
        <v>0</v>
      </c>
      <c r="F50" s="172" t="n">
        <f aca="false">IF(G49&gt;0,F49/G49,0)</f>
        <v>0</v>
      </c>
      <c r="G50" s="173" t="n">
        <f aca="false">SUM(B50:F50)</f>
        <v>0</v>
      </c>
      <c r="H50" s="156"/>
      <c r="I50" s="160" t="s">
        <v>77</v>
      </c>
      <c r="J50" s="160"/>
      <c r="K50" s="149"/>
      <c r="L50" s="152"/>
      <c r="M50" s="172" t="n">
        <f aca="false">IF(R49&gt;0,M49/R49,0)</f>
        <v>0</v>
      </c>
      <c r="N50" s="172" t="n">
        <f aca="false">IF(R49&gt;0,N49/R49,0)</f>
        <v>0</v>
      </c>
      <c r="O50" s="172" t="n">
        <f aca="false">IF(R49&gt;0,O49/R49,0)</f>
        <v>0</v>
      </c>
      <c r="P50" s="172" t="n">
        <f aca="false">IF(R49&gt;0,P49/R49,0)</f>
        <v>0</v>
      </c>
      <c r="Q50" s="172" t="n">
        <f aca="false">IF(R49&gt;0,Q49/R49,0)</f>
        <v>0</v>
      </c>
      <c r="R50" s="173" t="n">
        <f aca="false">SUM(M50:Q50)</f>
        <v>0</v>
      </c>
      <c r="S50" s="156"/>
      <c r="T50" s="160" t="s">
        <v>77</v>
      </c>
      <c r="U50" s="160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</row>
    <row r="51" customFormat="false" ht="12.75" hidden="false" customHeight="true" outlineLevel="0" collapsed="false">
      <c r="A51" s="174" t="s">
        <v>76</v>
      </c>
      <c r="B51" s="175" t="n">
        <f aca="false">IF(G49&gt;0,(B49-F49)/G49,0)</f>
        <v>0</v>
      </c>
      <c r="C51" s="160"/>
      <c r="D51" s="176"/>
      <c r="E51" s="176"/>
      <c r="F51" s="176"/>
      <c r="G51" s="160"/>
      <c r="H51" s="151"/>
      <c r="I51" s="171" t="n">
        <f aca="false">COUNTIF(B139:AE139,I50)</f>
        <v>0</v>
      </c>
      <c r="J51" s="151"/>
      <c r="K51" s="149"/>
      <c r="L51" s="174" t="s">
        <v>76</v>
      </c>
      <c r="M51" s="175" t="n">
        <f aca="false">IF(R49&gt;0,(M49-Q49)/R49,0)</f>
        <v>0</v>
      </c>
      <c r="N51" s="160"/>
      <c r="O51" s="176"/>
      <c r="P51" s="176"/>
      <c r="Q51" s="176"/>
      <c r="R51" s="160"/>
      <c r="S51" s="151"/>
      <c r="T51" s="171" t="n">
        <f aca="false">COUNTIF(B140:AE140,T50)</f>
        <v>0</v>
      </c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</row>
    <row r="52" customFormat="false" ht="12.75" hidden="false" customHeight="true" outlineLevel="0" collapsed="false">
      <c r="A52" s="174" t="s">
        <v>78</v>
      </c>
      <c r="B52" s="178" t="n">
        <f aca="false">IF(G49&gt;0,(B49+C49)/G49,0)</f>
        <v>0</v>
      </c>
      <c r="C52" s="179"/>
      <c r="D52" s="151"/>
      <c r="E52" s="151"/>
      <c r="F52" s="151"/>
      <c r="G52" s="151"/>
      <c r="H52" s="151"/>
      <c r="I52" s="151"/>
      <c r="J52" s="151"/>
      <c r="K52" s="149"/>
      <c r="L52" s="174" t="s">
        <v>78</v>
      </c>
      <c r="M52" s="178" t="n">
        <f aca="false">IF(R49&gt;0,(M49+N49)/R49,0)</f>
        <v>0</v>
      </c>
      <c r="N52" s="179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</row>
    <row r="53" customFormat="false" ht="12.75" hidden="false" customHeight="true" outlineLevel="0" collapsed="false">
      <c r="A53" s="151"/>
      <c r="B53" s="180"/>
      <c r="C53" s="179"/>
      <c r="D53" s="151"/>
      <c r="E53" s="151"/>
      <c r="F53" s="151"/>
      <c r="G53" s="151"/>
      <c r="H53" s="151"/>
      <c r="I53" s="167" t="s">
        <v>79</v>
      </c>
      <c r="J53" s="151"/>
      <c r="K53" s="149"/>
      <c r="L53" s="151"/>
      <c r="M53" s="180"/>
      <c r="N53" s="179"/>
      <c r="O53" s="151"/>
      <c r="P53" s="151"/>
      <c r="Q53" s="151"/>
      <c r="R53" s="151"/>
      <c r="S53" s="151"/>
      <c r="T53" s="167" t="s">
        <v>79</v>
      </c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  <c r="AK53" s="151"/>
      <c r="AL53" s="151"/>
      <c r="AM53" s="151"/>
      <c r="AN53" s="151"/>
      <c r="AO53" s="151"/>
    </row>
    <row r="54" customFormat="false" ht="12.75" hidden="false" customHeight="true" outlineLevel="0" collapsed="false">
      <c r="A54" s="151"/>
      <c r="B54" s="168" t="s">
        <v>1</v>
      </c>
      <c r="C54" s="150"/>
      <c r="D54" s="150"/>
      <c r="E54" s="150"/>
      <c r="F54" s="150"/>
      <c r="G54" s="150"/>
      <c r="H54" s="151"/>
      <c r="I54" s="181" t="s">
        <v>0</v>
      </c>
      <c r="J54" s="182" t="n">
        <f aca="false">B56+B63+I49</f>
        <v>0</v>
      </c>
      <c r="K54" s="149"/>
      <c r="L54" s="151"/>
      <c r="M54" s="168" t="s">
        <v>1</v>
      </c>
      <c r="N54" s="150"/>
      <c r="O54" s="150"/>
      <c r="P54" s="150"/>
      <c r="Q54" s="150"/>
      <c r="R54" s="150"/>
      <c r="S54" s="151"/>
      <c r="T54" s="181" t="s">
        <v>0</v>
      </c>
      <c r="U54" s="182" t="n">
        <f aca="false">M56+M63+T49</f>
        <v>0</v>
      </c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1"/>
    </row>
    <row r="55" customFormat="false" ht="12.75" hidden="false" customHeight="true" outlineLevel="0" collapsed="false">
      <c r="A55" s="152"/>
      <c r="B55" s="169" t="s">
        <v>49</v>
      </c>
      <c r="C55" s="169" t="s">
        <v>47</v>
      </c>
      <c r="D55" s="169" t="s">
        <v>80</v>
      </c>
      <c r="E55" s="169" t="s">
        <v>81</v>
      </c>
      <c r="F55" s="169" t="s">
        <v>48</v>
      </c>
      <c r="G55" s="169" t="s">
        <v>5</v>
      </c>
      <c r="H55" s="156"/>
      <c r="I55" s="181" t="s">
        <v>82</v>
      </c>
      <c r="J55" s="182" t="n">
        <f aca="false">G63+F56+I51+J49</f>
        <v>0</v>
      </c>
      <c r="K55" s="149"/>
      <c r="L55" s="152"/>
      <c r="M55" s="169" t="s">
        <v>49</v>
      </c>
      <c r="N55" s="169" t="s">
        <v>47</v>
      </c>
      <c r="O55" s="169" t="s">
        <v>80</v>
      </c>
      <c r="P55" s="169" t="s">
        <v>81</v>
      </c>
      <c r="Q55" s="169" t="s">
        <v>48</v>
      </c>
      <c r="R55" s="169" t="s">
        <v>5</v>
      </c>
      <c r="S55" s="156"/>
      <c r="T55" s="181" t="s">
        <v>82</v>
      </c>
      <c r="U55" s="182" t="n">
        <f aca="false">R63+Q56+U49+T51</f>
        <v>0</v>
      </c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</row>
    <row r="56" customFormat="false" ht="12.75" hidden="false" customHeight="true" outlineLevel="0" collapsed="false">
      <c r="A56" s="152"/>
      <c r="B56" s="171" t="n">
        <f aca="false">COUNTIF(B139:AE139,B55)</f>
        <v>0</v>
      </c>
      <c r="C56" s="171" t="n">
        <f aca="false">COUNTIF(B139:AE139,C55)</f>
        <v>0</v>
      </c>
      <c r="D56" s="171" t="n">
        <f aca="false">COUNTIF(B139:AE139,D55)</f>
        <v>0</v>
      </c>
      <c r="E56" s="171" t="n">
        <f aca="false">COUNTIF(B139:AE139,E55)</f>
        <v>0</v>
      </c>
      <c r="F56" s="171" t="n">
        <f aca="false">COUNTIF(B139:AE139,F55)</f>
        <v>0</v>
      </c>
      <c r="G56" s="171" t="n">
        <f aca="false">SUM(B56:F56)</f>
        <v>0</v>
      </c>
      <c r="H56" s="156"/>
      <c r="I56" s="181" t="s">
        <v>83</v>
      </c>
      <c r="J56" s="182" t="n">
        <f aca="false">F49</f>
        <v>0</v>
      </c>
      <c r="K56" s="149"/>
      <c r="L56" s="152"/>
      <c r="M56" s="171" t="n">
        <f aca="false">COUNTIF(B140:AE140,M55)</f>
        <v>0</v>
      </c>
      <c r="N56" s="171" t="n">
        <f aca="false">COUNTIF(B140:AE140,N55)</f>
        <v>0</v>
      </c>
      <c r="O56" s="171" t="n">
        <f aca="false">COUNTIF(B140:AE140,O55)</f>
        <v>0</v>
      </c>
      <c r="P56" s="171" t="n">
        <f aca="false">COUNTIF(B140:AE140,P55)</f>
        <v>0</v>
      </c>
      <c r="Q56" s="171" t="n">
        <f aca="false">COUNTIF(B140:AE140,Q55)</f>
        <v>0</v>
      </c>
      <c r="R56" s="171" t="n">
        <f aca="false">SUM(M56:Q56)</f>
        <v>0</v>
      </c>
      <c r="S56" s="156"/>
      <c r="T56" s="181" t="s">
        <v>83</v>
      </c>
      <c r="U56" s="182" t="n">
        <f aca="false">Q49</f>
        <v>0</v>
      </c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1"/>
    </row>
    <row r="57" customFormat="false" ht="12.75" hidden="false" customHeight="true" outlineLevel="0" collapsed="false">
      <c r="A57" s="152"/>
      <c r="B57" s="172" t="n">
        <f aca="false">IF(G56&gt;0,B56/G56,0)</f>
        <v>0</v>
      </c>
      <c r="C57" s="172" t="n">
        <f aca="false">IF(G46&gt;0,C56/G56,0)</f>
        <v>0</v>
      </c>
      <c r="D57" s="172" t="n">
        <f aca="false">IF(G56&gt;0,D56/G56,0)</f>
        <v>0</v>
      </c>
      <c r="E57" s="172" t="n">
        <f aca="false">IF(G46&gt;0,E56/G56,0)</f>
        <v>0</v>
      </c>
      <c r="F57" s="172" t="n">
        <f aca="false">IF(G46&gt;0,F56/G56,0)</f>
        <v>0</v>
      </c>
      <c r="G57" s="172" t="n">
        <f aca="false">SUM(B57:F57)</f>
        <v>0</v>
      </c>
      <c r="H57" s="156"/>
      <c r="I57" s="181" t="s">
        <v>84</v>
      </c>
      <c r="J57" s="182" t="n">
        <f aca="false">F63</f>
        <v>0</v>
      </c>
      <c r="K57" s="149"/>
      <c r="L57" s="152"/>
      <c r="M57" s="172" t="n">
        <f aca="false">IF(R56&gt;0,M56/R56,0)</f>
        <v>0</v>
      </c>
      <c r="N57" s="172" t="n">
        <f aca="false">IF(G113&gt;0,N56/R56,0)</f>
        <v>0</v>
      </c>
      <c r="O57" s="172" t="n">
        <f aca="false">IF(R56&gt;0,O56/R56,0)</f>
        <v>0</v>
      </c>
      <c r="P57" s="172" t="n">
        <f aca="false">IF(G113&gt;0,P56/R56,0)</f>
        <v>0</v>
      </c>
      <c r="Q57" s="172" t="n">
        <f aca="false">IF(G113&gt;0,Q56/R56,0)</f>
        <v>0</v>
      </c>
      <c r="R57" s="172" t="n">
        <f aca="false">SUM(M57:Q57)</f>
        <v>0</v>
      </c>
      <c r="S57" s="156"/>
      <c r="T57" s="181" t="s">
        <v>84</v>
      </c>
      <c r="U57" s="182" t="n">
        <f aca="false">Q63</f>
        <v>0</v>
      </c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</row>
    <row r="58" customFormat="false" ht="12.75" hidden="false" customHeight="true" outlineLevel="0" collapsed="false">
      <c r="A58" s="174" t="s">
        <v>76</v>
      </c>
      <c r="B58" s="175" t="n">
        <f aca="false">IF(G56&gt;0,(B56-F56)/G56,0)</f>
        <v>0</v>
      </c>
      <c r="C58" s="160"/>
      <c r="D58" s="160"/>
      <c r="E58" s="160"/>
      <c r="F58" s="160"/>
      <c r="G58" s="160"/>
      <c r="H58" s="151"/>
      <c r="I58" s="181" t="s">
        <v>85</v>
      </c>
      <c r="J58" s="183" t="n">
        <f aca="false">B51</f>
        <v>0</v>
      </c>
      <c r="K58" s="149"/>
      <c r="L58" s="174" t="s">
        <v>76</v>
      </c>
      <c r="M58" s="175" t="n">
        <f aca="false">IF(R56&gt;0,(M56-Q56)/R56,0)</f>
        <v>0</v>
      </c>
      <c r="N58" s="160"/>
      <c r="O58" s="160"/>
      <c r="P58" s="160"/>
      <c r="Q58" s="160"/>
      <c r="R58" s="160"/>
      <c r="S58" s="151"/>
      <c r="T58" s="181" t="s">
        <v>85</v>
      </c>
      <c r="U58" s="183" t="n">
        <f aca="false">M51</f>
        <v>0</v>
      </c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</row>
    <row r="59" customFormat="false" ht="12.75" hidden="false" customHeight="true" outlineLevel="0" collapsed="false">
      <c r="A59" s="174" t="s">
        <v>78</v>
      </c>
      <c r="B59" s="178" t="n">
        <f aca="false">IF(G56&gt;0,(B56+C56)/G56,0)</f>
        <v>0</v>
      </c>
      <c r="C59" s="151"/>
      <c r="D59" s="151"/>
      <c r="E59" s="151"/>
      <c r="F59" s="151"/>
      <c r="G59" s="151"/>
      <c r="H59" s="151"/>
      <c r="I59" s="181" t="s">
        <v>87</v>
      </c>
      <c r="J59" s="183" t="n">
        <f aca="false">B65</f>
        <v>0</v>
      </c>
      <c r="K59" s="149"/>
      <c r="L59" s="174" t="s">
        <v>78</v>
      </c>
      <c r="M59" s="178" t="n">
        <f aca="false">IF(R56&gt;0,(M56+N56)/R56,0)</f>
        <v>0</v>
      </c>
      <c r="N59" s="151"/>
      <c r="O59" s="151"/>
      <c r="P59" s="151"/>
      <c r="Q59" s="151"/>
      <c r="R59" s="151"/>
      <c r="S59" s="151"/>
      <c r="T59" s="181" t="s">
        <v>87</v>
      </c>
      <c r="U59" s="183" t="n">
        <f aca="false">M65</f>
        <v>0</v>
      </c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</row>
    <row r="60" customFormat="false" ht="12.75" hidden="false" customHeight="true" outlineLevel="0" collapsed="false">
      <c r="A60" s="151"/>
      <c r="B60" s="186"/>
      <c r="C60" s="151"/>
      <c r="D60" s="151"/>
      <c r="E60" s="151"/>
      <c r="F60" s="151"/>
      <c r="G60" s="151"/>
      <c r="H60" s="151"/>
      <c r="I60" s="151"/>
      <c r="J60" s="151"/>
      <c r="K60" s="149"/>
      <c r="L60" s="151"/>
      <c r="M60" s="180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</row>
    <row r="61" customFormat="false" ht="12.75" hidden="false" customHeight="true" outlineLevel="0" collapsed="false">
      <c r="A61" s="151"/>
      <c r="B61" s="168" t="s">
        <v>3</v>
      </c>
      <c r="C61" s="150"/>
      <c r="D61" s="150"/>
      <c r="E61" s="150"/>
      <c r="F61" s="150"/>
      <c r="G61" s="150"/>
      <c r="H61" s="150"/>
      <c r="I61" s="151"/>
      <c r="J61" s="151"/>
      <c r="K61" s="149"/>
      <c r="L61" s="151"/>
      <c r="M61" s="168" t="s">
        <v>3</v>
      </c>
      <c r="N61" s="150"/>
      <c r="O61" s="150"/>
      <c r="P61" s="150"/>
      <c r="Q61" s="150"/>
      <c r="R61" s="150"/>
      <c r="S61" s="150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</row>
    <row r="62" customFormat="false" ht="12.75" hidden="false" customHeight="true" outlineLevel="0" collapsed="false">
      <c r="A62" s="152"/>
      <c r="B62" s="169" t="s">
        <v>50</v>
      </c>
      <c r="C62" s="169" t="s">
        <v>46</v>
      </c>
      <c r="D62" s="169" t="s">
        <v>88</v>
      </c>
      <c r="E62" s="169" t="s">
        <v>53</v>
      </c>
      <c r="F62" s="169" t="s">
        <v>59</v>
      </c>
      <c r="G62" s="169" t="s">
        <v>52</v>
      </c>
      <c r="H62" s="169" t="s">
        <v>5</v>
      </c>
      <c r="I62" s="156"/>
      <c r="J62" s="151"/>
      <c r="K62" s="149"/>
      <c r="L62" s="152"/>
      <c r="M62" s="169" t="s">
        <v>50</v>
      </c>
      <c r="N62" s="169" t="s">
        <v>46</v>
      </c>
      <c r="O62" s="169" t="s">
        <v>88</v>
      </c>
      <c r="P62" s="169" t="s">
        <v>53</v>
      </c>
      <c r="Q62" s="169" t="s">
        <v>59</v>
      </c>
      <c r="R62" s="169" t="s">
        <v>52</v>
      </c>
      <c r="S62" s="169" t="s">
        <v>5</v>
      </c>
      <c r="T62" s="156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  <c r="AJ62" s="151"/>
      <c r="AK62" s="151"/>
      <c r="AL62" s="151"/>
      <c r="AM62" s="151"/>
      <c r="AN62" s="151"/>
      <c r="AO62" s="151"/>
    </row>
    <row r="63" customFormat="false" ht="12.75" hidden="false" customHeight="true" outlineLevel="0" collapsed="false">
      <c r="A63" s="152"/>
      <c r="B63" s="171" t="n">
        <f aca="false">COUNTIF(B139:AE139,B62)</f>
        <v>0</v>
      </c>
      <c r="C63" s="171" t="n">
        <f aca="false">COUNTIF(B139:AE139,C62)</f>
        <v>0</v>
      </c>
      <c r="D63" s="171" t="n">
        <f aca="false">COUNTIF(B139:AE139,D62)</f>
        <v>0</v>
      </c>
      <c r="E63" s="171" t="n">
        <f aca="false">COUNTIF(B139:AE139,E62)</f>
        <v>0</v>
      </c>
      <c r="F63" s="171" t="n">
        <f aca="false">COUNTIF(B139:AE139,F62)</f>
        <v>0</v>
      </c>
      <c r="G63" s="171" t="n">
        <f aca="false">COUNTIF(B139:AE139,G62)</f>
        <v>0</v>
      </c>
      <c r="H63" s="171" t="n">
        <f aca="false">SUM(B63:G63)</f>
        <v>0</v>
      </c>
      <c r="I63" s="156"/>
      <c r="J63" s="151"/>
      <c r="K63" s="149"/>
      <c r="L63" s="152"/>
      <c r="M63" s="171" t="n">
        <f aca="false">COUNTIF(B140:AE140,M62)</f>
        <v>0</v>
      </c>
      <c r="N63" s="171" t="n">
        <f aca="false">COUNTIF(B140:AE140,N62)</f>
        <v>0</v>
      </c>
      <c r="O63" s="171" t="n">
        <f aca="false">COUNTIF(B140:AE140,O62)</f>
        <v>0</v>
      </c>
      <c r="P63" s="171" t="n">
        <f aca="false">COUNTIF(B140:AE140,P62)</f>
        <v>0</v>
      </c>
      <c r="Q63" s="171" t="n">
        <f aca="false">COUNTIF(B140:AE140,Q62)</f>
        <v>0</v>
      </c>
      <c r="R63" s="171" t="n">
        <f aca="false">COUNTIF(B140:AE140,R62)</f>
        <v>0</v>
      </c>
      <c r="S63" s="171" t="n">
        <f aca="false">SUM(M63:R63)</f>
        <v>0</v>
      </c>
      <c r="T63" s="156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</row>
    <row r="64" customFormat="false" ht="12.75" hidden="false" customHeight="true" outlineLevel="0" collapsed="false">
      <c r="A64" s="152"/>
      <c r="B64" s="172" t="n">
        <f aca="false">IF(H63&gt;0,B63/H63,0)</f>
        <v>0</v>
      </c>
      <c r="C64" s="172" t="n">
        <f aca="false">IF(H63&gt;0,C63/H63,0)</f>
        <v>0</v>
      </c>
      <c r="D64" s="172" t="n">
        <f aca="false">IF(H63&gt;0,D63/H63,0)</f>
        <v>0</v>
      </c>
      <c r="E64" s="172" t="n">
        <f aca="false">IF(H63&gt;0,E63/H63,0)</f>
        <v>0</v>
      </c>
      <c r="F64" s="172" t="n">
        <f aca="false">IF(H63&gt;0,F63/H63,0)</f>
        <v>0</v>
      </c>
      <c r="G64" s="172" t="n">
        <f aca="false">IF(H63&gt;0,G63/H63,0)</f>
        <v>0</v>
      </c>
      <c r="H64" s="172" t="n">
        <f aca="false">SUM(B64:G64)</f>
        <v>0</v>
      </c>
      <c r="I64" s="156"/>
      <c r="J64" s="151"/>
      <c r="K64" s="149"/>
      <c r="L64" s="152"/>
      <c r="M64" s="172" t="n">
        <f aca="false">IF(S63&gt;0,M63/S63,0)</f>
        <v>0</v>
      </c>
      <c r="N64" s="172" t="n">
        <f aca="false">IF(S63&gt;0,N63/S63,0)</f>
        <v>0</v>
      </c>
      <c r="O64" s="172" t="n">
        <f aca="false">IF(S63&gt;0,O63/S63,0)</f>
        <v>0</v>
      </c>
      <c r="P64" s="172" t="n">
        <f aca="false">IF(S63&gt;0,P63/S63,0)</f>
        <v>0</v>
      </c>
      <c r="Q64" s="172" t="n">
        <f aca="false">IF(S63&gt;0,Q63/S63,0)</f>
        <v>0</v>
      </c>
      <c r="R64" s="172" t="n">
        <f aca="false">IF(S63&gt;0,R63/S63,0)</f>
        <v>0</v>
      </c>
      <c r="S64" s="172" t="n">
        <f aca="false">SUM(M64:R64)</f>
        <v>0</v>
      </c>
      <c r="T64" s="156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1"/>
    </row>
    <row r="65" customFormat="false" ht="12.75" hidden="false" customHeight="true" outlineLevel="0" collapsed="false">
      <c r="A65" s="174" t="s">
        <v>76</v>
      </c>
      <c r="B65" s="185" t="n">
        <f aca="false">IF(H63&gt;0,(B63-G63)/H63,0)</f>
        <v>0</v>
      </c>
      <c r="C65" s="160"/>
      <c r="D65" s="160"/>
      <c r="E65" s="160"/>
      <c r="F65" s="160"/>
      <c r="G65" s="160"/>
      <c r="H65" s="160"/>
      <c r="I65" s="151"/>
      <c r="J65" s="151"/>
      <c r="K65" s="149"/>
      <c r="L65" s="174" t="s">
        <v>76</v>
      </c>
      <c r="M65" s="185" t="n">
        <f aca="false">IF(S63&gt;0,(M63-R63)/S63,0)</f>
        <v>0</v>
      </c>
      <c r="N65" s="160"/>
      <c r="O65" s="160"/>
      <c r="P65" s="160"/>
      <c r="Q65" s="160"/>
      <c r="R65" s="160"/>
      <c r="S65" s="160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  <c r="AK65" s="151"/>
      <c r="AL65" s="151"/>
      <c r="AM65" s="151"/>
      <c r="AN65" s="151"/>
      <c r="AO65" s="151"/>
    </row>
    <row r="66" customFormat="false" ht="12.75" hidden="false" customHeight="true" outlineLevel="0" collapsed="false">
      <c r="A66" s="174" t="s">
        <v>78</v>
      </c>
      <c r="B66" s="186" t="n">
        <f aca="false">IF(H63&gt;0,(B63+C63+D63+E63)/H63,0)</f>
        <v>0</v>
      </c>
      <c r="C66" s="151"/>
      <c r="D66" s="151"/>
      <c r="E66" s="151"/>
      <c r="F66" s="151"/>
      <c r="G66" s="151"/>
      <c r="H66" s="151"/>
      <c r="I66" s="151"/>
      <c r="J66" s="151"/>
      <c r="K66" s="149"/>
      <c r="L66" s="174" t="s">
        <v>78</v>
      </c>
      <c r="M66" s="186" t="n">
        <f aca="false">IF(S63&gt;0,(M63+N63+O63+P63)/S63,0)</f>
        <v>0</v>
      </c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</row>
    <row r="67" customFormat="false" ht="12.75" hidden="false" customHeight="true" outlineLevel="0" collapsed="false">
      <c r="A67" s="149"/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</row>
    <row r="68" customFormat="false" ht="12.75" hidden="false" customHeight="true" outlineLevel="0" collapsed="false">
      <c r="A68" s="151"/>
      <c r="B68" s="186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</row>
    <row r="69" customFormat="false" ht="12.75" hidden="false" customHeight="true" outlineLevel="0" collapsed="false">
      <c r="A69" s="151"/>
      <c r="B69" s="167"/>
      <c r="C69" s="151"/>
      <c r="D69" s="151"/>
      <c r="E69" s="151"/>
      <c r="F69" s="151"/>
      <c r="G69" s="151"/>
      <c r="H69" s="151"/>
      <c r="I69" s="167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  <c r="AK69" s="151"/>
      <c r="AL69" s="151"/>
      <c r="AM69" s="151"/>
      <c r="AN69" s="151"/>
      <c r="AO69" s="151"/>
    </row>
    <row r="70" customFormat="false" ht="12.75" hidden="false" customHeight="true" outlineLevel="0" collapsed="false">
      <c r="A70" s="149"/>
      <c r="B70" s="149"/>
      <c r="C70" s="149"/>
      <c r="D70" s="149"/>
      <c r="E70" s="149"/>
      <c r="F70" s="149"/>
      <c r="G70" s="149"/>
      <c r="H70" s="149"/>
      <c r="I70" s="149"/>
      <c r="J70" s="149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</row>
    <row r="71" customFormat="false" ht="12.75" hidden="false" customHeight="true" outlineLevel="0" collapsed="false">
      <c r="A71" s="149"/>
      <c r="B71" s="149"/>
      <c r="C71" s="149"/>
      <c r="D71" s="149"/>
      <c r="E71" s="149"/>
      <c r="F71" s="149"/>
      <c r="G71" s="149"/>
      <c r="H71" s="149"/>
      <c r="I71" s="149"/>
      <c r="J71" s="149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  <c r="AK71" s="151"/>
      <c r="AL71" s="151"/>
      <c r="AM71" s="151"/>
      <c r="AN71" s="151"/>
      <c r="AO71" s="151"/>
    </row>
    <row r="72" customFormat="false" ht="12.75" hidden="false" customHeight="true" outlineLevel="0" collapsed="false">
      <c r="A72" s="149"/>
      <c r="B72" s="149"/>
      <c r="C72" s="149"/>
      <c r="D72" s="149"/>
      <c r="E72" s="149"/>
      <c r="F72" s="149"/>
      <c r="G72" s="149"/>
      <c r="H72" s="149"/>
      <c r="I72" s="149"/>
      <c r="J72" s="149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</row>
    <row r="73" customFormat="false" ht="12.75" hidden="false" customHeight="true" outlineLevel="0" collapsed="false">
      <c r="A73" s="149"/>
      <c r="B73" s="149"/>
      <c r="C73" s="149"/>
      <c r="D73" s="149"/>
      <c r="E73" s="149"/>
      <c r="F73" s="149"/>
      <c r="G73" s="149"/>
      <c r="H73" s="149"/>
      <c r="I73" s="149"/>
      <c r="J73" s="149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151"/>
      <c r="AM73" s="151"/>
      <c r="AN73" s="151"/>
      <c r="AO73" s="151"/>
    </row>
    <row r="74" customFormat="false" ht="12.75" hidden="false" customHeight="true" outlineLevel="0" collapsed="false">
      <c r="A74" s="149"/>
      <c r="B74" s="149"/>
      <c r="C74" s="149"/>
      <c r="D74" s="149"/>
      <c r="E74" s="149"/>
      <c r="F74" s="149"/>
      <c r="G74" s="149"/>
      <c r="H74" s="149"/>
      <c r="I74" s="149"/>
      <c r="J74" s="149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1"/>
      <c r="AM74" s="151"/>
      <c r="AN74" s="151"/>
      <c r="AO74" s="151"/>
    </row>
    <row r="75" customFormat="false" ht="12.75" hidden="false" customHeight="true" outlineLevel="0" collapsed="false">
      <c r="A75" s="149"/>
      <c r="B75" s="149"/>
      <c r="C75" s="149"/>
      <c r="D75" s="149"/>
      <c r="E75" s="149"/>
      <c r="F75" s="149"/>
      <c r="G75" s="149"/>
      <c r="H75" s="149"/>
      <c r="I75" s="149"/>
      <c r="J75" s="149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51"/>
      <c r="AH75" s="151"/>
      <c r="AI75" s="151"/>
      <c r="AJ75" s="151"/>
      <c r="AK75" s="151"/>
      <c r="AL75" s="151"/>
      <c r="AM75" s="151"/>
      <c r="AN75" s="151"/>
      <c r="AO75" s="151"/>
    </row>
    <row r="76" customFormat="false" ht="12.75" hidden="false" customHeight="true" outlineLevel="0" collapsed="false">
      <c r="A76" s="149"/>
      <c r="B76" s="149"/>
      <c r="C76" s="149"/>
      <c r="D76" s="149"/>
      <c r="E76" s="149"/>
      <c r="F76" s="149"/>
      <c r="G76" s="149"/>
      <c r="H76" s="149"/>
      <c r="I76" s="149"/>
      <c r="J76" s="149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</row>
    <row r="77" customFormat="false" ht="12.75" hidden="false" customHeight="true" outlineLevel="0" collapsed="false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</row>
    <row r="78" customFormat="false" ht="12.75" hidden="false" customHeight="true" outlineLevel="0" collapsed="false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  <c r="AK78" s="151"/>
      <c r="AL78" s="151"/>
      <c r="AM78" s="151"/>
      <c r="AN78" s="151"/>
      <c r="AO78" s="151"/>
    </row>
    <row r="79" customFormat="false" ht="12.75" hidden="false" customHeight="true" outlineLevel="0" collapsed="false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  <c r="AE79" s="151"/>
      <c r="AF79" s="151"/>
      <c r="AG79" s="151"/>
      <c r="AH79" s="151"/>
      <c r="AI79" s="151"/>
      <c r="AJ79" s="151"/>
      <c r="AK79" s="151"/>
      <c r="AL79" s="151"/>
      <c r="AM79" s="151"/>
      <c r="AN79" s="151"/>
      <c r="AO79" s="151"/>
    </row>
    <row r="80" customFormat="false" ht="12.75" hidden="false" customHeight="true" outlineLevel="0" collapsed="false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</row>
    <row r="81" customFormat="false" ht="12.75" hidden="false" customHeight="true" outlineLevel="0" collapsed="false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  <c r="AK81" s="151"/>
      <c r="AL81" s="151"/>
      <c r="AM81" s="151"/>
      <c r="AN81" s="151"/>
      <c r="AO81" s="151"/>
    </row>
    <row r="82" customFormat="false" ht="12.75" hidden="false" customHeight="true" outlineLevel="0" collapsed="false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  <c r="AE82" s="151"/>
      <c r="AF82" s="151"/>
      <c r="AG82" s="151"/>
      <c r="AH82" s="151"/>
      <c r="AI82" s="151"/>
      <c r="AJ82" s="151"/>
      <c r="AK82" s="151"/>
      <c r="AL82" s="151"/>
      <c r="AM82" s="151"/>
      <c r="AN82" s="151"/>
      <c r="AO82" s="151"/>
    </row>
    <row r="83" customFormat="false" ht="12.75" hidden="false" customHeight="true" outlineLevel="0" collapsed="false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  <c r="AC83" s="151"/>
      <c r="AD83" s="151"/>
      <c r="AE83" s="151"/>
      <c r="AF83" s="151"/>
      <c r="AG83" s="151"/>
      <c r="AH83" s="151"/>
      <c r="AI83" s="151"/>
      <c r="AJ83" s="151"/>
      <c r="AK83" s="151"/>
      <c r="AL83" s="151"/>
      <c r="AM83" s="151"/>
      <c r="AN83" s="151"/>
      <c r="AO83" s="151"/>
    </row>
    <row r="84" customFormat="false" ht="12.75" hidden="false" customHeight="true" outlineLevel="0" collapsed="false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  <c r="AE84" s="151"/>
      <c r="AF84" s="151"/>
      <c r="AG84" s="151"/>
      <c r="AH84" s="151"/>
      <c r="AI84" s="151"/>
      <c r="AJ84" s="151"/>
      <c r="AK84" s="151"/>
      <c r="AL84" s="151"/>
      <c r="AM84" s="151"/>
      <c r="AN84" s="151"/>
      <c r="AO84" s="151"/>
    </row>
    <row r="85" customFormat="false" ht="12.75" hidden="false" customHeight="true" outlineLevel="0" collapsed="false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</row>
    <row r="86" customFormat="false" ht="12.75" hidden="false" customHeight="true" outlineLevel="0" collapsed="false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  <c r="AF86" s="151"/>
      <c r="AG86" s="151"/>
      <c r="AH86" s="151"/>
      <c r="AI86" s="151"/>
      <c r="AJ86" s="151"/>
      <c r="AK86" s="151"/>
      <c r="AL86" s="151"/>
      <c r="AM86" s="151"/>
      <c r="AN86" s="151"/>
      <c r="AO86" s="151"/>
    </row>
    <row r="87" customFormat="false" ht="12.75" hidden="false" customHeight="true" outlineLevel="0" collapsed="false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51"/>
      <c r="AF87" s="151"/>
      <c r="AG87" s="151"/>
      <c r="AH87" s="151"/>
      <c r="AI87" s="151"/>
      <c r="AJ87" s="151"/>
      <c r="AK87" s="151"/>
      <c r="AL87" s="151"/>
      <c r="AM87" s="151"/>
      <c r="AN87" s="151"/>
      <c r="AO87" s="151"/>
    </row>
    <row r="88" customFormat="false" ht="12.75" hidden="false" customHeight="true" outlineLevel="0" collapsed="false">
      <c r="A88" s="149"/>
      <c r="B88" s="149"/>
      <c r="C88" s="149"/>
      <c r="D88" s="149"/>
      <c r="E88" s="149"/>
      <c r="F88" s="149"/>
      <c r="G88" s="149"/>
      <c r="H88" s="149"/>
      <c r="I88" s="149"/>
      <c r="J88" s="149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</row>
    <row r="89" customFormat="false" ht="12.75" hidden="false" customHeight="true" outlineLevel="0" collapsed="false">
      <c r="A89" s="149"/>
      <c r="B89" s="149"/>
      <c r="C89" s="149"/>
      <c r="D89" s="149"/>
      <c r="E89" s="149"/>
      <c r="F89" s="149"/>
      <c r="G89" s="149"/>
      <c r="H89" s="149"/>
      <c r="I89" s="149"/>
      <c r="J89" s="149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  <c r="AF89" s="151"/>
      <c r="AG89" s="151"/>
      <c r="AH89" s="151"/>
      <c r="AI89" s="151"/>
      <c r="AJ89" s="151"/>
      <c r="AK89" s="151"/>
      <c r="AL89" s="151"/>
      <c r="AM89" s="151"/>
      <c r="AN89" s="151"/>
      <c r="AO89" s="151"/>
    </row>
    <row r="90" customFormat="false" ht="12.75" hidden="false" customHeight="true" outlineLevel="0" collapsed="false">
      <c r="A90" s="151"/>
      <c r="B90" s="186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  <c r="AK90" s="151"/>
      <c r="AL90" s="151"/>
      <c r="AM90" s="151"/>
      <c r="AN90" s="151"/>
      <c r="AO90" s="151"/>
    </row>
    <row r="91" customFormat="false" ht="12.75" hidden="false" customHeight="true" outlineLevel="0" collapsed="false">
      <c r="A91" s="149"/>
      <c r="B91" s="149"/>
      <c r="C91" s="149"/>
      <c r="D91" s="149"/>
      <c r="E91" s="149"/>
      <c r="F91" s="149"/>
      <c r="G91" s="149"/>
      <c r="H91" s="149"/>
      <c r="I91" s="149"/>
      <c r="J91" s="149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</row>
    <row r="92" customFormat="false" ht="12.75" hidden="false" customHeight="true" outlineLevel="0" collapsed="false">
      <c r="A92" s="149"/>
      <c r="B92" s="149"/>
      <c r="C92" s="149"/>
      <c r="D92" s="149"/>
      <c r="E92" s="149"/>
      <c r="F92" s="149"/>
      <c r="G92" s="149"/>
      <c r="H92" s="149"/>
      <c r="I92" s="149"/>
      <c r="J92" s="149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1"/>
    </row>
    <row r="93" customFormat="false" ht="12.75" hidden="false" customHeight="true" outlineLevel="0" collapsed="false">
      <c r="A93" s="149"/>
      <c r="B93" s="149"/>
      <c r="C93" s="149"/>
      <c r="D93" s="149"/>
      <c r="E93" s="149"/>
      <c r="F93" s="149"/>
      <c r="G93" s="149"/>
      <c r="H93" s="149"/>
      <c r="I93" s="149"/>
      <c r="J93" s="149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1"/>
    </row>
    <row r="94" customFormat="false" ht="12.75" hidden="false" customHeight="true" outlineLevel="0" collapsed="false">
      <c r="A94" s="149"/>
      <c r="B94" s="149"/>
      <c r="C94" s="149"/>
      <c r="D94" s="149"/>
      <c r="E94" s="149"/>
      <c r="F94" s="149"/>
      <c r="G94" s="149"/>
      <c r="H94" s="149"/>
      <c r="I94" s="149"/>
      <c r="J94" s="149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</row>
    <row r="95" customFormat="false" ht="12.75" hidden="false" customHeight="true" outlineLevel="0" collapsed="false">
      <c r="A95" s="149"/>
      <c r="B95" s="149"/>
      <c r="C95" s="149"/>
      <c r="D95" s="149"/>
      <c r="E95" s="149"/>
      <c r="F95" s="149"/>
      <c r="G95" s="149"/>
      <c r="H95" s="149"/>
      <c r="I95" s="149"/>
      <c r="J95" s="149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  <c r="AE95" s="151"/>
      <c r="AF95" s="151"/>
      <c r="AG95" s="151"/>
      <c r="AH95" s="151"/>
      <c r="AI95" s="151"/>
      <c r="AJ95" s="151"/>
      <c r="AK95" s="151"/>
      <c r="AL95" s="151"/>
      <c r="AM95" s="151"/>
      <c r="AN95" s="151"/>
      <c r="AO95" s="151"/>
    </row>
    <row r="96" customFormat="false" ht="12.75" hidden="false" customHeight="true" outlineLevel="0" collapsed="false">
      <c r="A96" s="149"/>
      <c r="B96" s="149"/>
      <c r="C96" s="149"/>
      <c r="D96" s="149"/>
      <c r="E96" s="149"/>
      <c r="F96" s="149"/>
      <c r="G96" s="149"/>
      <c r="H96" s="149"/>
      <c r="I96" s="149"/>
      <c r="J96" s="149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  <c r="AK96" s="151"/>
      <c r="AL96" s="151"/>
      <c r="AM96" s="151"/>
      <c r="AN96" s="151"/>
      <c r="AO96" s="151"/>
    </row>
    <row r="97" customFormat="false" ht="12.75" hidden="false" customHeight="true" outlineLevel="0" collapsed="false">
      <c r="A97" s="149"/>
      <c r="B97" s="149"/>
      <c r="C97" s="149"/>
      <c r="D97" s="149"/>
      <c r="E97" s="149"/>
      <c r="F97" s="149"/>
      <c r="G97" s="149"/>
      <c r="H97" s="149"/>
      <c r="I97" s="149"/>
      <c r="J97" s="149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  <c r="AK97" s="151"/>
      <c r="AL97" s="151"/>
      <c r="AM97" s="151"/>
      <c r="AN97" s="151"/>
      <c r="AO97" s="151"/>
    </row>
    <row r="98" customFormat="false" ht="12.75" hidden="false" customHeight="true" outlineLevel="0" collapsed="false">
      <c r="A98" s="149"/>
      <c r="B98" s="149"/>
      <c r="C98" s="149"/>
      <c r="D98" s="149"/>
      <c r="E98" s="149"/>
      <c r="F98" s="149"/>
      <c r="G98" s="149"/>
      <c r="H98" s="149"/>
      <c r="I98" s="149"/>
      <c r="J98" s="149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  <c r="AK98" s="151"/>
      <c r="AL98" s="151"/>
      <c r="AM98" s="151"/>
      <c r="AN98" s="151"/>
      <c r="AO98" s="151"/>
    </row>
    <row r="99" customFormat="false" ht="12.75" hidden="false" customHeight="true" outlineLevel="0" collapsed="false">
      <c r="A99" s="149"/>
      <c r="B99" s="149"/>
      <c r="C99" s="149"/>
      <c r="D99" s="149"/>
      <c r="E99" s="149"/>
      <c r="F99" s="149"/>
      <c r="G99" s="149"/>
      <c r="H99" s="149"/>
      <c r="I99" s="149"/>
      <c r="J99" s="149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  <c r="AK99" s="151"/>
      <c r="AL99" s="151"/>
      <c r="AM99" s="151"/>
      <c r="AN99" s="151"/>
      <c r="AO99" s="151"/>
    </row>
    <row r="100" customFormat="false" ht="12.75" hidden="false" customHeight="true" outlineLevel="0" collapsed="false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1"/>
      <c r="AO100" s="151"/>
    </row>
    <row r="101" customFormat="false" ht="12.75" hidden="false" customHeight="true" outlineLevel="0" collapsed="false">
      <c r="A101" s="149"/>
      <c r="B101" s="149"/>
      <c r="C101" s="149"/>
      <c r="D101" s="149"/>
      <c r="E101" s="149"/>
      <c r="F101" s="149"/>
      <c r="G101" s="149"/>
      <c r="H101" s="149"/>
      <c r="I101" s="149"/>
      <c r="J101" s="149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</row>
    <row r="102" customFormat="false" ht="12.75" hidden="false" customHeight="true" outlineLevel="0" collapsed="false">
      <c r="A102" s="149"/>
      <c r="B102" s="149"/>
      <c r="C102" s="149"/>
      <c r="D102" s="149"/>
      <c r="E102" s="149"/>
      <c r="F102" s="149"/>
      <c r="G102" s="149"/>
      <c r="H102" s="149"/>
      <c r="I102" s="149"/>
      <c r="J102" s="149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</row>
    <row r="103" customFormat="false" ht="12.75" hidden="false" customHeight="true" outlineLevel="0" collapsed="false">
      <c r="A103" s="149"/>
      <c r="B103" s="149"/>
      <c r="C103" s="149"/>
      <c r="D103" s="149"/>
      <c r="E103" s="149"/>
      <c r="F103" s="149"/>
      <c r="G103" s="149"/>
      <c r="H103" s="149"/>
      <c r="I103" s="149"/>
      <c r="J103" s="149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</row>
    <row r="104" customFormat="false" ht="12.75" hidden="false" customHeight="true" outlineLevel="0" collapsed="false">
      <c r="A104" s="149"/>
      <c r="B104" s="149"/>
      <c r="C104" s="149"/>
      <c r="D104" s="149"/>
      <c r="E104" s="149"/>
      <c r="F104" s="149"/>
      <c r="G104" s="149"/>
      <c r="H104" s="149"/>
      <c r="I104" s="149"/>
      <c r="J104" s="149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  <c r="AK104" s="151"/>
      <c r="AL104" s="151"/>
      <c r="AM104" s="151"/>
      <c r="AN104" s="151"/>
      <c r="AO104" s="151"/>
    </row>
    <row r="105" customFormat="false" ht="12.75" hidden="false" customHeight="true" outlineLevel="0" collapsed="false">
      <c r="A105" s="149"/>
      <c r="B105" s="149"/>
      <c r="C105" s="149"/>
      <c r="D105" s="149"/>
      <c r="E105" s="149"/>
      <c r="F105" s="149"/>
      <c r="G105" s="149"/>
      <c r="H105" s="149"/>
      <c r="I105" s="149"/>
      <c r="J105" s="149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  <c r="AK105" s="151"/>
      <c r="AL105" s="151"/>
      <c r="AM105" s="151"/>
      <c r="AN105" s="151"/>
      <c r="AO105" s="151"/>
    </row>
    <row r="106" customFormat="false" ht="12.75" hidden="false" customHeight="true" outlineLevel="0" collapsed="false">
      <c r="A106" s="149"/>
      <c r="B106" s="149"/>
      <c r="C106" s="149"/>
      <c r="D106" s="149"/>
      <c r="E106" s="149"/>
      <c r="F106" s="149"/>
      <c r="G106" s="149"/>
      <c r="H106" s="149"/>
      <c r="I106" s="149"/>
      <c r="J106" s="149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  <c r="AK106" s="151"/>
      <c r="AL106" s="151"/>
      <c r="AM106" s="151"/>
      <c r="AN106" s="151"/>
      <c r="AO106" s="151"/>
    </row>
    <row r="107" customFormat="false" ht="12.75" hidden="false" customHeight="true" outlineLevel="0" collapsed="false">
      <c r="A107" s="149"/>
      <c r="B107" s="149"/>
      <c r="C107" s="149"/>
      <c r="D107" s="149"/>
      <c r="E107" s="149"/>
      <c r="F107" s="149"/>
      <c r="G107" s="149"/>
      <c r="H107" s="149"/>
      <c r="I107" s="149"/>
      <c r="J107" s="149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</row>
    <row r="108" customFormat="false" ht="12.75" hidden="false" customHeight="true" outlineLevel="0" collapsed="false">
      <c r="A108" s="149"/>
      <c r="B108" s="149"/>
      <c r="C108" s="149"/>
      <c r="D108" s="149"/>
      <c r="E108" s="149"/>
      <c r="F108" s="149"/>
      <c r="G108" s="149"/>
      <c r="H108" s="149"/>
      <c r="I108" s="149"/>
      <c r="J108" s="149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  <c r="AE108" s="151"/>
      <c r="AF108" s="151"/>
      <c r="AG108" s="151"/>
      <c r="AH108" s="151"/>
      <c r="AI108" s="151"/>
      <c r="AJ108" s="151"/>
      <c r="AK108" s="151"/>
      <c r="AL108" s="151"/>
      <c r="AM108" s="151"/>
      <c r="AN108" s="151"/>
      <c r="AO108" s="151"/>
    </row>
    <row r="109" customFormat="false" ht="12.75" hidden="false" customHeight="true" outlineLevel="0" collapsed="false">
      <c r="A109" s="149"/>
      <c r="B109" s="149"/>
      <c r="C109" s="149"/>
      <c r="D109" s="149"/>
      <c r="E109" s="149"/>
      <c r="F109" s="149"/>
      <c r="G109" s="149"/>
      <c r="H109" s="149"/>
      <c r="I109" s="149"/>
      <c r="J109" s="149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51"/>
      <c r="AB109" s="151"/>
      <c r="AC109" s="151"/>
      <c r="AD109" s="151"/>
      <c r="AE109" s="151"/>
      <c r="AF109" s="151"/>
      <c r="AG109" s="151"/>
      <c r="AH109" s="151"/>
      <c r="AI109" s="151"/>
      <c r="AJ109" s="151"/>
      <c r="AK109" s="151"/>
      <c r="AL109" s="151"/>
      <c r="AM109" s="151"/>
      <c r="AN109" s="151"/>
      <c r="AO109" s="151"/>
    </row>
    <row r="110" customFormat="false" ht="12.75" hidden="false" customHeight="true" outlineLevel="0" collapsed="false">
      <c r="A110" s="149"/>
      <c r="B110" s="149"/>
      <c r="C110" s="149"/>
      <c r="D110" s="149"/>
      <c r="E110" s="149"/>
      <c r="F110" s="149"/>
      <c r="G110" s="149"/>
      <c r="H110" s="149"/>
      <c r="I110" s="149"/>
      <c r="J110" s="149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  <c r="AB110" s="151"/>
      <c r="AC110" s="151"/>
      <c r="AD110" s="151"/>
      <c r="AE110" s="151"/>
      <c r="AF110" s="151"/>
      <c r="AG110" s="151"/>
      <c r="AH110" s="151"/>
      <c r="AI110" s="151"/>
      <c r="AJ110" s="151"/>
      <c r="AK110" s="151"/>
      <c r="AL110" s="151"/>
      <c r="AM110" s="151"/>
      <c r="AN110" s="151"/>
      <c r="AO110" s="151"/>
    </row>
    <row r="111" customFormat="false" ht="12.75" hidden="false" customHeight="true" outlineLevel="0" collapsed="false">
      <c r="A111" s="149"/>
      <c r="B111" s="149"/>
      <c r="C111" s="149"/>
      <c r="D111" s="149"/>
      <c r="E111" s="149"/>
      <c r="F111" s="149"/>
      <c r="G111" s="149"/>
      <c r="H111" s="149"/>
      <c r="I111" s="149"/>
      <c r="J111" s="149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51"/>
      <c r="AE111" s="151"/>
      <c r="AF111" s="151"/>
      <c r="AG111" s="151"/>
      <c r="AH111" s="151"/>
      <c r="AI111" s="151"/>
      <c r="AJ111" s="151"/>
      <c r="AK111" s="151"/>
      <c r="AL111" s="151"/>
      <c r="AM111" s="151"/>
      <c r="AN111" s="151"/>
      <c r="AO111" s="151"/>
    </row>
    <row r="112" customFormat="false" ht="12.75" hidden="false" customHeight="true" outlineLevel="0" collapsed="false">
      <c r="A112" s="151"/>
      <c r="B112" s="186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  <c r="AB112" s="151"/>
      <c r="AC112" s="151"/>
      <c r="AD112" s="151"/>
      <c r="AE112" s="151"/>
      <c r="AF112" s="151"/>
      <c r="AG112" s="151"/>
      <c r="AH112" s="151"/>
      <c r="AI112" s="151"/>
      <c r="AJ112" s="151"/>
      <c r="AK112" s="151"/>
      <c r="AL112" s="151"/>
      <c r="AM112" s="151"/>
      <c r="AN112" s="151"/>
      <c r="AO112" s="151"/>
    </row>
    <row r="113" customFormat="false" ht="12.75" hidden="false" customHeight="true" outlineLevel="0" collapsed="false">
      <c r="A113" s="151"/>
      <c r="B113" s="167"/>
      <c r="C113" s="151"/>
      <c r="D113" s="151"/>
      <c r="E113" s="151"/>
      <c r="F113" s="151"/>
      <c r="G113" s="151"/>
      <c r="H113" s="151"/>
      <c r="I113" s="167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  <c r="AE113" s="151"/>
      <c r="AF113" s="151"/>
      <c r="AG113" s="151"/>
      <c r="AH113" s="151"/>
      <c r="AI113" s="151"/>
      <c r="AJ113" s="151"/>
      <c r="AK113" s="151"/>
      <c r="AL113" s="151"/>
      <c r="AM113" s="151"/>
      <c r="AN113" s="151"/>
      <c r="AO113" s="151"/>
    </row>
    <row r="114" customFormat="false" ht="12.75" hidden="false" customHeight="true" outlineLevel="0" collapsed="false">
      <c r="A114" s="149"/>
      <c r="B114" s="149"/>
      <c r="C114" s="149"/>
      <c r="D114" s="149"/>
      <c r="E114" s="149"/>
      <c r="F114" s="149"/>
      <c r="G114" s="149"/>
      <c r="H114" s="149"/>
      <c r="I114" s="149"/>
      <c r="J114" s="149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  <c r="AE114" s="151"/>
      <c r="AF114" s="151"/>
      <c r="AG114" s="151"/>
      <c r="AH114" s="151"/>
      <c r="AI114" s="151"/>
      <c r="AJ114" s="151"/>
      <c r="AK114" s="151"/>
      <c r="AL114" s="151"/>
      <c r="AM114" s="151"/>
      <c r="AN114" s="151"/>
      <c r="AO114" s="151"/>
    </row>
    <row r="115" customFormat="false" ht="12.75" hidden="false" customHeight="true" outlineLevel="0" collapsed="false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  <c r="AK115" s="151"/>
      <c r="AL115" s="151"/>
      <c r="AM115" s="151"/>
      <c r="AN115" s="151"/>
      <c r="AO115" s="151"/>
    </row>
    <row r="116" customFormat="false" ht="12.75" hidden="false" customHeight="true" outlineLevel="0" collapsed="false">
      <c r="A116" s="149"/>
      <c r="B116" s="149"/>
      <c r="C116" s="149"/>
      <c r="D116" s="149"/>
      <c r="E116" s="149"/>
      <c r="F116" s="149"/>
      <c r="G116" s="149"/>
      <c r="H116" s="149"/>
      <c r="I116" s="149"/>
      <c r="J116" s="149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51"/>
      <c r="AO116" s="151"/>
    </row>
    <row r="117" customFormat="false" ht="12.75" hidden="false" customHeight="true" outlineLevel="0" collapsed="false">
      <c r="A117" s="149"/>
      <c r="B117" s="149"/>
      <c r="C117" s="149"/>
      <c r="D117" s="149"/>
      <c r="E117" s="149"/>
      <c r="F117" s="149"/>
      <c r="G117" s="149"/>
      <c r="H117" s="149"/>
      <c r="I117" s="149"/>
      <c r="J117" s="149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  <c r="AB117" s="151"/>
      <c r="AC117" s="151"/>
      <c r="AD117" s="151"/>
      <c r="AE117" s="151"/>
      <c r="AF117" s="151"/>
      <c r="AG117" s="151"/>
      <c r="AH117" s="151"/>
      <c r="AI117" s="151"/>
      <c r="AJ117" s="151"/>
      <c r="AK117" s="151"/>
      <c r="AL117" s="151"/>
      <c r="AM117" s="151"/>
      <c r="AN117" s="151"/>
      <c r="AO117" s="151"/>
    </row>
    <row r="118" customFormat="false" ht="12.75" hidden="false" customHeight="true" outlineLevel="0" collapsed="false">
      <c r="A118" s="149"/>
      <c r="B118" s="149"/>
      <c r="C118" s="149"/>
      <c r="D118" s="149"/>
      <c r="E118" s="149"/>
      <c r="F118" s="149"/>
      <c r="G118" s="149"/>
      <c r="H118" s="149"/>
      <c r="I118" s="149"/>
      <c r="J118" s="149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  <c r="AE118" s="151"/>
      <c r="AF118" s="151"/>
      <c r="AG118" s="151"/>
      <c r="AH118" s="151"/>
      <c r="AI118" s="151"/>
      <c r="AJ118" s="151"/>
      <c r="AK118" s="151"/>
      <c r="AL118" s="151"/>
      <c r="AM118" s="151"/>
      <c r="AN118" s="151"/>
      <c r="AO118" s="151"/>
    </row>
    <row r="119" customFormat="false" ht="12.75" hidden="false" customHeight="true" outlineLevel="0" collapsed="false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  <c r="AK119" s="151"/>
      <c r="AL119" s="151"/>
      <c r="AM119" s="151"/>
      <c r="AN119" s="151"/>
      <c r="AO119" s="151"/>
    </row>
    <row r="120" customFormat="false" ht="12.75" hidden="false" customHeight="true" outlineLevel="0" collapsed="false">
      <c r="A120" s="149"/>
      <c r="B120" s="149"/>
      <c r="C120" s="149"/>
      <c r="D120" s="149"/>
      <c r="E120" s="149"/>
      <c r="F120" s="149"/>
      <c r="G120" s="149"/>
      <c r="H120" s="149"/>
      <c r="I120" s="149"/>
      <c r="J120" s="149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1"/>
      <c r="AD120" s="151"/>
      <c r="AE120" s="151"/>
      <c r="AF120" s="151"/>
      <c r="AG120" s="151"/>
      <c r="AH120" s="151"/>
      <c r="AI120" s="151"/>
      <c r="AJ120" s="151"/>
      <c r="AK120" s="151"/>
      <c r="AL120" s="151"/>
      <c r="AM120" s="151"/>
      <c r="AN120" s="151"/>
      <c r="AO120" s="151"/>
    </row>
    <row r="121" customFormat="false" ht="12.75" hidden="false" customHeight="true" outlineLevel="0" collapsed="false">
      <c r="A121" s="149"/>
      <c r="B121" s="149"/>
      <c r="C121" s="149"/>
      <c r="D121" s="149"/>
      <c r="E121" s="149"/>
      <c r="F121" s="149"/>
      <c r="G121" s="149"/>
      <c r="H121" s="149"/>
      <c r="I121" s="149"/>
      <c r="J121" s="149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  <c r="AC121" s="151"/>
      <c r="AD121" s="151"/>
      <c r="AE121" s="151"/>
      <c r="AF121" s="151"/>
      <c r="AG121" s="151"/>
      <c r="AH121" s="151"/>
      <c r="AI121" s="151"/>
      <c r="AJ121" s="151"/>
      <c r="AK121" s="151"/>
      <c r="AL121" s="151"/>
      <c r="AM121" s="151"/>
      <c r="AN121" s="151"/>
      <c r="AO121" s="151"/>
    </row>
    <row r="122" customFormat="false" ht="12.75" hidden="false" customHeight="true" outlineLevel="0" collapsed="false">
      <c r="A122" s="149"/>
      <c r="B122" s="149"/>
      <c r="C122" s="149"/>
      <c r="D122" s="149"/>
      <c r="E122" s="149"/>
      <c r="F122" s="149"/>
      <c r="G122" s="149"/>
      <c r="H122" s="149"/>
      <c r="I122" s="149"/>
      <c r="J122" s="149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  <c r="AC122" s="151"/>
      <c r="AD122" s="151"/>
      <c r="AE122" s="151"/>
      <c r="AF122" s="151"/>
      <c r="AG122" s="151"/>
      <c r="AH122" s="151"/>
      <c r="AI122" s="151"/>
      <c r="AJ122" s="151"/>
      <c r="AK122" s="151"/>
      <c r="AL122" s="151"/>
      <c r="AM122" s="151"/>
      <c r="AN122" s="151"/>
      <c r="AO122" s="151"/>
    </row>
    <row r="123" customFormat="false" ht="12.75" hidden="false" customHeight="true" outlineLevel="0" collapsed="false">
      <c r="A123" s="149"/>
      <c r="B123" s="149"/>
      <c r="C123" s="149"/>
      <c r="D123" s="149"/>
      <c r="E123" s="149"/>
      <c r="F123" s="149"/>
      <c r="G123" s="149"/>
      <c r="H123" s="149"/>
      <c r="I123" s="149"/>
      <c r="J123" s="149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  <c r="AC123" s="151"/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51"/>
      <c r="AO123" s="151"/>
    </row>
    <row r="124" customFormat="false" ht="12.75" hidden="false" customHeight="true" outlineLevel="0" collapsed="false">
      <c r="A124" s="149"/>
      <c r="B124" s="149"/>
      <c r="C124" s="149"/>
      <c r="D124" s="149"/>
      <c r="E124" s="149"/>
      <c r="F124" s="149"/>
      <c r="G124" s="149"/>
      <c r="H124" s="149"/>
      <c r="I124" s="149"/>
      <c r="J124" s="149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  <c r="AC124" s="151"/>
      <c r="AD124" s="151"/>
      <c r="AE124" s="151"/>
      <c r="AF124" s="151"/>
      <c r="AG124" s="151"/>
      <c r="AH124" s="151"/>
      <c r="AI124" s="151"/>
      <c r="AJ124" s="151"/>
      <c r="AK124" s="151"/>
      <c r="AL124" s="151"/>
      <c r="AM124" s="151"/>
      <c r="AN124" s="151"/>
      <c r="AO124" s="151"/>
    </row>
    <row r="125" customFormat="false" ht="12.75" hidden="false" customHeight="true" outlineLevel="0" collapsed="false">
      <c r="A125" s="149"/>
      <c r="B125" s="149"/>
      <c r="C125" s="149"/>
      <c r="D125" s="149"/>
      <c r="E125" s="149"/>
      <c r="F125" s="149"/>
      <c r="G125" s="149"/>
      <c r="H125" s="149"/>
      <c r="I125" s="149"/>
      <c r="J125" s="149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  <c r="AC125" s="151"/>
      <c r="AD125" s="151"/>
      <c r="AE125" s="151"/>
      <c r="AF125" s="151"/>
      <c r="AG125" s="151"/>
      <c r="AH125" s="151"/>
      <c r="AI125" s="151"/>
      <c r="AJ125" s="151"/>
      <c r="AK125" s="151"/>
      <c r="AL125" s="151"/>
      <c r="AM125" s="151"/>
      <c r="AN125" s="151"/>
      <c r="AO125" s="151"/>
    </row>
    <row r="126" customFormat="false" ht="12.75" hidden="false" customHeight="true" outlineLevel="0" collapsed="false">
      <c r="A126" s="149"/>
      <c r="B126" s="149"/>
      <c r="C126" s="149"/>
      <c r="D126" s="149"/>
      <c r="E126" s="149"/>
      <c r="F126" s="149"/>
      <c r="G126" s="149"/>
      <c r="H126" s="149"/>
      <c r="I126" s="149"/>
      <c r="J126" s="149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  <c r="AK126" s="151"/>
      <c r="AL126" s="151"/>
      <c r="AM126" s="151"/>
      <c r="AN126" s="151"/>
      <c r="AO126" s="151"/>
    </row>
    <row r="127" customFormat="false" ht="12.75" hidden="false" customHeight="true" outlineLevel="0" collapsed="false">
      <c r="A127" s="149"/>
      <c r="B127" s="149"/>
      <c r="C127" s="149"/>
      <c r="D127" s="149"/>
      <c r="E127" s="149"/>
      <c r="F127" s="149"/>
      <c r="G127" s="149"/>
      <c r="H127" s="149"/>
      <c r="I127" s="149"/>
      <c r="J127" s="149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  <c r="AC127" s="151"/>
      <c r="AD127" s="151"/>
      <c r="AE127" s="151"/>
      <c r="AF127" s="151"/>
      <c r="AG127" s="151"/>
      <c r="AH127" s="151"/>
      <c r="AI127" s="151"/>
      <c r="AJ127" s="151"/>
      <c r="AK127" s="151"/>
      <c r="AL127" s="151"/>
      <c r="AM127" s="151"/>
      <c r="AN127" s="151"/>
      <c r="AO127" s="151"/>
    </row>
    <row r="128" customFormat="false" ht="12.75" hidden="false" customHeight="true" outlineLevel="0" collapsed="false">
      <c r="A128" s="149"/>
      <c r="B128" s="149"/>
      <c r="C128" s="149"/>
      <c r="D128" s="149"/>
      <c r="E128" s="149"/>
      <c r="F128" s="149"/>
      <c r="G128" s="149"/>
      <c r="H128" s="149"/>
      <c r="I128" s="149"/>
      <c r="J128" s="149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  <c r="AC128" s="151"/>
      <c r="AD128" s="151"/>
      <c r="AE128" s="151"/>
      <c r="AF128" s="151"/>
      <c r="AG128" s="151"/>
      <c r="AH128" s="151"/>
      <c r="AI128" s="151"/>
      <c r="AJ128" s="151"/>
      <c r="AK128" s="151"/>
      <c r="AL128" s="151"/>
      <c r="AM128" s="151"/>
      <c r="AN128" s="151"/>
      <c r="AO128" s="151"/>
    </row>
    <row r="129" customFormat="false" ht="12.75" hidden="false" customHeight="true" outlineLevel="0" collapsed="false">
      <c r="A129" s="149"/>
      <c r="B129" s="149"/>
      <c r="C129" s="149"/>
      <c r="D129" s="149"/>
      <c r="E129" s="149"/>
      <c r="F129" s="149"/>
      <c r="G129" s="149"/>
      <c r="H129" s="149"/>
      <c r="I129" s="149"/>
      <c r="J129" s="149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  <c r="AK129" s="151"/>
      <c r="AL129" s="151"/>
      <c r="AM129" s="151"/>
      <c r="AN129" s="151"/>
      <c r="AO129" s="151"/>
    </row>
    <row r="130" customFormat="false" ht="12.75" hidden="false" customHeight="true" outlineLevel="0" collapsed="false">
      <c r="A130" s="149"/>
      <c r="B130" s="149"/>
      <c r="C130" s="149"/>
      <c r="D130" s="149"/>
      <c r="E130" s="149"/>
      <c r="F130" s="149"/>
      <c r="G130" s="149"/>
      <c r="H130" s="149"/>
      <c r="I130" s="149"/>
      <c r="J130" s="149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  <c r="AB130" s="151"/>
      <c r="AC130" s="151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51"/>
      <c r="AO130" s="151"/>
    </row>
    <row r="131" customFormat="false" ht="12.75" hidden="false" customHeight="true" outlineLevel="0" collapsed="false">
      <c r="A131" s="149"/>
      <c r="B131" s="149"/>
      <c r="C131" s="149"/>
      <c r="D131" s="149"/>
      <c r="E131" s="149"/>
      <c r="F131" s="149"/>
      <c r="G131" s="149"/>
      <c r="H131" s="149"/>
      <c r="I131" s="149"/>
      <c r="J131" s="149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1"/>
    </row>
    <row r="132" customFormat="false" ht="12.75" hidden="false" customHeight="true" outlineLevel="0" collapsed="false">
      <c r="A132" s="149"/>
      <c r="B132" s="149"/>
      <c r="C132" s="149"/>
      <c r="D132" s="149"/>
      <c r="E132" s="149"/>
      <c r="F132" s="149"/>
      <c r="G132" s="149"/>
      <c r="H132" s="149"/>
      <c r="I132" s="149"/>
      <c r="J132" s="149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  <c r="AB132" s="151"/>
      <c r="AC132" s="151"/>
      <c r="AD132" s="151"/>
      <c r="AE132" s="151"/>
      <c r="AF132" s="151"/>
      <c r="AG132" s="151"/>
      <c r="AH132" s="151"/>
      <c r="AI132" s="151"/>
      <c r="AJ132" s="151"/>
      <c r="AK132" s="151"/>
      <c r="AL132" s="151"/>
      <c r="AM132" s="151"/>
      <c r="AN132" s="151"/>
      <c r="AO132" s="151"/>
    </row>
    <row r="133" customFormat="false" ht="12.75" hidden="false" customHeight="true" outlineLevel="0" collapsed="false">
      <c r="A133" s="149"/>
      <c r="B133" s="149"/>
      <c r="C133" s="149"/>
      <c r="D133" s="149"/>
      <c r="E133" s="149"/>
      <c r="F133" s="149"/>
      <c r="G133" s="149"/>
      <c r="H133" s="149"/>
      <c r="I133" s="149"/>
      <c r="J133" s="149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A133" s="151"/>
      <c r="AB133" s="151"/>
      <c r="AC133" s="151"/>
      <c r="AD133" s="151"/>
      <c r="AE133" s="151"/>
      <c r="AF133" s="151"/>
      <c r="AG133" s="151"/>
      <c r="AH133" s="151"/>
      <c r="AI133" s="151"/>
      <c r="AJ133" s="151"/>
      <c r="AK133" s="151"/>
      <c r="AL133" s="151"/>
      <c r="AM133" s="151"/>
      <c r="AN133" s="151"/>
      <c r="AO133" s="151"/>
    </row>
    <row r="134" customFormat="false" ht="12.75" hidden="false" customHeight="true" outlineLevel="0" collapsed="false">
      <c r="A134" s="151"/>
      <c r="B134" s="186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  <c r="AB134" s="151"/>
      <c r="AC134" s="151"/>
      <c r="AD134" s="151"/>
      <c r="AE134" s="151"/>
      <c r="AF134" s="151"/>
      <c r="AG134" s="151"/>
      <c r="AH134" s="151"/>
      <c r="AI134" s="151"/>
      <c r="AJ134" s="151"/>
      <c r="AK134" s="151"/>
      <c r="AL134" s="151"/>
      <c r="AM134" s="151"/>
      <c r="AN134" s="151"/>
      <c r="AO134" s="151"/>
    </row>
    <row r="135" customFormat="false" ht="12.75" hidden="false" customHeight="true" outlineLevel="0" collapsed="false">
      <c r="A135" s="174"/>
      <c r="B135" s="186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A135" s="151"/>
      <c r="AB135" s="151"/>
      <c r="AC135" s="151"/>
      <c r="AD135" s="151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51"/>
      <c r="AO135" s="151"/>
    </row>
    <row r="136" customFormat="false" ht="12.75" hidden="false" customHeight="true" outlineLevel="0" collapsed="false">
      <c r="A136" s="194" t="s">
        <v>101</v>
      </c>
      <c r="B136" s="194" t="str">
        <f aca="false">VLOOKUP(B1,Dati!B2:AF14,2,0)</f>
        <v>R#</v>
      </c>
      <c r="C136" s="194" t="str">
        <f aca="false">VLOOKUP(B1,Dati!B2:AF14,3,0)</f>
        <v>R/</v>
      </c>
      <c r="D136" s="194" t="str">
        <f aca="false">VLOOKUP(B1,Dati!B2:AF14,4,0)</f>
        <v>R+</v>
      </c>
      <c r="E136" s="194" t="str">
        <f aca="false">VLOOKUP(B1,Dati!B2:AF14,5,0)</f>
        <v>R+</v>
      </c>
      <c r="F136" s="194" t="str">
        <f aca="false">VLOOKUP(B1,Dati!B2:AF14,6,0)</f>
        <v>R+</v>
      </c>
      <c r="G136" s="194" t="str">
        <f aca="false">VLOOKUP(B1,Dati!B2:AF14,7,0)</f>
        <v>R#</v>
      </c>
      <c r="H136" s="194" t="str">
        <f aca="false">VLOOKUP(B1,Dati!B2:AF14,8,0)</f>
        <v>R+</v>
      </c>
      <c r="I136" s="194" t="str">
        <f aca="false">VLOOKUP(B1,Dati!B2:AF14,9,0)</f>
        <v>R#</v>
      </c>
      <c r="J136" s="194" t="n">
        <f aca="false">VLOOKUP(B1,Dati!B2:AF14,10,0)</f>
        <v>0</v>
      </c>
      <c r="K136" s="194" t="n">
        <f aca="false">VLOOKUP(B1,Dati!B2:AF14,11,0)</f>
        <v>0</v>
      </c>
      <c r="L136" s="194" t="n">
        <f aca="false">VLOOKUP(B1,Dati!B2:AF14,12,0)</f>
        <v>0</v>
      </c>
      <c r="M136" s="194" t="n">
        <f aca="false">VLOOKUP(B1,Dati!B2:AF14,13,0)</f>
        <v>0</v>
      </c>
      <c r="N136" s="194" t="n">
        <f aca="false">VLOOKUP(B1,Dati!B2:AF14,14,0)</f>
        <v>0</v>
      </c>
      <c r="O136" s="194" t="n">
        <f aca="false">VLOOKUP(B1,Dati!B2:AF14,15,0)</f>
        <v>0</v>
      </c>
      <c r="P136" s="194" t="n">
        <f aca="false">VLOOKUP(B1,Dati!B2:AF14,16,0)</f>
        <v>0</v>
      </c>
      <c r="Q136" s="194" t="n">
        <f aca="false">VLOOKUP(B1,Dati!B2:AF14,17,0)</f>
        <v>0</v>
      </c>
      <c r="R136" s="194" t="n">
        <f aca="false">VLOOKUP(B1,Dati!B2:AF14,18,0)</f>
        <v>0</v>
      </c>
      <c r="S136" s="194" t="n">
        <f aca="false">VLOOKUP(B1,Dati!B2:AF14,19,0)</f>
        <v>0</v>
      </c>
      <c r="T136" s="194" t="n">
        <f aca="false">VLOOKUP(B1,Dati!B2:AF14,20,0)</f>
        <v>0</v>
      </c>
      <c r="U136" s="194" t="n">
        <f aca="false">VLOOKUP(B1,Dati!B2:AF14,21,0)</f>
        <v>0</v>
      </c>
      <c r="V136" s="194" t="n">
        <f aca="false">VLOOKUP(B1,Dati!B2:AF14,22,0)</f>
        <v>0</v>
      </c>
      <c r="W136" s="194" t="n">
        <f aca="false">VLOOKUP(B1,Dati!B2:AF14,23,0)</f>
        <v>0</v>
      </c>
      <c r="X136" s="194" t="n">
        <f aca="false">VLOOKUP(B1,Dati!B2:AF14,24,0)</f>
        <v>0</v>
      </c>
      <c r="Y136" s="194" t="n">
        <f aca="false">VLOOKUP(B1,Dati!B2:AF14,25,0)</f>
        <v>0</v>
      </c>
      <c r="Z136" s="194" t="n">
        <f aca="false">VLOOKUP(B1,Dati!B2:AF14,26,0)</f>
        <v>0</v>
      </c>
      <c r="AA136" s="194" t="n">
        <f aca="false">VLOOKUP(B1,Dati!B2:AF14,27,0)</f>
        <v>0</v>
      </c>
      <c r="AB136" s="194" t="n">
        <f aca="false">VLOOKUP(B1,Dati!B2:AF14,28,0)</f>
        <v>0</v>
      </c>
      <c r="AC136" s="194" t="n">
        <f aca="false">VLOOKUP(B1,Dati!B2:AF14,29,0)</f>
        <v>0</v>
      </c>
      <c r="AD136" s="194" t="n">
        <f aca="false">VLOOKUP(B1,Dati!B2:AF14,30,0)</f>
        <v>0</v>
      </c>
      <c r="AE136" s="194" t="n">
        <f aca="false">VLOOKUP(B1,Dati!B2:AF14,31,0)</f>
        <v>0</v>
      </c>
      <c r="AF136" s="151"/>
      <c r="AG136" s="151"/>
      <c r="AH136" s="151"/>
      <c r="AI136" s="151"/>
      <c r="AJ136" s="151"/>
      <c r="AK136" s="151"/>
      <c r="AL136" s="151"/>
      <c r="AM136" s="151"/>
      <c r="AN136" s="151"/>
      <c r="AO136" s="151"/>
    </row>
    <row r="137" customFormat="false" ht="12.75" hidden="false" customHeight="true" outlineLevel="0" collapsed="false">
      <c r="A137" s="194" t="s">
        <v>102</v>
      </c>
      <c r="B137" s="194" t="str">
        <f aca="false">VLOOKUP(B1,Dati!B17:AF28,2,0)</f>
        <v>R=</v>
      </c>
      <c r="C137" s="194" t="str">
        <f aca="false">VLOOKUP(B1,Dati!B17:AF28,3,0)</f>
        <v>R+</v>
      </c>
      <c r="D137" s="194" t="str">
        <f aca="false">VLOOKUP(B1,Dati!B17:AF28,4,0)</f>
        <v>R+</v>
      </c>
      <c r="E137" s="194" t="n">
        <f aca="false">VLOOKUP(B1,Dati!B17:AF28,5,0)</f>
        <v>0</v>
      </c>
      <c r="F137" s="194" t="n">
        <f aca="false">VLOOKUP(B1,Dati!B17:AF28,6,0)</f>
        <v>0</v>
      </c>
      <c r="G137" s="194" t="n">
        <f aca="false">VLOOKUP(B1,Dati!B17:AF28,7,0)</f>
        <v>0</v>
      </c>
      <c r="H137" s="194" t="n">
        <f aca="false">VLOOKUP(B1,Dati!B17:AF28,8,0)</f>
        <v>0</v>
      </c>
      <c r="I137" s="194" t="n">
        <f aca="false">VLOOKUP(B1,Dati!B17:AF28,9,0)</f>
        <v>0</v>
      </c>
      <c r="J137" s="194" t="n">
        <f aca="false">VLOOKUP(B1,Dati!B17:AF28,10,0)</f>
        <v>0</v>
      </c>
      <c r="K137" s="194" t="n">
        <f aca="false">VLOOKUP(B1,Dati!B17:AF28,11,0)</f>
        <v>0</v>
      </c>
      <c r="L137" s="194" t="n">
        <f aca="false">VLOOKUP(B1,Dati!B17:AF28,12,0)</f>
        <v>0</v>
      </c>
      <c r="M137" s="194" t="n">
        <f aca="false">VLOOKUP(B1,Dati!B17:AF28,13,0)</f>
        <v>0</v>
      </c>
      <c r="N137" s="194" t="n">
        <f aca="false">VLOOKUP(B1,Dati!B17:AF28,14,0)</f>
        <v>0</v>
      </c>
      <c r="O137" s="194" t="n">
        <f aca="false">VLOOKUP(B1,Dati!B17:AF28,15,0)</f>
        <v>0</v>
      </c>
      <c r="P137" s="194" t="n">
        <f aca="false">VLOOKUP(B1,Dati!B17:AF28,16,0)</f>
        <v>0</v>
      </c>
      <c r="Q137" s="194" t="n">
        <f aca="false">VLOOKUP(B1,Dati!B17:AF28,17,0)</f>
        <v>0</v>
      </c>
      <c r="R137" s="194" t="n">
        <f aca="false">VLOOKUP(B1,Dati!B17:AF28,18,0)</f>
        <v>0</v>
      </c>
      <c r="S137" s="194" t="n">
        <f aca="false">VLOOKUP(B1,Dati!B17:AF28,19,0)</f>
        <v>0</v>
      </c>
      <c r="T137" s="194" t="n">
        <f aca="false">VLOOKUP(B1,Dati!B17:AF28,20,0)</f>
        <v>0</v>
      </c>
      <c r="U137" s="194" t="n">
        <f aca="false">VLOOKUP(B1,Dati!B17:AF28,21,0)</f>
        <v>0</v>
      </c>
      <c r="V137" s="194" t="n">
        <f aca="false">VLOOKUP(B1,Dati!B17:AF28,22,0)</f>
        <v>0</v>
      </c>
      <c r="W137" s="194" t="n">
        <f aca="false">VLOOKUP(B1,Dati!B17:AF28,23,0)</f>
        <v>0</v>
      </c>
      <c r="X137" s="194" t="n">
        <f aca="false">VLOOKUP(B1,Dati!B17:AF28,24,0)</f>
        <v>0</v>
      </c>
      <c r="Y137" s="194" t="n">
        <f aca="false">VLOOKUP(B1,Dati!B17:AF28,25,0)</f>
        <v>0</v>
      </c>
      <c r="Z137" s="194" t="n">
        <f aca="false">VLOOKUP(B1,Dati!B17:AF28,26,0)</f>
        <v>0</v>
      </c>
      <c r="AA137" s="194" t="n">
        <f aca="false">VLOOKUP(B1,Dati!B17:AF28,27,0)</f>
        <v>0</v>
      </c>
      <c r="AB137" s="194" t="n">
        <f aca="false">VLOOKUP(B1,Dati!B17:AF28,28,0)</f>
        <v>0</v>
      </c>
      <c r="AC137" s="194" t="n">
        <f aca="false">VLOOKUP(B1,Dati!B17:AF28,29,0)</f>
        <v>0</v>
      </c>
      <c r="AD137" s="194" t="n">
        <f aca="false">VLOOKUP(B1,Dati!B17:AF28,30,0)</f>
        <v>0</v>
      </c>
      <c r="AE137" s="194" t="n">
        <f aca="false">VLOOKUP(B1,Dati!B17:AF28,31,0)</f>
        <v>0</v>
      </c>
      <c r="AF137" s="151"/>
      <c r="AG137" s="151"/>
      <c r="AH137" s="151"/>
      <c r="AI137" s="151"/>
      <c r="AJ137" s="151"/>
      <c r="AK137" s="151"/>
      <c r="AL137" s="151"/>
      <c r="AM137" s="151"/>
      <c r="AN137" s="151"/>
      <c r="AO137" s="151"/>
    </row>
    <row r="138" customFormat="false" ht="12.75" hidden="false" customHeight="true" outlineLevel="0" collapsed="false">
      <c r="A138" s="194" t="s">
        <v>103</v>
      </c>
      <c r="B138" s="194" t="str">
        <f aca="false">VLOOKUP(B1,Dati!B31:AF42,2,0)</f>
        <v>R-</v>
      </c>
      <c r="C138" s="194" t="n">
        <f aca="false">VLOOKUP(B1,Dati!B31:AF42,3,0)</f>
        <v>0</v>
      </c>
      <c r="D138" s="194" t="n">
        <f aca="false">VLOOKUP(B1,Dati!B31:AF42,4,0)</f>
        <v>0</v>
      </c>
      <c r="E138" s="194" t="n">
        <f aca="false">VLOOKUP(B1,Dati!B31:AF42,5,0)</f>
        <v>0</v>
      </c>
      <c r="F138" s="194" t="n">
        <f aca="false">VLOOKUP(B1,Dati!B31:AF42,6,0)</f>
        <v>0</v>
      </c>
      <c r="G138" s="194" t="n">
        <f aca="false">VLOOKUP(B1,Dati!B31:AF42,7,0)</f>
        <v>0</v>
      </c>
      <c r="H138" s="194" t="n">
        <f aca="false">VLOOKUP(B1,Dati!B31:AF42,8,0)</f>
        <v>0</v>
      </c>
      <c r="I138" s="194" t="n">
        <f aca="false">VLOOKUP(B1,Dati!B31:AF42,9,0)</f>
        <v>0</v>
      </c>
      <c r="J138" s="194" t="n">
        <f aca="false">VLOOKUP(B1,Dati!B31:AF42,10,0)</f>
        <v>0</v>
      </c>
      <c r="K138" s="194" t="n">
        <f aca="false">VLOOKUP(B1,Dati!B31:AF42,11,0)</f>
        <v>0</v>
      </c>
      <c r="L138" s="194" t="n">
        <f aca="false">VLOOKUP(B1,Dati!B31:AF42,12,0)</f>
        <v>0</v>
      </c>
      <c r="M138" s="194" t="n">
        <f aca="false">VLOOKUP(B1,Dati!B31:AF42,13,0)</f>
        <v>0</v>
      </c>
      <c r="N138" s="194" t="n">
        <f aca="false">VLOOKUP(B1,Dati!B31:AF42,14,0)</f>
        <v>0</v>
      </c>
      <c r="O138" s="194" t="n">
        <f aca="false">VLOOKUP(B1,Dati!B31:AF42,15,0)</f>
        <v>0</v>
      </c>
      <c r="P138" s="194" t="n">
        <f aca="false">VLOOKUP(B1,Dati!B31:AF42,16,0)</f>
        <v>0</v>
      </c>
      <c r="Q138" s="194" t="n">
        <f aca="false">VLOOKUP(B1,Dati!B31:AF42,17,0)</f>
        <v>0</v>
      </c>
      <c r="R138" s="194" t="n">
        <f aca="false">VLOOKUP(B1,Dati!B31:AF42,18,0)</f>
        <v>0</v>
      </c>
      <c r="S138" s="194" t="n">
        <f aca="false">VLOOKUP(B1,Dati!B31:AF42,19,0)</f>
        <v>0</v>
      </c>
      <c r="T138" s="194" t="n">
        <f aca="false">VLOOKUP(B1,Dati!B31:AF42,20,0)</f>
        <v>0</v>
      </c>
      <c r="U138" s="194" t="n">
        <f aca="false">VLOOKUP(B1,Dati!B31:AF42,21,0)</f>
        <v>0</v>
      </c>
      <c r="V138" s="194" t="n">
        <f aca="false">VLOOKUP(B1,Dati!B31:AF42,22,0)</f>
        <v>0</v>
      </c>
      <c r="W138" s="194" t="n">
        <f aca="false">VLOOKUP(B1,Dati!B31:AF42,23,0)</f>
        <v>0</v>
      </c>
      <c r="X138" s="194" t="n">
        <f aca="false">VLOOKUP(B1,Dati!B31:AF42,24,0)</f>
        <v>0</v>
      </c>
      <c r="Y138" s="194" t="n">
        <f aca="false">VLOOKUP(B1,Dati!B31:AF42,25,0)</f>
        <v>0</v>
      </c>
      <c r="Z138" s="194" t="n">
        <f aca="false">VLOOKUP(B1,Dati!B31:AF42,26,0)</f>
        <v>0</v>
      </c>
      <c r="AA138" s="194" t="n">
        <f aca="false">VLOOKUP(B1,Dati!B31:AF42,27,0)</f>
        <v>0</v>
      </c>
      <c r="AB138" s="194" t="n">
        <f aca="false">VLOOKUP(B1,Dati!B31:AF42,28,0)</f>
        <v>0</v>
      </c>
      <c r="AC138" s="194" t="n">
        <f aca="false">VLOOKUP(B1,Dati!B31:AF42,29,0)</f>
        <v>0</v>
      </c>
      <c r="AD138" s="194" t="n">
        <f aca="false">VLOOKUP(B1,Dati!B31:AF42,30,0)</f>
        <v>0</v>
      </c>
      <c r="AE138" s="194" t="n">
        <f aca="false">VLOOKUP(B1,Dati!B31:AF42,31,0)</f>
        <v>0</v>
      </c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</row>
    <row r="139" customFormat="false" ht="12.75" hidden="false" customHeight="true" outlineLevel="0" collapsed="false">
      <c r="A139" s="194" t="s">
        <v>104</v>
      </c>
      <c r="B139" s="194" t="n">
        <f aca="false">VLOOKUP(B1,Dati!B45:AF56,2,0)</f>
        <v>0</v>
      </c>
      <c r="C139" s="194" t="n">
        <f aca="false">VLOOKUP(B1,Dati!B45:AF56,3,0)</f>
        <v>0</v>
      </c>
      <c r="D139" s="194" t="n">
        <f aca="false">VLOOKUP(B1,Dati!B45:AF56,4,0)</f>
        <v>0</v>
      </c>
      <c r="E139" s="194" t="n">
        <f aca="false">VLOOKUP(B1,Dati!B45:AF56,5,0)</f>
        <v>0</v>
      </c>
      <c r="F139" s="194" t="n">
        <f aca="false">VLOOKUP(B1,Dati!B45:AF56,6,0)</f>
        <v>0</v>
      </c>
      <c r="G139" s="194" t="n">
        <f aca="false">VLOOKUP(B1,Dati!B45:AF56,7,0)</f>
        <v>0</v>
      </c>
      <c r="H139" s="194" t="n">
        <f aca="false">VLOOKUP(B1,Dati!B45:AF56,8,0)</f>
        <v>0</v>
      </c>
      <c r="I139" s="194" t="n">
        <f aca="false">VLOOKUP(B1,Dati!B45:AF56,9,0)</f>
        <v>0</v>
      </c>
      <c r="J139" s="194" t="n">
        <f aca="false">VLOOKUP(B1,Dati!B45:AF56,10,0)</f>
        <v>0</v>
      </c>
      <c r="K139" s="194" t="n">
        <f aca="false">VLOOKUP(B1,Dati!B45:AF56,11,0)</f>
        <v>0</v>
      </c>
      <c r="L139" s="194" t="n">
        <f aca="false">VLOOKUP(B1,Dati!B45:AF56,12,0)</f>
        <v>0</v>
      </c>
      <c r="M139" s="194" t="n">
        <f aca="false">VLOOKUP(B1,Dati!B45:AF56,13,0)</f>
        <v>0</v>
      </c>
      <c r="N139" s="194" t="n">
        <f aca="false">VLOOKUP(B1,Dati!B45:AF56,14,0)</f>
        <v>0</v>
      </c>
      <c r="O139" s="194" t="n">
        <f aca="false">VLOOKUP(B1,Dati!B45:AF56,15,0)</f>
        <v>0</v>
      </c>
      <c r="P139" s="194" t="n">
        <f aca="false">VLOOKUP(B1,Dati!B45:AF56,16,0)</f>
        <v>0</v>
      </c>
      <c r="Q139" s="194" t="n">
        <f aca="false">VLOOKUP(B1,Dati!B45:AF56,17,0)</f>
        <v>0</v>
      </c>
      <c r="R139" s="194" t="n">
        <f aca="false">VLOOKUP(B1,Dati!B45:AF56,18,0)</f>
        <v>0</v>
      </c>
      <c r="S139" s="194" t="n">
        <f aca="false">VLOOKUP(B1,Dati!B45:AF56,19,0)</f>
        <v>0</v>
      </c>
      <c r="T139" s="194" t="n">
        <f aca="false">VLOOKUP(B1,Dati!B45:AF56,20,0)</f>
        <v>0</v>
      </c>
      <c r="U139" s="194" t="n">
        <f aca="false">VLOOKUP(B1,Dati!B45:AF56,21,0)</f>
        <v>0</v>
      </c>
      <c r="V139" s="194" t="n">
        <f aca="false">VLOOKUP(B1,Dati!B45:AF56,22,0)</f>
        <v>0</v>
      </c>
      <c r="W139" s="194" t="n">
        <f aca="false">VLOOKUP(B1,Dati!B45:AF56,23,0)</f>
        <v>0</v>
      </c>
      <c r="X139" s="194" t="n">
        <f aca="false">VLOOKUP(B1,Dati!B45:AF56,24,0)</f>
        <v>0</v>
      </c>
      <c r="Y139" s="194" t="n">
        <f aca="false">VLOOKUP(B1,Dati!B45:AF56,25,0)</f>
        <v>0</v>
      </c>
      <c r="Z139" s="194" t="n">
        <f aca="false">VLOOKUP(B1,Dati!B45:AF56,26,0)</f>
        <v>0</v>
      </c>
      <c r="AA139" s="194" t="n">
        <f aca="false">VLOOKUP(B1,Dati!B45:AF56,27,0)</f>
        <v>0</v>
      </c>
      <c r="AB139" s="194" t="n">
        <f aca="false">VLOOKUP(B1,Dati!B45:AF56,28,0)</f>
        <v>0</v>
      </c>
      <c r="AC139" s="194" t="n">
        <f aca="false">VLOOKUP(B1,Dati!B45:AF56,29,0)</f>
        <v>0</v>
      </c>
      <c r="AD139" s="194" t="n">
        <f aca="false">VLOOKUP(B1,Dati!B45:AF56,30,0)</f>
        <v>0</v>
      </c>
      <c r="AE139" s="194" t="n">
        <f aca="false">VLOOKUP(B1,Dati!B45:AF56,31,0)</f>
        <v>0</v>
      </c>
      <c r="AF139" s="151"/>
      <c r="AG139" s="151"/>
      <c r="AH139" s="151"/>
      <c r="AI139" s="151"/>
      <c r="AJ139" s="151"/>
      <c r="AK139" s="151"/>
      <c r="AL139" s="151"/>
      <c r="AM139" s="151"/>
      <c r="AN139" s="151"/>
      <c r="AO139" s="151"/>
    </row>
    <row r="140" customFormat="false" ht="12.75" hidden="false" customHeight="true" outlineLevel="0" collapsed="false">
      <c r="A140" s="194" t="s">
        <v>105</v>
      </c>
      <c r="B140" s="194" t="n">
        <f aca="false">VLOOKUP(B1,Dati!B59:AF70,2,0)</f>
        <v>0</v>
      </c>
      <c r="C140" s="194" t="n">
        <f aca="false">VLOOKUP(B1,Dati!B59:AF70,3,0)</f>
        <v>0</v>
      </c>
      <c r="D140" s="194" t="n">
        <f aca="false">VLOOKUP(B1,Dati!B59:AF70,4,0)</f>
        <v>0</v>
      </c>
      <c r="E140" s="194" t="n">
        <f aca="false">VLOOKUP(B1,Dati!B59:AF70,5,0)</f>
        <v>0</v>
      </c>
      <c r="F140" s="194" t="n">
        <f aca="false">VLOOKUP(B1,Dati!B59:AF70,6,0)</f>
        <v>0</v>
      </c>
      <c r="G140" s="194" t="n">
        <f aca="false">VLOOKUP(B1,Dati!B59:AF70,7,0)</f>
        <v>0</v>
      </c>
      <c r="H140" s="194" t="n">
        <f aca="false">VLOOKUP(B1,Dati!B59:AF70,8,0)</f>
        <v>0</v>
      </c>
      <c r="I140" s="194" t="n">
        <f aca="false">VLOOKUP(B1,Dati!B59:AF70,9,0)</f>
        <v>0</v>
      </c>
      <c r="J140" s="194" t="n">
        <f aca="false">VLOOKUP(B1,Dati!B59:AF70,10,0)</f>
        <v>0</v>
      </c>
      <c r="K140" s="194" t="n">
        <f aca="false">VLOOKUP(B1,Dati!B59:AF70,11,0)</f>
        <v>0</v>
      </c>
      <c r="L140" s="194" t="n">
        <f aca="false">VLOOKUP(B1,Dati!B59:AF70,12,0)</f>
        <v>0</v>
      </c>
      <c r="M140" s="194" t="n">
        <f aca="false">VLOOKUP(B1,Dati!B59:AF70,13,0)</f>
        <v>0</v>
      </c>
      <c r="N140" s="194" t="n">
        <f aca="false">VLOOKUP(B1,Dati!B59:AF70,14,0)</f>
        <v>0</v>
      </c>
      <c r="O140" s="194" t="n">
        <f aca="false">VLOOKUP(B1,Dati!B59:AF70,15,0)</f>
        <v>0</v>
      </c>
      <c r="P140" s="194" t="n">
        <f aca="false">VLOOKUP(B1,Dati!B59:AF70,16,0)</f>
        <v>0</v>
      </c>
      <c r="Q140" s="194" t="n">
        <f aca="false">VLOOKUP(B1,Dati!B59:AF70,17,0)</f>
        <v>0</v>
      </c>
      <c r="R140" s="194" t="n">
        <f aca="false">VLOOKUP(B1,Dati!B59:AF70,18,0)</f>
        <v>0</v>
      </c>
      <c r="S140" s="194" t="n">
        <f aca="false">VLOOKUP(B1,Dati!B59:AF70,19,0)</f>
        <v>0</v>
      </c>
      <c r="T140" s="194" t="n">
        <f aca="false">VLOOKUP(B1,Dati!B59:AF70,20,0)</f>
        <v>0</v>
      </c>
      <c r="U140" s="194" t="n">
        <f aca="false">VLOOKUP(B1,Dati!B59:AF70,21,0)</f>
        <v>0</v>
      </c>
      <c r="V140" s="194" t="n">
        <f aca="false">VLOOKUP(B1,Dati!B59:AF70,22,0)</f>
        <v>0</v>
      </c>
      <c r="W140" s="194" t="n">
        <f aca="false">VLOOKUP(B1,Dati!B59:AF70,23,0)</f>
        <v>0</v>
      </c>
      <c r="X140" s="194" t="n">
        <f aca="false">VLOOKUP(B1,Dati!B59:AF70,24,0)</f>
        <v>0</v>
      </c>
      <c r="Y140" s="194" t="n">
        <f aca="false">VLOOKUP(B1,Dati!B59:AF70,25,0)</f>
        <v>0</v>
      </c>
      <c r="Z140" s="194" t="n">
        <f aca="false">VLOOKUP(B1,Dati!B59:AF70,26,0)</f>
        <v>0</v>
      </c>
      <c r="AA140" s="194" t="n">
        <f aca="false">VLOOKUP(B1,Dati!B59:AF70,27,0)</f>
        <v>0</v>
      </c>
      <c r="AB140" s="194" t="n">
        <f aca="false">VLOOKUP(B1,Dati!B59:AF70,28,0)</f>
        <v>0</v>
      </c>
      <c r="AC140" s="194" t="n">
        <f aca="false">VLOOKUP(B1,Dati!B59:AF70,29,0)</f>
        <v>0</v>
      </c>
      <c r="AD140" s="194" t="n">
        <f aca="false">VLOOKUP(B1,Dati!B59:AF70,30,0)</f>
        <v>0</v>
      </c>
      <c r="AE140" s="194" t="n">
        <f aca="false">VLOOKUP(B1,Dati!B59:AF70,31,0)</f>
        <v>0</v>
      </c>
      <c r="AF140" s="151"/>
      <c r="AG140" s="151"/>
      <c r="AH140" s="151"/>
      <c r="AI140" s="151"/>
      <c r="AJ140" s="151"/>
      <c r="AK140" s="151"/>
      <c r="AL140" s="151"/>
      <c r="AM140" s="151"/>
      <c r="AN140" s="151"/>
      <c r="AO140" s="151"/>
    </row>
    <row r="141" customFormat="false" ht="12.75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8.57"/>
    <col collapsed="false" customWidth="true" hidden="false" outlineLevel="0" max="8" min="3" style="0" width="4.86"/>
    <col collapsed="false" customWidth="true" hidden="false" outlineLevel="0" max="9" min="9" style="0" width="9.58"/>
    <col collapsed="false" customWidth="true" hidden="false" outlineLevel="0" max="11" min="10" style="0" width="4.86"/>
    <col collapsed="false" customWidth="true" hidden="false" outlineLevel="0" max="12" min="12" style="0" width="7.57"/>
    <col collapsed="false" customWidth="true" hidden="false" outlineLevel="0" max="13" min="13" style="0" width="8.57"/>
    <col collapsed="false" customWidth="true" hidden="false" outlineLevel="0" max="19" min="14" style="0" width="4.86"/>
    <col collapsed="false" customWidth="true" hidden="false" outlineLevel="0" max="20" min="20" style="0" width="9.58"/>
    <col collapsed="false" customWidth="true" hidden="false" outlineLevel="0" max="31" min="21" style="0" width="4.86"/>
    <col collapsed="false" customWidth="true" hidden="false" outlineLevel="0" max="32" min="32" style="0" width="8"/>
    <col collapsed="false" customWidth="true" hidden="false" outlineLevel="0" max="41" min="33" style="0" width="10.86"/>
    <col collapsed="false" customWidth="true" hidden="false" outlineLevel="0" max="1025" min="42" style="0" width="17.29"/>
  </cols>
  <sheetData>
    <row r="1" customFormat="false" ht="12.75" hidden="false" customHeight="true" outlineLevel="0" collapsed="false">
      <c r="A1" s="167" t="s">
        <v>94</v>
      </c>
      <c r="B1" s="188" t="n">
        <v>9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</row>
    <row r="2" customFormat="false" ht="12.75" hidden="false" customHeight="true" outlineLevel="0" collapsed="false">
      <c r="A2" s="166"/>
      <c r="B2" s="167"/>
      <c r="C2" s="151"/>
      <c r="D2" s="151"/>
      <c r="E2" s="151"/>
      <c r="F2" s="151"/>
      <c r="G2" s="151"/>
      <c r="H2" s="151"/>
      <c r="I2" s="167"/>
      <c r="J2" s="151"/>
      <c r="K2" s="151"/>
      <c r="L2" s="166" t="s">
        <v>95</v>
      </c>
      <c r="M2" s="167"/>
      <c r="N2" s="151"/>
      <c r="O2" s="151"/>
      <c r="P2" s="151"/>
      <c r="Q2" s="151"/>
      <c r="R2" s="151"/>
      <c r="S2" s="151"/>
      <c r="T2" s="167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</row>
    <row r="3" customFormat="false" ht="12.75" hidden="false" customHeight="true" outlineLevel="0" collapsed="false">
      <c r="A3" s="166" t="s">
        <v>74</v>
      </c>
      <c r="B3" s="167"/>
      <c r="C3" s="151"/>
      <c r="D3" s="151"/>
      <c r="E3" s="151"/>
      <c r="F3" s="151"/>
      <c r="G3" s="151"/>
      <c r="H3" s="151"/>
      <c r="I3" s="167"/>
      <c r="J3" s="151"/>
      <c r="K3" s="151"/>
      <c r="L3" s="151"/>
      <c r="M3" s="168" t="s">
        <v>2</v>
      </c>
      <c r="N3" s="150"/>
      <c r="O3" s="150"/>
      <c r="P3" s="150"/>
      <c r="Q3" s="150"/>
      <c r="R3" s="150"/>
      <c r="S3" s="151"/>
      <c r="T3" s="168" t="s">
        <v>4</v>
      </c>
      <c r="U3" s="150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</row>
    <row r="4" customFormat="false" ht="12.75" hidden="false" customHeight="true" outlineLevel="0" collapsed="false">
      <c r="A4" s="151"/>
      <c r="B4" s="168" t="s">
        <v>2</v>
      </c>
      <c r="C4" s="150"/>
      <c r="D4" s="150"/>
      <c r="E4" s="150"/>
      <c r="F4" s="150"/>
      <c r="G4" s="150"/>
      <c r="H4" s="151"/>
      <c r="I4" s="168" t="s">
        <v>4</v>
      </c>
      <c r="J4" s="150"/>
      <c r="K4" s="151"/>
      <c r="L4" s="152"/>
      <c r="M4" s="169" t="s">
        <v>54</v>
      </c>
      <c r="N4" s="169" t="s">
        <v>51</v>
      </c>
      <c r="O4" s="169" t="s">
        <v>57</v>
      </c>
      <c r="P4" s="169" t="s">
        <v>55</v>
      </c>
      <c r="Q4" s="169" t="s">
        <v>56</v>
      </c>
      <c r="R4" s="169" t="s">
        <v>5</v>
      </c>
      <c r="S4" s="170"/>
      <c r="T4" s="169" t="s">
        <v>60</v>
      </c>
      <c r="U4" s="169" t="s">
        <v>75</v>
      </c>
      <c r="V4" s="156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</row>
    <row r="5" customFormat="false" ht="12.75" hidden="false" customHeight="true" outlineLevel="0" collapsed="false">
      <c r="A5" s="152"/>
      <c r="B5" s="169" t="s">
        <v>54</v>
      </c>
      <c r="C5" s="169" t="s">
        <v>51</v>
      </c>
      <c r="D5" s="169" t="s">
        <v>57</v>
      </c>
      <c r="E5" s="169" t="s">
        <v>55</v>
      </c>
      <c r="F5" s="169" t="s">
        <v>56</v>
      </c>
      <c r="G5" s="169" t="s">
        <v>5</v>
      </c>
      <c r="H5" s="170"/>
      <c r="I5" s="169" t="s">
        <v>60</v>
      </c>
      <c r="J5" s="169" t="s">
        <v>75</v>
      </c>
      <c r="K5" s="156"/>
      <c r="L5" s="152"/>
      <c r="M5" s="171" t="n">
        <f aca="false">COUNTIF(B136:AE136,M4)</f>
        <v>0</v>
      </c>
      <c r="N5" s="171" t="n">
        <f aca="false">COUNTIF(B136:AE136,N4)</f>
        <v>1</v>
      </c>
      <c r="O5" s="171" t="n">
        <f aca="false">COUNTIF(B136:AE136,O4)</f>
        <v>2</v>
      </c>
      <c r="P5" s="171" t="n">
        <f aca="false">COUNTIF(B136:AE136,P4)</f>
        <v>0</v>
      </c>
      <c r="Q5" s="171" t="n">
        <f aca="false">COUNTIF(B136:AE136,Q4)</f>
        <v>2</v>
      </c>
      <c r="R5" s="171" t="n">
        <f aca="false">SUM(M5:Q5)</f>
        <v>5</v>
      </c>
      <c r="S5" s="170"/>
      <c r="T5" s="171" t="n">
        <f aca="false">COUNTIF(B136:AE136,T4)</f>
        <v>0</v>
      </c>
      <c r="U5" s="171" t="n">
        <f aca="false">COUNTIF(B136:AE136,U4)</f>
        <v>0</v>
      </c>
      <c r="V5" s="156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</row>
    <row r="6" customFormat="false" ht="12.75" hidden="false" customHeight="true" outlineLevel="0" collapsed="false">
      <c r="A6" s="152"/>
      <c r="B6" s="171" t="n">
        <f aca="false">COUNTIF(B136:AE140,B5)</f>
        <v>2</v>
      </c>
      <c r="C6" s="171" t="n">
        <f aca="false">COUNTIF(B136:AE140,C5)</f>
        <v>5</v>
      </c>
      <c r="D6" s="171" t="n">
        <f aca="false">COUNTIF(B136:AE140,D5)</f>
        <v>3</v>
      </c>
      <c r="E6" s="171" t="n">
        <f aca="false">COUNTIF(B136:AE140,E5)</f>
        <v>1</v>
      </c>
      <c r="F6" s="171" t="n">
        <f aca="false">COUNTIF(B136:AE140,F5)</f>
        <v>3</v>
      </c>
      <c r="G6" s="171" t="n">
        <f aca="false">SUM(B6:F6)</f>
        <v>14</v>
      </c>
      <c r="H6" s="170"/>
      <c r="I6" s="171" t="n">
        <f aca="false">COUNTIF(B136:AE140,I5)</f>
        <v>1</v>
      </c>
      <c r="J6" s="171" t="n">
        <f aca="false">COUNTIF(B136:AE140,J5)</f>
        <v>0</v>
      </c>
      <c r="K6" s="156"/>
      <c r="L6" s="152"/>
      <c r="M6" s="172" t="n">
        <f aca="false">IF(R5&gt;0,M5/R5,0)</f>
        <v>0</v>
      </c>
      <c r="N6" s="172" t="n">
        <f aca="false">IF(R5&gt;0,N5/R5,0)</f>
        <v>0.2</v>
      </c>
      <c r="O6" s="172" t="n">
        <f aca="false">IF(R5&gt;0,O5/R5,0)</f>
        <v>0.4</v>
      </c>
      <c r="P6" s="172" t="n">
        <f aca="false">IF(R5&gt;0,P5/R5,0)</f>
        <v>0</v>
      </c>
      <c r="Q6" s="172" t="n">
        <f aca="false">IF(R5&gt;0,Q5/R5,0)</f>
        <v>0.4</v>
      </c>
      <c r="R6" s="173" t="n">
        <f aca="false">SUM(M6:Q6)</f>
        <v>1</v>
      </c>
      <c r="S6" s="156"/>
      <c r="T6" s="196" t="s">
        <v>77</v>
      </c>
      <c r="U6" s="160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</row>
    <row r="7" customFormat="false" ht="12.75" hidden="false" customHeight="true" outlineLevel="0" collapsed="false">
      <c r="A7" s="152"/>
      <c r="B7" s="172" t="n">
        <f aca="false">IF(G6&gt;0,B6/G6,0)</f>
        <v>0.1428571429</v>
      </c>
      <c r="C7" s="172" t="n">
        <f aca="false">IF(G6&gt;0,C6/G6,0)</f>
        <v>0.3571428571</v>
      </c>
      <c r="D7" s="172" t="n">
        <f aca="false">IF(G6&gt;0,D6/G6,0)</f>
        <v>0.2142857143</v>
      </c>
      <c r="E7" s="172" t="n">
        <f aca="false">IF(E6&gt;0,E6/G6,0)</f>
        <v>0.07142857143</v>
      </c>
      <c r="F7" s="172" t="n">
        <f aca="false">IF(F6&gt;0,F6/G6,0)</f>
        <v>0.2142857143</v>
      </c>
      <c r="G7" s="173" t="n">
        <f aca="false">SUM(B7:F7)</f>
        <v>1.00000000003</v>
      </c>
      <c r="H7" s="156"/>
      <c r="I7" s="160"/>
      <c r="J7" s="160"/>
      <c r="K7" s="151"/>
      <c r="L7" s="174" t="s">
        <v>76</v>
      </c>
      <c r="M7" s="175" t="n">
        <f aca="false">IF(R5&gt;0,(M5-Q5)/R5,0)</f>
        <v>-0.4</v>
      </c>
      <c r="N7" s="160"/>
      <c r="O7" s="176"/>
      <c r="P7" s="176"/>
      <c r="Q7" s="176"/>
      <c r="R7" s="160"/>
      <c r="S7" s="151"/>
      <c r="T7" s="171" t="n">
        <f aca="false">COUNTIF(B136:AE136,T6)</f>
        <v>0</v>
      </c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</row>
    <row r="8" customFormat="false" ht="12.75" hidden="false" customHeight="true" outlineLevel="0" collapsed="false">
      <c r="A8" s="174" t="s">
        <v>76</v>
      </c>
      <c r="B8" s="175" t="n">
        <f aca="false">IF(G6&gt;0,(B6-F6)/G6,0)</f>
        <v>-0.07142857143</v>
      </c>
      <c r="C8" s="160"/>
      <c r="D8" s="176"/>
      <c r="E8" s="176"/>
      <c r="F8" s="176"/>
      <c r="G8" s="160"/>
      <c r="H8" s="151"/>
      <c r="I8" s="149" t="s">
        <v>77</v>
      </c>
      <c r="J8" s="187" t="n">
        <f aca="false">COUNTIF(B136:AE140,I8)</f>
        <v>0</v>
      </c>
      <c r="K8" s="151"/>
      <c r="L8" s="174" t="s">
        <v>78</v>
      </c>
      <c r="M8" s="178" t="n">
        <f aca="false">IF(R5&gt;0,(M5+N5)/R5,0)</f>
        <v>0.2</v>
      </c>
      <c r="N8" s="179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51"/>
      <c r="AO8" s="151"/>
    </row>
    <row r="9" customFormat="false" ht="12.75" hidden="false" customHeight="true" outlineLevel="0" collapsed="false">
      <c r="A9" s="174" t="s">
        <v>78</v>
      </c>
      <c r="B9" s="178" t="n">
        <f aca="false">IF(G6&gt;0,(B6+C6)/G6,0)</f>
        <v>0.5</v>
      </c>
      <c r="C9" s="179"/>
      <c r="D9" s="151"/>
      <c r="E9" s="151"/>
      <c r="F9" s="151"/>
      <c r="G9" s="151"/>
      <c r="H9" s="151"/>
      <c r="I9" s="151"/>
      <c r="J9" s="151"/>
      <c r="K9" s="151"/>
      <c r="L9" s="151"/>
      <c r="M9" s="180"/>
      <c r="N9" s="179"/>
      <c r="O9" s="151"/>
      <c r="P9" s="151"/>
      <c r="Q9" s="151"/>
      <c r="R9" s="151"/>
      <c r="S9" s="151"/>
      <c r="T9" s="167" t="s">
        <v>79</v>
      </c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</row>
    <row r="10" customFormat="false" ht="12.75" hidden="false" customHeight="true" outlineLevel="0" collapsed="false">
      <c r="A10" s="151"/>
      <c r="B10" s="180"/>
      <c r="C10" s="179"/>
      <c r="D10" s="151"/>
      <c r="E10" s="151"/>
      <c r="F10" s="151"/>
      <c r="G10" s="151"/>
      <c r="H10" s="151"/>
      <c r="I10" s="167" t="s">
        <v>79</v>
      </c>
      <c r="J10" s="151"/>
      <c r="K10" s="151"/>
      <c r="L10" s="151"/>
      <c r="M10" s="168" t="s">
        <v>1</v>
      </c>
      <c r="N10" s="150"/>
      <c r="O10" s="150"/>
      <c r="P10" s="150"/>
      <c r="Q10" s="150"/>
      <c r="R10" s="150"/>
      <c r="S10" s="151"/>
      <c r="T10" s="181" t="s">
        <v>0</v>
      </c>
      <c r="U10" s="182" t="n">
        <f aca="false">M12+M19+T5</f>
        <v>4</v>
      </c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</row>
    <row r="11" customFormat="false" ht="12.75" hidden="false" customHeight="true" outlineLevel="0" collapsed="false">
      <c r="A11" s="151"/>
      <c r="B11" s="168" t="s">
        <v>1</v>
      </c>
      <c r="C11" s="150"/>
      <c r="D11" s="150"/>
      <c r="E11" s="150"/>
      <c r="F11" s="150"/>
      <c r="G11" s="150"/>
      <c r="H11" s="151"/>
      <c r="I11" s="181" t="s">
        <v>0</v>
      </c>
      <c r="J11" s="182" t="n">
        <f aca="false">B13+B20+I6</f>
        <v>6</v>
      </c>
      <c r="K11" s="151"/>
      <c r="L11" s="152"/>
      <c r="M11" s="169" t="s">
        <v>49</v>
      </c>
      <c r="N11" s="169" t="s">
        <v>47</v>
      </c>
      <c r="O11" s="169" t="s">
        <v>80</v>
      </c>
      <c r="P11" s="169" t="s">
        <v>81</v>
      </c>
      <c r="Q11" s="169" t="s">
        <v>48</v>
      </c>
      <c r="R11" s="169" t="s">
        <v>5</v>
      </c>
      <c r="S11" s="156"/>
      <c r="T11" s="181" t="s">
        <v>82</v>
      </c>
      <c r="U11" s="182" t="n">
        <f aca="false">R19+Q12+U5+T7</f>
        <v>2</v>
      </c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</row>
    <row r="12" customFormat="false" ht="12.75" hidden="false" customHeight="true" outlineLevel="0" collapsed="false">
      <c r="A12" s="152"/>
      <c r="B12" s="169" t="s">
        <v>49</v>
      </c>
      <c r="C12" s="169" t="s">
        <v>47</v>
      </c>
      <c r="D12" s="169" t="s">
        <v>80</v>
      </c>
      <c r="E12" s="169" t="s">
        <v>81</v>
      </c>
      <c r="F12" s="169" t="s">
        <v>48</v>
      </c>
      <c r="G12" s="169" t="s">
        <v>5</v>
      </c>
      <c r="H12" s="156"/>
      <c r="I12" s="181" t="s">
        <v>82</v>
      </c>
      <c r="J12" s="182" t="n">
        <f aca="false">G20+F13+J6+J8</f>
        <v>2</v>
      </c>
      <c r="K12" s="151"/>
      <c r="L12" s="152"/>
      <c r="M12" s="171" t="n">
        <f aca="false">COUNTIF(B136:AE136,M11)</f>
        <v>0</v>
      </c>
      <c r="N12" s="171" t="n">
        <f aca="false">COUNTIF(B136:AE136,N11)</f>
        <v>3</v>
      </c>
      <c r="O12" s="171" t="n">
        <f aca="false">COUNTIF(B136:AE136,O11)</f>
        <v>0</v>
      </c>
      <c r="P12" s="171" t="n">
        <f aca="false">COUNTIF(B136:AE136,P11)</f>
        <v>0</v>
      </c>
      <c r="Q12" s="171" t="n">
        <f aca="false">COUNTIF(B136:AE136,Q11)</f>
        <v>1</v>
      </c>
      <c r="R12" s="171" t="n">
        <f aca="false">SUM(M12:Q12)</f>
        <v>4</v>
      </c>
      <c r="S12" s="156"/>
      <c r="T12" s="181" t="s">
        <v>83</v>
      </c>
      <c r="U12" s="182" t="n">
        <f aca="false">Q5</f>
        <v>2</v>
      </c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</row>
    <row r="13" customFormat="false" ht="12.75" hidden="false" customHeight="true" outlineLevel="0" collapsed="false">
      <c r="A13" s="152"/>
      <c r="B13" s="171" t="n">
        <f aca="false">COUNTIF(B136:AE140,B12)</f>
        <v>0</v>
      </c>
      <c r="C13" s="171" t="n">
        <f aca="false">COUNTIF(B136:AE140,C12)</f>
        <v>8</v>
      </c>
      <c r="D13" s="171" t="n">
        <f aca="false">COUNTIF(B136:AE140,D12)</f>
        <v>0</v>
      </c>
      <c r="E13" s="171" t="n">
        <f aca="false">COUNTIF(B136:AE140,E12)</f>
        <v>0</v>
      </c>
      <c r="F13" s="171" t="n">
        <f aca="false">COUNTIF(B136:AE140,F12)</f>
        <v>1</v>
      </c>
      <c r="G13" s="171" t="n">
        <f aca="false">SUM(B13:F13)</f>
        <v>9</v>
      </c>
      <c r="H13" s="156"/>
      <c r="I13" s="181" t="s">
        <v>83</v>
      </c>
      <c r="J13" s="182" t="n">
        <f aca="false">F6</f>
        <v>3</v>
      </c>
      <c r="K13" s="151"/>
      <c r="L13" s="152"/>
      <c r="M13" s="172" t="n">
        <f aca="false">IF(R12&gt;0,M12/R12,0)</f>
        <v>0</v>
      </c>
      <c r="N13" s="172" t="n">
        <f aca="false">IF(R2&gt;0,N12/R12,0)</f>
        <v>0</v>
      </c>
      <c r="O13" s="172" t="n">
        <f aca="false">IF(R12&gt;0,O12/R12,0)</f>
        <v>0</v>
      </c>
      <c r="P13" s="172" t="n">
        <f aca="false">IF(R2&gt;0,P12/R12,0)</f>
        <v>0</v>
      </c>
      <c r="Q13" s="172" t="n">
        <f aca="false">IF(R2&gt;0,Q12/R12,0)</f>
        <v>0</v>
      </c>
      <c r="R13" s="172" t="n">
        <f aca="false">SUM(M13:Q13)</f>
        <v>0</v>
      </c>
      <c r="S13" s="156"/>
      <c r="T13" s="181" t="s">
        <v>84</v>
      </c>
      <c r="U13" s="182" t="n">
        <f aca="false">Q19</f>
        <v>0</v>
      </c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</row>
    <row r="14" customFormat="false" ht="12.75" hidden="false" customHeight="true" outlineLevel="0" collapsed="false">
      <c r="A14" s="152"/>
      <c r="B14" s="172" t="n">
        <f aca="false">IF(G13&gt;0,B13/G13,0)</f>
        <v>0</v>
      </c>
      <c r="C14" s="172" t="n">
        <f aca="false">IF(G13&gt;0,C13/G13,0)</f>
        <v>0.8888888889</v>
      </c>
      <c r="D14" s="172" t="n">
        <f aca="false">IF(G13&gt;0,D13/G13,0)</f>
        <v>0</v>
      </c>
      <c r="E14" s="172" t="n">
        <f aca="false">IF(G13&gt;0,E13/G13,0)</f>
        <v>0</v>
      </c>
      <c r="F14" s="172" t="n">
        <f aca="false">IF(G13&gt;0,F13/G13,0)</f>
        <v>0.1111111111</v>
      </c>
      <c r="G14" s="172" t="n">
        <f aca="false">SUM(B14:F14)</f>
        <v>1</v>
      </c>
      <c r="H14" s="156"/>
      <c r="I14" s="181" t="s">
        <v>84</v>
      </c>
      <c r="J14" s="182" t="n">
        <f aca="false">F20</f>
        <v>3</v>
      </c>
      <c r="K14" s="151"/>
      <c r="L14" s="174" t="s">
        <v>76</v>
      </c>
      <c r="M14" s="175" t="n">
        <f aca="false">IF(R12&gt;0,(M12-Q12)/R12,0)</f>
        <v>-0.25</v>
      </c>
      <c r="N14" s="160"/>
      <c r="O14" s="160"/>
      <c r="P14" s="160"/>
      <c r="Q14" s="160"/>
      <c r="R14" s="160"/>
      <c r="S14" s="151"/>
      <c r="T14" s="181" t="s">
        <v>85</v>
      </c>
      <c r="U14" s="183" t="n">
        <f aca="false">M7</f>
        <v>-0.4</v>
      </c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</row>
    <row r="15" customFormat="false" ht="12.75" hidden="false" customHeight="true" outlineLevel="0" collapsed="false">
      <c r="A15" s="174" t="s">
        <v>76</v>
      </c>
      <c r="B15" s="175" t="n">
        <f aca="false">IF(G13&gt;0,(B13-F13)/G13,0)</f>
        <v>-0.1111111111</v>
      </c>
      <c r="C15" s="160"/>
      <c r="D15" s="160"/>
      <c r="E15" s="160"/>
      <c r="F15" s="160"/>
      <c r="G15" s="160"/>
      <c r="H15" s="151"/>
      <c r="I15" s="181" t="s">
        <v>85</v>
      </c>
      <c r="J15" s="183" t="n">
        <f aca="false">B8</f>
        <v>-0.07142857143</v>
      </c>
      <c r="K15" s="151"/>
      <c r="L15" s="174" t="s">
        <v>78</v>
      </c>
      <c r="M15" s="178" t="n">
        <f aca="false">IF(R12&gt;0,(M12+N12)/R12,0)</f>
        <v>0.75</v>
      </c>
      <c r="N15" s="151"/>
      <c r="O15" s="151"/>
      <c r="P15" s="151"/>
      <c r="Q15" s="151"/>
      <c r="R15" s="151"/>
      <c r="S15" s="151"/>
      <c r="T15" s="181" t="s">
        <v>87</v>
      </c>
      <c r="U15" s="183" t="n">
        <f aca="false">M21</f>
        <v>0.2727272727</v>
      </c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</row>
    <row r="16" customFormat="false" ht="12.75" hidden="false" customHeight="true" outlineLevel="0" collapsed="false">
      <c r="A16" s="174" t="s">
        <v>86</v>
      </c>
      <c r="B16" s="178" t="n">
        <f aca="false">IF(G13&gt;0,(B13+C13)/G13,0)</f>
        <v>0.8888888889</v>
      </c>
      <c r="C16" s="151"/>
      <c r="D16" s="151"/>
      <c r="E16" s="151"/>
      <c r="F16" s="151"/>
      <c r="G16" s="151"/>
      <c r="H16" s="151"/>
      <c r="I16" s="181" t="s">
        <v>87</v>
      </c>
      <c r="J16" s="183" t="n">
        <f aca="false">B22</f>
        <v>0.2105263158</v>
      </c>
      <c r="K16" s="151"/>
      <c r="L16" s="151"/>
      <c r="M16" s="180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</row>
    <row r="17" customFormat="false" ht="12.75" hidden="false" customHeight="true" outlineLevel="0" collapsed="false">
      <c r="A17" s="151"/>
      <c r="B17" s="180"/>
      <c r="C17" s="151"/>
      <c r="D17" s="151"/>
      <c r="E17" s="151"/>
      <c r="F17" s="151"/>
      <c r="G17" s="151"/>
      <c r="H17" s="151"/>
      <c r="I17" s="151" t="s">
        <v>6</v>
      </c>
      <c r="J17" s="184" t="n">
        <f aca="false">J11-J12-J13</f>
        <v>1</v>
      </c>
      <c r="K17" s="151"/>
      <c r="L17" s="151"/>
      <c r="M17" s="168" t="s">
        <v>3</v>
      </c>
      <c r="N17" s="150"/>
      <c r="O17" s="150"/>
      <c r="P17" s="150"/>
      <c r="Q17" s="150"/>
      <c r="R17" s="150"/>
      <c r="S17" s="150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</row>
    <row r="18" customFormat="false" ht="12.75" hidden="false" customHeight="true" outlineLevel="0" collapsed="false">
      <c r="A18" s="151"/>
      <c r="B18" s="168" t="s">
        <v>3</v>
      </c>
      <c r="C18" s="150"/>
      <c r="D18" s="150"/>
      <c r="E18" s="150"/>
      <c r="F18" s="150"/>
      <c r="G18" s="150"/>
      <c r="H18" s="150"/>
      <c r="I18" s="151"/>
      <c r="J18" s="151"/>
      <c r="K18" s="151"/>
      <c r="L18" s="152"/>
      <c r="M18" s="169" t="s">
        <v>50</v>
      </c>
      <c r="N18" s="169" t="s">
        <v>46</v>
      </c>
      <c r="O18" s="169" t="s">
        <v>88</v>
      </c>
      <c r="P18" s="169" t="s">
        <v>53</v>
      </c>
      <c r="Q18" s="169" t="s">
        <v>59</v>
      </c>
      <c r="R18" s="169" t="s">
        <v>52</v>
      </c>
      <c r="S18" s="169" t="s">
        <v>5</v>
      </c>
      <c r="T18" s="156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</row>
    <row r="19" customFormat="false" ht="12.75" hidden="false" customHeight="true" outlineLevel="0" collapsed="false">
      <c r="A19" s="152"/>
      <c r="B19" s="169" t="s">
        <v>50</v>
      </c>
      <c r="C19" s="169" t="s">
        <v>46</v>
      </c>
      <c r="D19" s="169" t="s">
        <v>88</v>
      </c>
      <c r="E19" s="169" t="s">
        <v>53</v>
      </c>
      <c r="F19" s="169" t="s">
        <v>59</v>
      </c>
      <c r="G19" s="169" t="s">
        <v>52</v>
      </c>
      <c r="H19" s="169" t="s">
        <v>5</v>
      </c>
      <c r="I19" s="156"/>
      <c r="J19" s="151"/>
      <c r="K19" s="151"/>
      <c r="L19" s="152"/>
      <c r="M19" s="171" t="n">
        <f aca="false">COUNTIF(B136:AE136,M18)</f>
        <v>4</v>
      </c>
      <c r="N19" s="171" t="n">
        <f aca="false">COUNTIF(B136:AE136,N18)</f>
        <v>6</v>
      </c>
      <c r="O19" s="171" t="n">
        <f aca="false">COUNTIF(B136:AE136,O18)</f>
        <v>0</v>
      </c>
      <c r="P19" s="171" t="n">
        <f aca="false">COUNTIF(B136:AE136,P18)</f>
        <v>0</v>
      </c>
      <c r="Q19" s="171" t="n">
        <f aca="false">COUNTIF(B136:AE136,Q18)</f>
        <v>0</v>
      </c>
      <c r="R19" s="171" t="n">
        <f aca="false">COUNTIF(B136:AE136,R18)</f>
        <v>1</v>
      </c>
      <c r="S19" s="171" t="n">
        <f aca="false">SUM(M19:R19)</f>
        <v>11</v>
      </c>
      <c r="T19" s="156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</row>
    <row r="20" customFormat="false" ht="12.75" hidden="false" customHeight="true" outlineLevel="0" collapsed="false">
      <c r="A20" s="152"/>
      <c r="B20" s="171" t="n">
        <f aca="false">COUNTIF(B136:AE140,B19)</f>
        <v>5</v>
      </c>
      <c r="C20" s="171" t="n">
        <f aca="false">COUNTIF(B136:AE140,C19)</f>
        <v>10</v>
      </c>
      <c r="D20" s="171" t="n">
        <f aca="false">COUNTIF(B136:AE140,D19)</f>
        <v>0</v>
      </c>
      <c r="E20" s="171" t="n">
        <f aca="false">COUNTIF(B136:AE140,E19)</f>
        <v>0</v>
      </c>
      <c r="F20" s="171" t="n">
        <f aca="false">COUNTIF(B136:AE140,F19)</f>
        <v>3</v>
      </c>
      <c r="G20" s="171" t="n">
        <f aca="false">COUNTIF(B136:AE140,G19)</f>
        <v>1</v>
      </c>
      <c r="H20" s="171" t="n">
        <f aca="false">SUM(B20:G20)</f>
        <v>19</v>
      </c>
      <c r="I20" s="156"/>
      <c r="J20" s="151"/>
      <c r="K20" s="151"/>
      <c r="L20" s="152"/>
      <c r="M20" s="172" t="n">
        <f aca="false">IF(S19&gt;0,M19/S19,0)</f>
        <v>0.3636363636</v>
      </c>
      <c r="N20" s="172" t="n">
        <f aca="false">IF(S19&gt;0,N19/S19,0)</f>
        <v>0.5454545455</v>
      </c>
      <c r="O20" s="172" t="n">
        <f aca="false">IF(S19&gt;0,O19/S19,0)</f>
        <v>0</v>
      </c>
      <c r="P20" s="172" t="n">
        <f aca="false">IF(S19&gt;0,P19/S19,0)</f>
        <v>0</v>
      </c>
      <c r="Q20" s="172" t="n">
        <f aca="false">IF(S19&gt;0,Q19/S19,0)</f>
        <v>0</v>
      </c>
      <c r="R20" s="172" t="n">
        <f aca="false">IF(S19&gt;0,R19/S19,0)</f>
        <v>0.09090909091</v>
      </c>
      <c r="S20" s="172" t="n">
        <f aca="false">SUM(M20:R20)</f>
        <v>1.00000000001</v>
      </c>
      <c r="T20" s="156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</row>
    <row r="21" customFormat="false" ht="12.75" hidden="false" customHeight="true" outlineLevel="0" collapsed="false">
      <c r="A21" s="152"/>
      <c r="B21" s="172" t="n">
        <f aca="false">IF(H20&gt;0,B20/H20,0)</f>
        <v>0.2631578947</v>
      </c>
      <c r="C21" s="172" t="n">
        <f aca="false">IF(H20&gt;0,C20/H20,0)</f>
        <v>0.5263157895</v>
      </c>
      <c r="D21" s="172" t="n">
        <f aca="false">IF(H20&gt;0,D20/H20,0)</f>
        <v>0</v>
      </c>
      <c r="E21" s="172" t="n">
        <f aca="false">IF(H20&gt;0,E20/H20,0)</f>
        <v>0</v>
      </c>
      <c r="F21" s="172" t="n">
        <f aca="false">IF(H20&gt;0,F20/H20,0)</f>
        <v>0.1578947368</v>
      </c>
      <c r="G21" s="172" t="n">
        <f aca="false">IF(H20&gt;0,G20/H20,0)</f>
        <v>0.05263157895</v>
      </c>
      <c r="H21" s="172" t="n">
        <f aca="false">SUM(B21:G21)</f>
        <v>0.99999999995</v>
      </c>
      <c r="I21" s="156"/>
      <c r="J21" s="151"/>
      <c r="K21" s="151"/>
      <c r="L21" s="174" t="s">
        <v>76</v>
      </c>
      <c r="M21" s="185" t="n">
        <f aca="false">IF(S19&gt;0,(M19-R19)/S19,0)</f>
        <v>0.2727272727</v>
      </c>
      <c r="N21" s="160"/>
      <c r="O21" s="160"/>
      <c r="P21" s="160"/>
      <c r="Q21" s="160"/>
      <c r="R21" s="160"/>
      <c r="S21" s="160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</row>
    <row r="22" customFormat="false" ht="12.75" hidden="false" customHeight="true" outlineLevel="0" collapsed="false">
      <c r="A22" s="174" t="s">
        <v>76</v>
      </c>
      <c r="B22" s="185" t="n">
        <f aca="false">IF(H20&gt;0,(B20-G20)/H20,0)</f>
        <v>0.2105263158</v>
      </c>
      <c r="C22" s="160"/>
      <c r="D22" s="160"/>
      <c r="E22" s="160"/>
      <c r="F22" s="160"/>
      <c r="G22" s="160"/>
      <c r="H22" s="160"/>
      <c r="I22" s="151"/>
      <c r="J22" s="151"/>
      <c r="K22" s="151"/>
      <c r="L22" s="174" t="s">
        <v>78</v>
      </c>
      <c r="M22" s="186" t="n">
        <f aca="false">IF(S19&gt;0,(M19+N19+O19+P19)/S19,0)</f>
        <v>0.9090909091</v>
      </c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</row>
    <row r="23" customFormat="false" ht="12.75" hidden="false" customHeight="true" outlineLevel="0" collapsed="false">
      <c r="A23" s="174" t="s">
        <v>78</v>
      </c>
      <c r="B23" s="186" t="n">
        <f aca="false">IF(H20&gt;0,(B20+C20+D20+E20)/H20,0)</f>
        <v>0.7894736842</v>
      </c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</row>
    <row r="24" customFormat="false" ht="12.75" hidden="false" customHeight="true" outlineLevel="0" collapsed="false">
      <c r="A24" s="174"/>
      <c r="B24" s="186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</row>
    <row r="25" customFormat="false" ht="12.75" hidden="false" customHeight="true" outlineLevel="0" collapsed="false">
      <c r="A25" s="166" t="s">
        <v>97</v>
      </c>
      <c r="B25" s="168" t="s">
        <v>2</v>
      </c>
      <c r="C25" s="150"/>
      <c r="D25" s="150"/>
      <c r="E25" s="150"/>
      <c r="F25" s="150"/>
      <c r="G25" s="150"/>
      <c r="H25" s="151"/>
      <c r="I25" s="168" t="s">
        <v>4</v>
      </c>
      <c r="J25" s="150"/>
      <c r="K25" s="151"/>
      <c r="L25" s="166" t="s">
        <v>98</v>
      </c>
      <c r="M25" s="168" t="s">
        <v>2</v>
      </c>
      <c r="N25" s="150"/>
      <c r="O25" s="150"/>
      <c r="P25" s="150"/>
      <c r="Q25" s="150"/>
      <c r="R25" s="150"/>
      <c r="S25" s="151"/>
      <c r="T25" s="168" t="s">
        <v>4</v>
      </c>
      <c r="U25" s="150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</row>
    <row r="26" customFormat="false" ht="12.75" hidden="false" customHeight="true" outlineLevel="0" collapsed="false">
      <c r="A26" s="152"/>
      <c r="B26" s="169" t="s">
        <v>54</v>
      </c>
      <c r="C26" s="169" t="s">
        <v>51</v>
      </c>
      <c r="D26" s="169" t="s">
        <v>57</v>
      </c>
      <c r="E26" s="169" t="s">
        <v>55</v>
      </c>
      <c r="F26" s="169" t="s">
        <v>56</v>
      </c>
      <c r="G26" s="169" t="s">
        <v>5</v>
      </c>
      <c r="H26" s="170"/>
      <c r="I26" s="169" t="s">
        <v>60</v>
      </c>
      <c r="J26" s="169" t="s">
        <v>75</v>
      </c>
      <c r="K26" s="156"/>
      <c r="L26" s="152"/>
      <c r="M26" s="169" t="s">
        <v>54</v>
      </c>
      <c r="N26" s="169" t="s">
        <v>51</v>
      </c>
      <c r="O26" s="169" t="s">
        <v>57</v>
      </c>
      <c r="P26" s="169" t="s">
        <v>55</v>
      </c>
      <c r="Q26" s="169" t="s">
        <v>56</v>
      </c>
      <c r="R26" s="169" t="s">
        <v>5</v>
      </c>
      <c r="S26" s="170"/>
      <c r="T26" s="169" t="s">
        <v>60</v>
      </c>
      <c r="U26" s="169" t="s">
        <v>75</v>
      </c>
      <c r="V26" s="156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</row>
    <row r="27" customFormat="false" ht="12.75" hidden="false" customHeight="true" outlineLevel="0" collapsed="false">
      <c r="A27" s="152"/>
      <c r="B27" s="171" t="n">
        <f aca="false">COUNTIF(B137:AE137,B26)</f>
        <v>1</v>
      </c>
      <c r="C27" s="171" t="n">
        <f aca="false">COUNTIF(B137:AE137,C26)</f>
        <v>4</v>
      </c>
      <c r="D27" s="171" t="n">
        <f aca="false">COUNTIF(B137:AE137,D26)</f>
        <v>0</v>
      </c>
      <c r="E27" s="171" t="n">
        <f aca="false">COUNTIF(B137:AE137,E26)</f>
        <v>0</v>
      </c>
      <c r="F27" s="171" t="n">
        <f aca="false">COUNTIF(B137:AE137,F26)</f>
        <v>0</v>
      </c>
      <c r="G27" s="171" t="n">
        <f aca="false">SUM(B27:F27)</f>
        <v>5</v>
      </c>
      <c r="H27" s="170"/>
      <c r="I27" s="171" t="n">
        <f aca="false">COUNTIF(B137:AE137,I26)</f>
        <v>1</v>
      </c>
      <c r="J27" s="171" t="n">
        <f aca="false">COUNTIF(B137:AE137,J26)</f>
        <v>0</v>
      </c>
      <c r="K27" s="156"/>
      <c r="L27" s="152"/>
      <c r="M27" s="171" t="n">
        <f aca="false">COUNTIF(B138:AE138,M26)</f>
        <v>1</v>
      </c>
      <c r="N27" s="171" t="n">
        <f aca="false">COUNTIF(B138:AE138,N26)</f>
        <v>0</v>
      </c>
      <c r="O27" s="171" t="n">
        <f aca="false">COUNTIF(B138:AE138,O26)</f>
        <v>1</v>
      </c>
      <c r="P27" s="171" t="n">
        <f aca="false">COUNTIF(B138:AE138,P26)</f>
        <v>1</v>
      </c>
      <c r="Q27" s="171" t="n">
        <f aca="false">COUNTIF(B138:AE138,Q26)</f>
        <v>1</v>
      </c>
      <c r="R27" s="171" t="n">
        <f aca="false">SUM(M27:Q27)</f>
        <v>4</v>
      </c>
      <c r="S27" s="170"/>
      <c r="T27" s="171" t="n">
        <f aca="false">COUNTIF(B138:AE138,T26)</f>
        <v>0</v>
      </c>
      <c r="U27" s="171" t="n">
        <f aca="false">COUNTIF(B138:AE138,U26)</f>
        <v>0</v>
      </c>
      <c r="V27" s="156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</row>
    <row r="28" customFormat="false" ht="12.75" hidden="false" customHeight="true" outlineLevel="0" collapsed="false">
      <c r="A28" s="152"/>
      <c r="B28" s="172" t="n">
        <f aca="false">IF(G27&gt;0,B27/G27,0)</f>
        <v>0.2</v>
      </c>
      <c r="C28" s="172" t="n">
        <f aca="false">IF(G27&gt;0,C27/G27,0)</f>
        <v>0.8</v>
      </c>
      <c r="D28" s="172" t="n">
        <f aca="false">IF(G27&gt;0,D27/G27,0)</f>
        <v>0</v>
      </c>
      <c r="E28" s="172" t="n">
        <f aca="false">IF(G27&gt;0,E27/G27,0)</f>
        <v>0</v>
      </c>
      <c r="F28" s="172" t="n">
        <f aca="false">IF(G27&gt;0,F27/G27,0)</f>
        <v>0</v>
      </c>
      <c r="G28" s="173" t="n">
        <f aca="false">SUM(B28:F28)</f>
        <v>1</v>
      </c>
      <c r="H28" s="156"/>
      <c r="I28" s="160" t="s">
        <v>77</v>
      </c>
      <c r="J28" s="160"/>
      <c r="K28" s="151"/>
      <c r="L28" s="152"/>
      <c r="M28" s="172" t="n">
        <f aca="false">IF(R27&gt;0,M27/R27,0)</f>
        <v>0.25</v>
      </c>
      <c r="N28" s="172" t="n">
        <f aca="false">IF(R27&gt;0,N27/R27,0)</f>
        <v>0</v>
      </c>
      <c r="O28" s="172" t="n">
        <f aca="false">IF(R27&gt;0,O27/R27,0)</f>
        <v>0.25</v>
      </c>
      <c r="P28" s="172" t="n">
        <f aca="false">IF(R27&gt;0,P27/R27,0)</f>
        <v>0.25</v>
      </c>
      <c r="Q28" s="172" t="n">
        <f aca="false">IF(R27&gt;0,Q27/R27,0)</f>
        <v>0.25</v>
      </c>
      <c r="R28" s="173" t="n">
        <f aca="false">SUM(M28:Q28)</f>
        <v>1</v>
      </c>
      <c r="S28" s="156"/>
      <c r="T28" s="160" t="s">
        <v>77</v>
      </c>
      <c r="U28" s="160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</row>
    <row r="29" customFormat="false" ht="12.75" hidden="false" customHeight="true" outlineLevel="0" collapsed="false">
      <c r="A29" s="174" t="s">
        <v>76</v>
      </c>
      <c r="B29" s="175" t="n">
        <f aca="false">IF(G27&gt;0,(B27-F27)/G27,0)</f>
        <v>0.2</v>
      </c>
      <c r="C29" s="160"/>
      <c r="D29" s="176"/>
      <c r="E29" s="176"/>
      <c r="F29" s="176"/>
      <c r="G29" s="160"/>
      <c r="H29" s="151"/>
      <c r="I29" s="171" t="n">
        <f aca="false">COUNTIF(B137:AE137,I28)</f>
        <v>0</v>
      </c>
      <c r="J29" s="151"/>
      <c r="K29" s="151"/>
      <c r="L29" s="174" t="s">
        <v>76</v>
      </c>
      <c r="M29" s="175" t="n">
        <f aca="false">IF(R27&gt;0,(M27-Q27)/R27,0)</f>
        <v>0</v>
      </c>
      <c r="N29" s="160"/>
      <c r="O29" s="176"/>
      <c r="P29" s="176"/>
      <c r="Q29" s="176"/>
      <c r="R29" s="160"/>
      <c r="S29" s="151"/>
      <c r="T29" s="171" t="n">
        <f aca="false">COUNTIF(B138:AE138,T28)</f>
        <v>0</v>
      </c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</row>
    <row r="30" customFormat="false" ht="12.75" hidden="false" customHeight="true" outlineLevel="0" collapsed="false">
      <c r="A30" s="174" t="s">
        <v>78</v>
      </c>
      <c r="B30" s="178" t="n">
        <f aca="false">IF(G27&gt;0,(B27+C27)/G27,0)</f>
        <v>1</v>
      </c>
      <c r="C30" s="179"/>
      <c r="D30" s="151"/>
      <c r="E30" s="151"/>
      <c r="F30" s="151"/>
      <c r="G30" s="151"/>
      <c r="H30" s="151"/>
      <c r="I30" s="151"/>
      <c r="J30" s="151"/>
      <c r="K30" s="151"/>
      <c r="L30" s="174" t="s">
        <v>78</v>
      </c>
      <c r="M30" s="178" t="n">
        <f aca="false">IF(R27&gt;0,(M27+N27)/R27,0)</f>
        <v>0.25</v>
      </c>
      <c r="N30" s="179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</row>
    <row r="31" customFormat="false" ht="12.75" hidden="false" customHeight="true" outlineLevel="0" collapsed="false">
      <c r="B31" s="180"/>
      <c r="C31" s="179"/>
      <c r="D31" s="151"/>
      <c r="E31" s="151"/>
      <c r="F31" s="151"/>
      <c r="G31" s="151"/>
      <c r="H31" s="151"/>
      <c r="I31" s="167" t="s">
        <v>79</v>
      </c>
      <c r="J31" s="151"/>
      <c r="K31" s="151"/>
      <c r="L31" s="151"/>
      <c r="M31" s="180"/>
      <c r="N31" s="179"/>
      <c r="O31" s="151"/>
      <c r="P31" s="151"/>
      <c r="Q31" s="151"/>
      <c r="R31" s="151"/>
      <c r="S31" s="151"/>
      <c r="T31" s="167" t="s">
        <v>79</v>
      </c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</row>
    <row r="32" customFormat="false" ht="12.75" hidden="false" customHeight="true" outlineLevel="0" collapsed="false">
      <c r="A32" s="151"/>
      <c r="B32" s="168" t="s">
        <v>1</v>
      </c>
      <c r="C32" s="150"/>
      <c r="D32" s="150"/>
      <c r="E32" s="150"/>
      <c r="F32" s="150"/>
      <c r="G32" s="150"/>
      <c r="H32" s="151"/>
      <c r="I32" s="181" t="s">
        <v>0</v>
      </c>
      <c r="J32" s="182" t="n">
        <f aca="false">B34+B41+I27</f>
        <v>2</v>
      </c>
      <c r="K32" s="151"/>
      <c r="L32" s="151"/>
      <c r="M32" s="168" t="s">
        <v>1</v>
      </c>
      <c r="N32" s="150"/>
      <c r="O32" s="150"/>
      <c r="P32" s="150"/>
      <c r="Q32" s="150"/>
      <c r="R32" s="150"/>
      <c r="S32" s="151"/>
      <c r="T32" s="181" t="s">
        <v>0</v>
      </c>
      <c r="U32" s="182" t="n">
        <f aca="false">M34+M41+T27</f>
        <v>0</v>
      </c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</row>
    <row r="33" customFormat="false" ht="12.75" hidden="false" customHeight="true" outlineLevel="0" collapsed="false">
      <c r="A33" s="152"/>
      <c r="B33" s="169" t="s">
        <v>49</v>
      </c>
      <c r="C33" s="169" t="s">
        <v>47</v>
      </c>
      <c r="D33" s="169" t="s">
        <v>80</v>
      </c>
      <c r="E33" s="169" t="s">
        <v>81</v>
      </c>
      <c r="F33" s="169" t="s">
        <v>48</v>
      </c>
      <c r="G33" s="169" t="s">
        <v>5</v>
      </c>
      <c r="H33" s="156"/>
      <c r="I33" s="181" t="s">
        <v>82</v>
      </c>
      <c r="J33" s="182" t="n">
        <f aca="false">G41+F34+J27+I29</f>
        <v>0</v>
      </c>
      <c r="K33" s="151"/>
      <c r="L33" s="152"/>
      <c r="M33" s="169" t="s">
        <v>49</v>
      </c>
      <c r="N33" s="169" t="s">
        <v>47</v>
      </c>
      <c r="O33" s="169" t="s">
        <v>80</v>
      </c>
      <c r="P33" s="169" t="s">
        <v>81</v>
      </c>
      <c r="Q33" s="169" t="s">
        <v>48</v>
      </c>
      <c r="R33" s="169" t="s">
        <v>5</v>
      </c>
      <c r="S33" s="156"/>
      <c r="T33" s="181" t="s">
        <v>82</v>
      </c>
      <c r="U33" s="182" t="n">
        <f aca="false">R41+Q34+U27+T29</f>
        <v>0</v>
      </c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</row>
    <row r="34" customFormat="false" ht="12.75" hidden="false" customHeight="true" outlineLevel="0" collapsed="false">
      <c r="A34" s="152"/>
      <c r="B34" s="171" t="n">
        <f aca="false">COUNTIF(B137:AE137,B33)</f>
        <v>0</v>
      </c>
      <c r="C34" s="171" t="n">
        <f aca="false">COUNTIF(B137:AE137,C33)</f>
        <v>3</v>
      </c>
      <c r="D34" s="171" t="n">
        <f aca="false">COUNTIF(B137:AE137,D33)</f>
        <v>0</v>
      </c>
      <c r="E34" s="171" t="n">
        <f aca="false">COUNTIF(B137:AE137,E33)</f>
        <v>0</v>
      </c>
      <c r="F34" s="171" t="n">
        <f aca="false">COUNTIF(B137:AE137,F33)</f>
        <v>0</v>
      </c>
      <c r="G34" s="171" t="n">
        <f aca="false">SUM(B34:F34)</f>
        <v>3</v>
      </c>
      <c r="H34" s="156"/>
      <c r="I34" s="181" t="s">
        <v>83</v>
      </c>
      <c r="J34" s="182" t="n">
        <f aca="false">F27</f>
        <v>0</v>
      </c>
      <c r="K34" s="151"/>
      <c r="L34" s="152"/>
      <c r="M34" s="171" t="n">
        <f aca="false">COUNTIF(B138:AE138,M33)</f>
        <v>0</v>
      </c>
      <c r="N34" s="171" t="n">
        <f aca="false">COUNTIF(B138:AE138,N33)</f>
        <v>2</v>
      </c>
      <c r="O34" s="171" t="n">
        <f aca="false">COUNTIF(B138:AE138,O33)</f>
        <v>0</v>
      </c>
      <c r="P34" s="171" t="n">
        <f aca="false">COUNTIF(B138:AE138,P33)</f>
        <v>0</v>
      </c>
      <c r="Q34" s="171" t="n">
        <f aca="false">COUNTIF(B138:AE138,Q33)</f>
        <v>0</v>
      </c>
      <c r="R34" s="171" t="n">
        <f aca="false">SUM(M34:Q34)</f>
        <v>2</v>
      </c>
      <c r="S34" s="156"/>
      <c r="T34" s="181" t="s">
        <v>83</v>
      </c>
      <c r="U34" s="182" t="n">
        <f aca="false">Q27</f>
        <v>1</v>
      </c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</row>
    <row r="35" customFormat="false" ht="12.75" hidden="false" customHeight="true" outlineLevel="0" collapsed="false">
      <c r="A35" s="174" t="s">
        <v>76</v>
      </c>
      <c r="B35" s="172" t="n">
        <f aca="false">IF($G$34&gt;0,B34/$G$34,0)</f>
        <v>0</v>
      </c>
      <c r="C35" s="172" t="n">
        <f aca="false">IF($G$34&gt;0,C34/$G$34,0)</f>
        <v>1</v>
      </c>
      <c r="D35" s="172" t="n">
        <f aca="false">IF($G$34&gt;0,D34/$G$34,0)</f>
        <v>0</v>
      </c>
      <c r="E35" s="172" t="n">
        <f aca="false">IF($G$34&gt;0,E34/$G$34,0)</f>
        <v>0</v>
      </c>
      <c r="F35" s="172" t="n">
        <f aca="false">IF($G$34&gt;0,F34/$G$34,0)</f>
        <v>0</v>
      </c>
      <c r="G35" s="172" t="n">
        <f aca="false">SUM(B35:F35)</f>
        <v>1</v>
      </c>
      <c r="H35" s="181" t="s">
        <v>84</v>
      </c>
      <c r="I35" s="182" t="n">
        <f aca="false">F41</f>
        <v>2</v>
      </c>
      <c r="J35" s="151"/>
      <c r="K35" s="152"/>
      <c r="L35" s="174" t="s">
        <v>76</v>
      </c>
      <c r="M35" s="172" t="n">
        <f aca="false">IF($G$69&gt;0,N34/$G$34,0)</f>
        <v>0</v>
      </c>
      <c r="N35" s="172" t="n">
        <f aca="false">IF($G$69&gt;0,O34/$G$34,0)</f>
        <v>0</v>
      </c>
      <c r="O35" s="172" t="n">
        <f aca="false">IF($G$69&gt;0,P34/$G$34,0)</f>
        <v>0</v>
      </c>
      <c r="P35" s="172" t="n">
        <f aca="false">IF($G$69&gt;0,Q34/$G$34,0)</f>
        <v>0</v>
      </c>
      <c r="Q35" s="172" t="n">
        <f aca="false">IF($G$69&gt;0,R34/$G$34,0)</f>
        <v>0</v>
      </c>
      <c r="R35" s="156"/>
      <c r="S35" s="181" t="s">
        <v>84</v>
      </c>
      <c r="T35" s="182" t="n">
        <f aca="false">Q41</f>
        <v>1</v>
      </c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</row>
    <row r="36" customFormat="false" ht="12.75" hidden="false" customHeight="true" outlineLevel="0" collapsed="false">
      <c r="A36" s="174" t="s">
        <v>78</v>
      </c>
      <c r="B36" s="175" t="n">
        <f aca="false">IF(G34&gt;0,(B34-F34)/G34,0)</f>
        <v>0</v>
      </c>
      <c r="C36" s="160"/>
      <c r="D36" s="160"/>
      <c r="E36" s="160"/>
      <c r="F36" s="160"/>
      <c r="G36" s="160"/>
      <c r="H36" s="151"/>
      <c r="I36" s="181" t="s">
        <v>85</v>
      </c>
      <c r="J36" s="183" t="n">
        <f aca="false">B29</f>
        <v>0.2</v>
      </c>
      <c r="K36" s="151"/>
      <c r="L36" s="174" t="s">
        <v>78</v>
      </c>
      <c r="M36" s="175" t="n">
        <f aca="false">IF(R34&gt;0,(M34-Q34)/R34,0)</f>
        <v>0</v>
      </c>
      <c r="N36" s="160"/>
      <c r="O36" s="160"/>
      <c r="P36" s="160"/>
      <c r="Q36" s="160"/>
      <c r="R36" s="160"/>
      <c r="S36" s="151"/>
      <c r="T36" s="181" t="s">
        <v>85</v>
      </c>
      <c r="U36" s="183" t="n">
        <f aca="false">M29</f>
        <v>0</v>
      </c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</row>
    <row r="37" customFormat="false" ht="12.75" hidden="false" customHeight="true" outlineLevel="0" collapsed="false">
      <c r="B37" s="178" t="n">
        <f aca="false">IF(G34&gt;0,(B34+C34)/G34,0)</f>
        <v>1</v>
      </c>
      <c r="C37" s="151"/>
      <c r="D37" s="151"/>
      <c r="E37" s="151"/>
      <c r="F37" s="151"/>
      <c r="G37" s="151"/>
      <c r="H37" s="151"/>
      <c r="I37" s="181" t="s">
        <v>87</v>
      </c>
      <c r="J37" s="183" t="n">
        <f aca="false">B43</f>
        <v>0.1428571429</v>
      </c>
      <c r="K37" s="151"/>
      <c r="M37" s="178" t="n">
        <f aca="false">IF(R34&gt;0,(M34+N34)/R34,0)</f>
        <v>1</v>
      </c>
      <c r="N37" s="151"/>
      <c r="O37" s="151"/>
      <c r="P37" s="151"/>
      <c r="Q37" s="151"/>
      <c r="R37" s="151"/>
      <c r="S37" s="151"/>
      <c r="T37" s="181" t="s">
        <v>87</v>
      </c>
      <c r="U37" s="183" t="n">
        <f aca="false">M43</f>
        <v>0</v>
      </c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</row>
    <row r="38" customFormat="false" ht="12.75" hidden="false" customHeight="true" outlineLevel="0" collapsed="false">
      <c r="A38" s="151"/>
      <c r="B38" s="180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80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</row>
    <row r="39" customFormat="false" ht="12.75" hidden="false" customHeight="true" outlineLevel="0" collapsed="false">
      <c r="B39" s="168" t="s">
        <v>3</v>
      </c>
      <c r="C39" s="150"/>
      <c r="D39" s="150"/>
      <c r="E39" s="150"/>
      <c r="F39" s="150"/>
      <c r="G39" s="150"/>
      <c r="H39" s="150"/>
      <c r="I39" s="151"/>
      <c r="J39" s="151"/>
      <c r="K39" s="151"/>
      <c r="L39" s="151"/>
      <c r="M39" s="168" t="s">
        <v>3</v>
      </c>
      <c r="N39" s="150"/>
      <c r="O39" s="150"/>
      <c r="P39" s="150"/>
      <c r="Q39" s="150"/>
      <c r="R39" s="150"/>
      <c r="S39" s="150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</row>
    <row r="40" customFormat="false" ht="12.75" hidden="false" customHeight="true" outlineLevel="0" collapsed="false">
      <c r="A40" s="152"/>
      <c r="B40" s="169" t="s">
        <v>50</v>
      </c>
      <c r="C40" s="169" t="s">
        <v>46</v>
      </c>
      <c r="D40" s="169" t="s">
        <v>88</v>
      </c>
      <c r="E40" s="169" t="s">
        <v>53</v>
      </c>
      <c r="F40" s="169" t="s">
        <v>59</v>
      </c>
      <c r="G40" s="169" t="s">
        <v>52</v>
      </c>
      <c r="H40" s="169" t="s">
        <v>5</v>
      </c>
      <c r="I40" s="156"/>
      <c r="J40" s="151"/>
      <c r="K40" s="151"/>
      <c r="L40" s="152"/>
      <c r="M40" s="169" t="s">
        <v>50</v>
      </c>
      <c r="N40" s="169" t="s">
        <v>46</v>
      </c>
      <c r="O40" s="169" t="s">
        <v>88</v>
      </c>
      <c r="P40" s="169" t="s">
        <v>53</v>
      </c>
      <c r="Q40" s="169" t="s">
        <v>59</v>
      </c>
      <c r="R40" s="169" t="s">
        <v>52</v>
      </c>
      <c r="S40" s="169" t="s">
        <v>5</v>
      </c>
      <c r="T40" s="156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</row>
    <row r="41" customFormat="false" ht="12.75" hidden="false" customHeight="true" outlineLevel="0" collapsed="false">
      <c r="A41" s="152"/>
      <c r="B41" s="171" t="n">
        <f aca="false">COUNTIF(B137:AE137,B40)</f>
        <v>1</v>
      </c>
      <c r="C41" s="171" t="n">
        <f aca="false">COUNTIF(B137:AE137,C40)</f>
        <v>4</v>
      </c>
      <c r="D41" s="171" t="n">
        <f aca="false">COUNTIF(B137:AE137,D40)</f>
        <v>0</v>
      </c>
      <c r="E41" s="171" t="n">
        <f aca="false">COUNTIF(B137:AE137,E40)</f>
        <v>0</v>
      </c>
      <c r="F41" s="171" t="n">
        <f aca="false">COUNTIF(B137:AE137,F40)</f>
        <v>2</v>
      </c>
      <c r="G41" s="171" t="n">
        <f aca="false">COUNTIF(B137:AE137,G40)</f>
        <v>0</v>
      </c>
      <c r="H41" s="171" t="n">
        <f aca="false">SUM(B41:G41)</f>
        <v>7</v>
      </c>
      <c r="I41" s="156"/>
      <c r="J41" s="151"/>
      <c r="K41" s="151"/>
      <c r="L41" s="152"/>
      <c r="M41" s="171" t="n">
        <f aca="false">COUNTIF(B138:AE138,M40)</f>
        <v>0</v>
      </c>
      <c r="N41" s="171" t="n">
        <f aca="false">COUNTIF(B138:AE138,N40)</f>
        <v>0</v>
      </c>
      <c r="O41" s="171" t="n">
        <f aca="false">COUNTIF(B138:AE138,O40)</f>
        <v>0</v>
      </c>
      <c r="P41" s="171" t="n">
        <f aca="false">COUNTIF(B138:AE138,P40)</f>
        <v>0</v>
      </c>
      <c r="Q41" s="171" t="n">
        <f aca="false">COUNTIF(B138:AE138,Q40)</f>
        <v>1</v>
      </c>
      <c r="R41" s="171" t="n">
        <f aca="false">COUNTIF(B138:AE138,R40)</f>
        <v>0</v>
      </c>
      <c r="S41" s="171" t="n">
        <f aca="false">SUM(M41:R41)</f>
        <v>1</v>
      </c>
      <c r="T41" s="156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1"/>
    </row>
    <row r="42" customFormat="false" ht="12.75" hidden="false" customHeight="true" outlineLevel="0" collapsed="false">
      <c r="A42" s="152"/>
      <c r="B42" s="172" t="n">
        <f aca="false">IF(H41&gt;0,B41/H41,0)</f>
        <v>0.1428571429</v>
      </c>
      <c r="C42" s="172" t="n">
        <f aca="false">IF(H41&gt;0,C41/H41,0)</f>
        <v>0.5714285714</v>
      </c>
      <c r="D42" s="172" t="n">
        <f aca="false">IF(H41&gt;0,D41/H41,0)</f>
        <v>0</v>
      </c>
      <c r="E42" s="172" t="n">
        <f aca="false">IF(H41&gt;0,E41/H41,0)</f>
        <v>0</v>
      </c>
      <c r="F42" s="172" t="n">
        <f aca="false">IF(H41&gt;0,F41/H41,0)</f>
        <v>0.2857142857</v>
      </c>
      <c r="G42" s="172" t="n">
        <f aca="false">IF(H41&gt;0,G41/H41,0)</f>
        <v>0</v>
      </c>
      <c r="H42" s="172" t="n">
        <f aca="false">SUM(B42:G42)</f>
        <v>1</v>
      </c>
      <c r="I42" s="156"/>
      <c r="J42" s="151"/>
      <c r="K42" s="151"/>
      <c r="L42" s="152"/>
      <c r="M42" s="172" t="n">
        <f aca="false">IF(S41&gt;0,M41/S41,0)</f>
        <v>0</v>
      </c>
      <c r="N42" s="172" t="n">
        <f aca="false">IF(S41&gt;0,N41/S41,0)</f>
        <v>0</v>
      </c>
      <c r="O42" s="172" t="n">
        <f aca="false">IF(S41&gt;0,O41/S41,0)</f>
        <v>0</v>
      </c>
      <c r="P42" s="172" t="n">
        <f aca="false">IF(S41&gt;0,P41/S41,0)</f>
        <v>0</v>
      </c>
      <c r="Q42" s="172" t="n">
        <f aca="false">IF(S41&gt;0,Q41/S41,0)</f>
        <v>1</v>
      </c>
      <c r="R42" s="172" t="n">
        <f aca="false">IF(S41&gt;0,R41/S41,0)</f>
        <v>0</v>
      </c>
      <c r="S42" s="172" t="n">
        <f aca="false">SUM(M42:R42)</f>
        <v>1</v>
      </c>
      <c r="T42" s="156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</row>
    <row r="43" customFormat="false" ht="12.75" hidden="false" customHeight="true" outlineLevel="0" collapsed="false">
      <c r="A43" s="174" t="s">
        <v>76</v>
      </c>
      <c r="B43" s="185" t="n">
        <f aca="false">IF(H41&gt;0,(B41-G41)/H41,0)</f>
        <v>0.1428571429</v>
      </c>
      <c r="C43" s="160"/>
      <c r="D43" s="160"/>
      <c r="E43" s="160"/>
      <c r="F43" s="160"/>
      <c r="G43" s="160"/>
      <c r="H43" s="160"/>
      <c r="I43" s="151"/>
      <c r="J43" s="151"/>
      <c r="K43" s="151"/>
      <c r="L43" s="174" t="s">
        <v>76</v>
      </c>
      <c r="M43" s="185" t="n">
        <f aca="false">IF(S41&gt;0,(M41-R41)/S41,0)</f>
        <v>0</v>
      </c>
      <c r="N43" s="160"/>
      <c r="O43" s="160"/>
      <c r="P43" s="160"/>
      <c r="Q43" s="160"/>
      <c r="R43" s="160"/>
      <c r="S43" s="160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  <c r="AK43" s="151"/>
      <c r="AL43" s="151"/>
      <c r="AM43" s="151"/>
      <c r="AN43" s="151"/>
      <c r="AO43" s="151"/>
    </row>
    <row r="44" customFormat="false" ht="12.75" hidden="false" customHeight="true" outlineLevel="0" collapsed="false">
      <c r="A44" s="174" t="s">
        <v>78</v>
      </c>
      <c r="B44" s="186" t="n">
        <f aca="false">IF(H41&gt;0,(B41+C41+D41+E41)/H41,0)</f>
        <v>0.7142857143</v>
      </c>
      <c r="C44" s="151"/>
      <c r="D44" s="151"/>
      <c r="E44" s="151"/>
      <c r="F44" s="151"/>
      <c r="G44" s="151"/>
      <c r="H44" s="151"/>
      <c r="I44" s="151"/>
      <c r="J44" s="151"/>
      <c r="K44" s="151"/>
      <c r="L44" s="174" t="s">
        <v>78</v>
      </c>
      <c r="M44" s="186" t="n">
        <f aca="false">IF(S41&gt;0,(M41+N41+O41+P41)/S41,0)</f>
        <v>0</v>
      </c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  <c r="AK44" s="151"/>
      <c r="AL44" s="151"/>
      <c r="AM44" s="151"/>
      <c r="AN44" s="151"/>
      <c r="AO44" s="151"/>
    </row>
    <row r="45" customFormat="false" ht="12.75" hidden="false" customHeight="true" outlineLevel="0" collapsed="false">
      <c r="A45" s="149"/>
      <c r="B45" s="149"/>
      <c r="C45" s="149"/>
      <c r="D45" s="149"/>
      <c r="E45" s="149"/>
      <c r="F45" s="149"/>
      <c r="G45" s="149"/>
      <c r="H45" s="149"/>
      <c r="I45" s="149"/>
      <c r="J45" s="149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</row>
    <row r="46" customFormat="false" ht="12.75" hidden="false" customHeight="true" outlineLevel="0" collapsed="false">
      <c r="A46" s="151"/>
      <c r="B46" s="167"/>
      <c r="C46" s="151"/>
      <c r="D46" s="151"/>
      <c r="E46" s="151"/>
      <c r="F46" s="151"/>
      <c r="G46" s="151"/>
      <c r="H46" s="151"/>
      <c r="I46" s="167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</row>
    <row r="47" customFormat="false" ht="12.75" hidden="false" customHeight="true" outlineLevel="0" collapsed="false">
      <c r="A47" s="166" t="s">
        <v>99</v>
      </c>
      <c r="B47" s="168" t="s">
        <v>2</v>
      </c>
      <c r="C47" s="150"/>
      <c r="D47" s="150"/>
      <c r="E47" s="150"/>
      <c r="F47" s="150"/>
      <c r="G47" s="150"/>
      <c r="H47" s="151"/>
      <c r="I47" s="168" t="s">
        <v>4</v>
      </c>
      <c r="J47" s="150"/>
      <c r="K47" s="151"/>
      <c r="L47" s="166" t="s">
        <v>100</v>
      </c>
      <c r="M47" s="168" t="s">
        <v>2</v>
      </c>
      <c r="N47" s="150"/>
      <c r="O47" s="150"/>
      <c r="P47" s="150"/>
      <c r="Q47" s="150"/>
      <c r="R47" s="150"/>
      <c r="S47" s="151"/>
      <c r="T47" s="168" t="s">
        <v>4</v>
      </c>
      <c r="U47" s="150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</row>
    <row r="48" customFormat="false" ht="12.75" hidden="false" customHeight="true" outlineLevel="0" collapsed="false">
      <c r="A48" s="152"/>
      <c r="B48" s="169" t="s">
        <v>54</v>
      </c>
      <c r="C48" s="169" t="s">
        <v>51</v>
      </c>
      <c r="D48" s="169" t="s">
        <v>57</v>
      </c>
      <c r="E48" s="169" t="s">
        <v>55</v>
      </c>
      <c r="F48" s="169" t="s">
        <v>56</v>
      </c>
      <c r="G48" s="169" t="s">
        <v>5</v>
      </c>
      <c r="H48" s="170"/>
      <c r="I48" s="169" t="s">
        <v>60</v>
      </c>
      <c r="J48" s="169" t="s">
        <v>75</v>
      </c>
      <c r="K48" s="192"/>
      <c r="L48" s="152"/>
      <c r="M48" s="169" t="s">
        <v>54</v>
      </c>
      <c r="N48" s="169" t="s">
        <v>51</v>
      </c>
      <c r="O48" s="169" t="s">
        <v>57</v>
      </c>
      <c r="P48" s="169" t="s">
        <v>55</v>
      </c>
      <c r="Q48" s="169" t="s">
        <v>56</v>
      </c>
      <c r="R48" s="169" t="s">
        <v>5</v>
      </c>
      <c r="S48" s="170"/>
      <c r="T48" s="169" t="s">
        <v>60</v>
      </c>
      <c r="U48" s="169" t="s">
        <v>75</v>
      </c>
      <c r="V48" s="156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</row>
    <row r="49" customFormat="false" ht="12.75" hidden="false" customHeight="true" outlineLevel="0" collapsed="false">
      <c r="A49" s="152"/>
      <c r="B49" s="171" t="n">
        <f aca="false">COUNTIF(B139:AE139,B48)</f>
        <v>0</v>
      </c>
      <c r="C49" s="171" t="n">
        <f aca="false">COUNTIF(B139:AE139,C48)</f>
        <v>0</v>
      </c>
      <c r="D49" s="171" t="n">
        <f aca="false">COUNTIF(B139:AE139,D48)</f>
        <v>0</v>
      </c>
      <c r="E49" s="171" t="n">
        <f aca="false">COUNTIF(B139:AE139,E48)</f>
        <v>0</v>
      </c>
      <c r="F49" s="171" t="n">
        <f aca="false">COUNTIF(B139:AE139,F48)</f>
        <v>0</v>
      </c>
      <c r="G49" s="171" t="n">
        <f aca="false">SUM(B49:F49)</f>
        <v>0</v>
      </c>
      <c r="H49" s="170"/>
      <c r="I49" s="171" t="n">
        <f aca="false">COUNTIF(B139:AE139,I48)</f>
        <v>0</v>
      </c>
      <c r="J49" s="171" t="n">
        <f aca="false">COUNTIF(B139:AE139,J48)</f>
        <v>0</v>
      </c>
      <c r="K49" s="192"/>
      <c r="L49" s="152"/>
      <c r="M49" s="171" t="n">
        <f aca="false">COUNTIF(B140:AE140,M48)</f>
        <v>0</v>
      </c>
      <c r="N49" s="171" t="n">
        <f aca="false">COUNTIF(B140:AE140,N48)</f>
        <v>0</v>
      </c>
      <c r="O49" s="171" t="n">
        <f aca="false">COUNTIF(B140:AE140,O48)</f>
        <v>0</v>
      </c>
      <c r="P49" s="171" t="n">
        <f aca="false">COUNTIF(B140:AE140,P48)</f>
        <v>0</v>
      </c>
      <c r="Q49" s="171" t="n">
        <f aca="false">COUNTIF(B140:AE140,Q48)</f>
        <v>0</v>
      </c>
      <c r="R49" s="171" t="n">
        <f aca="false">SUM(M49:Q49)</f>
        <v>0</v>
      </c>
      <c r="S49" s="170"/>
      <c r="T49" s="171" t="n">
        <f aca="false">COUNTIF(B140:AE140,T48)</f>
        <v>0</v>
      </c>
      <c r="U49" s="171" t="n">
        <f aca="false">COUNTIF(B140:AE140,U48)</f>
        <v>0</v>
      </c>
      <c r="V49" s="156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</row>
    <row r="50" customFormat="false" ht="12.75" hidden="false" customHeight="true" outlineLevel="0" collapsed="false">
      <c r="A50" s="152"/>
      <c r="B50" s="172" t="n">
        <f aca="false">IF(G49&gt;0,B49/G49,0)</f>
        <v>0</v>
      </c>
      <c r="C50" s="172" t="n">
        <f aca="false">IF(G49&gt;0,C49/G49,0)</f>
        <v>0</v>
      </c>
      <c r="D50" s="172" t="n">
        <f aca="false">IF(G49&gt;0,D49/G49,0)</f>
        <v>0</v>
      </c>
      <c r="E50" s="172" t="n">
        <f aca="false">IF(G49&gt;0,E49/G49,0)</f>
        <v>0</v>
      </c>
      <c r="F50" s="172" t="n">
        <f aca="false">IF(G49&gt;0,F49/G49,0)</f>
        <v>0</v>
      </c>
      <c r="G50" s="173" t="n">
        <f aca="false">SUM(B50:F50)</f>
        <v>0</v>
      </c>
      <c r="H50" s="156"/>
      <c r="I50" s="160" t="s">
        <v>77</v>
      </c>
      <c r="J50" s="160"/>
      <c r="K50" s="149"/>
      <c r="L50" s="152"/>
      <c r="M50" s="172" t="n">
        <f aca="false">IF(R49&gt;0,M49/R49,0)</f>
        <v>0</v>
      </c>
      <c r="N50" s="172" t="n">
        <f aca="false">IF(R49&gt;0,N49/R49,0)</f>
        <v>0</v>
      </c>
      <c r="O50" s="172" t="n">
        <f aca="false">IF(R49&gt;0,O49/R49,0)</f>
        <v>0</v>
      </c>
      <c r="P50" s="172" t="n">
        <f aca="false">IF(R49&gt;0,P49/R49,0)</f>
        <v>0</v>
      </c>
      <c r="Q50" s="172" t="n">
        <f aca="false">IF(R49&gt;0,Q49/R49,0)</f>
        <v>0</v>
      </c>
      <c r="R50" s="173" t="n">
        <f aca="false">SUM(M50:Q50)</f>
        <v>0</v>
      </c>
      <c r="S50" s="156"/>
      <c r="T50" s="160" t="s">
        <v>77</v>
      </c>
      <c r="U50" s="160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</row>
    <row r="51" customFormat="false" ht="12.75" hidden="false" customHeight="true" outlineLevel="0" collapsed="false">
      <c r="A51" s="174" t="s">
        <v>76</v>
      </c>
      <c r="B51" s="175" t="n">
        <f aca="false">IF(G49&gt;0,(B49-F49)/G49,0)</f>
        <v>0</v>
      </c>
      <c r="C51" s="160"/>
      <c r="D51" s="176"/>
      <c r="E51" s="176"/>
      <c r="F51" s="176"/>
      <c r="G51" s="160"/>
      <c r="H51" s="151"/>
      <c r="I51" s="171" t="n">
        <f aca="false">COUNTIF(B139:AE139,I50)</f>
        <v>0</v>
      </c>
      <c r="J51" s="151"/>
      <c r="K51" s="149"/>
      <c r="L51" s="174" t="s">
        <v>76</v>
      </c>
      <c r="M51" s="175" t="n">
        <f aca="false">IF(R49&gt;0,(M49-Q49)/R49,0)</f>
        <v>0</v>
      </c>
      <c r="N51" s="160"/>
      <c r="O51" s="176"/>
      <c r="P51" s="176"/>
      <c r="Q51" s="176"/>
      <c r="R51" s="160"/>
      <c r="S51" s="151"/>
      <c r="T51" s="171" t="n">
        <f aca="false">COUNTIF(B140:AE140,T50)</f>
        <v>0</v>
      </c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</row>
    <row r="52" customFormat="false" ht="12.75" hidden="false" customHeight="true" outlineLevel="0" collapsed="false">
      <c r="A52" s="174" t="s">
        <v>78</v>
      </c>
      <c r="B52" s="178" t="n">
        <f aca="false">IF(G49&gt;0,(B49+C49)/G49,0)</f>
        <v>0</v>
      </c>
      <c r="C52" s="179"/>
      <c r="D52" s="151"/>
      <c r="E52" s="151"/>
      <c r="F52" s="151"/>
      <c r="G52" s="151"/>
      <c r="H52" s="151"/>
      <c r="I52" s="151"/>
      <c r="J52" s="151"/>
      <c r="K52" s="149"/>
      <c r="L52" s="174" t="s">
        <v>78</v>
      </c>
      <c r="M52" s="178" t="n">
        <f aca="false">IF(R49&gt;0,(M49+N49)/R49,0)</f>
        <v>0</v>
      </c>
      <c r="N52" s="179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</row>
    <row r="53" customFormat="false" ht="12.75" hidden="false" customHeight="true" outlineLevel="0" collapsed="false">
      <c r="A53" s="151"/>
      <c r="B53" s="180"/>
      <c r="C53" s="179"/>
      <c r="D53" s="151"/>
      <c r="E53" s="151"/>
      <c r="F53" s="151"/>
      <c r="G53" s="151"/>
      <c r="H53" s="151"/>
      <c r="I53" s="167" t="s">
        <v>79</v>
      </c>
      <c r="J53" s="151"/>
      <c r="K53" s="149"/>
      <c r="L53" s="151"/>
      <c r="M53" s="180"/>
      <c r="N53" s="179"/>
      <c r="O53" s="151"/>
      <c r="P53" s="151"/>
      <c r="Q53" s="151"/>
      <c r="R53" s="151"/>
      <c r="S53" s="151"/>
      <c r="T53" s="167" t="s">
        <v>79</v>
      </c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  <c r="AK53" s="151"/>
      <c r="AL53" s="151"/>
      <c r="AM53" s="151"/>
      <c r="AN53" s="151"/>
      <c r="AO53" s="151"/>
    </row>
    <row r="54" customFormat="false" ht="12.75" hidden="false" customHeight="true" outlineLevel="0" collapsed="false">
      <c r="A54" s="151"/>
      <c r="B54" s="168" t="s">
        <v>1</v>
      </c>
      <c r="C54" s="150"/>
      <c r="D54" s="150"/>
      <c r="E54" s="150"/>
      <c r="F54" s="150"/>
      <c r="G54" s="150"/>
      <c r="H54" s="151"/>
      <c r="I54" s="181" t="s">
        <v>0</v>
      </c>
      <c r="J54" s="182" t="n">
        <f aca="false">B56+B63+I49</f>
        <v>0</v>
      </c>
      <c r="K54" s="149"/>
      <c r="L54" s="151"/>
      <c r="M54" s="168" t="s">
        <v>1</v>
      </c>
      <c r="N54" s="150"/>
      <c r="O54" s="150"/>
      <c r="P54" s="150"/>
      <c r="Q54" s="150"/>
      <c r="R54" s="150"/>
      <c r="S54" s="151"/>
      <c r="T54" s="181" t="s">
        <v>0</v>
      </c>
      <c r="U54" s="182" t="n">
        <f aca="false">M56+M63+T49</f>
        <v>0</v>
      </c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1"/>
    </row>
    <row r="55" customFormat="false" ht="12.75" hidden="false" customHeight="true" outlineLevel="0" collapsed="false">
      <c r="A55" s="152"/>
      <c r="B55" s="169" t="s">
        <v>49</v>
      </c>
      <c r="C55" s="169" t="s">
        <v>47</v>
      </c>
      <c r="D55" s="169" t="s">
        <v>80</v>
      </c>
      <c r="E55" s="169" t="s">
        <v>81</v>
      </c>
      <c r="F55" s="169" t="s">
        <v>48</v>
      </c>
      <c r="G55" s="169" t="s">
        <v>5</v>
      </c>
      <c r="H55" s="156"/>
      <c r="I55" s="181" t="s">
        <v>82</v>
      </c>
      <c r="J55" s="182" t="n">
        <f aca="false">G63+F56+I51+J49</f>
        <v>0</v>
      </c>
      <c r="K55" s="149"/>
      <c r="L55" s="152"/>
      <c r="M55" s="169" t="s">
        <v>49</v>
      </c>
      <c r="N55" s="169" t="s">
        <v>47</v>
      </c>
      <c r="O55" s="169" t="s">
        <v>80</v>
      </c>
      <c r="P55" s="169" t="s">
        <v>81</v>
      </c>
      <c r="Q55" s="169" t="s">
        <v>48</v>
      </c>
      <c r="R55" s="169" t="s">
        <v>5</v>
      </c>
      <c r="S55" s="156"/>
      <c r="T55" s="181" t="s">
        <v>82</v>
      </c>
      <c r="U55" s="182" t="n">
        <f aca="false">R63+Q56+U49+T51</f>
        <v>0</v>
      </c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</row>
    <row r="56" customFormat="false" ht="12.75" hidden="false" customHeight="true" outlineLevel="0" collapsed="false">
      <c r="A56" s="152"/>
      <c r="B56" s="171" t="n">
        <f aca="false">COUNTIF(B139:AE139,B55)</f>
        <v>0</v>
      </c>
      <c r="C56" s="171" t="n">
        <f aca="false">COUNTIF(B139:AE139,C55)</f>
        <v>0</v>
      </c>
      <c r="D56" s="171" t="n">
        <f aca="false">COUNTIF(B139:AE139,D55)</f>
        <v>0</v>
      </c>
      <c r="E56" s="171" t="n">
        <f aca="false">COUNTIF(B139:AE139,E55)</f>
        <v>0</v>
      </c>
      <c r="F56" s="171" t="n">
        <f aca="false">COUNTIF(B139:AE139,F55)</f>
        <v>0</v>
      </c>
      <c r="G56" s="171" t="n">
        <f aca="false">SUM(B56:F56)</f>
        <v>0</v>
      </c>
      <c r="H56" s="156"/>
      <c r="I56" s="181" t="s">
        <v>83</v>
      </c>
      <c r="J56" s="182" t="n">
        <f aca="false">F49</f>
        <v>0</v>
      </c>
      <c r="K56" s="149"/>
      <c r="L56" s="152"/>
      <c r="M56" s="171" t="n">
        <f aca="false">COUNTIF(B140:AE140,M55)</f>
        <v>0</v>
      </c>
      <c r="N56" s="171" t="n">
        <f aca="false">COUNTIF(B140:AE140,N55)</f>
        <v>0</v>
      </c>
      <c r="O56" s="171" t="n">
        <f aca="false">COUNTIF(B140:AE140,O55)</f>
        <v>0</v>
      </c>
      <c r="P56" s="171" t="n">
        <f aca="false">COUNTIF(B140:AE140,P55)</f>
        <v>0</v>
      </c>
      <c r="Q56" s="171" t="n">
        <f aca="false">COUNTIF(B140:AE140,Q55)</f>
        <v>0</v>
      </c>
      <c r="R56" s="171" t="n">
        <f aca="false">SUM(M56:Q56)</f>
        <v>0</v>
      </c>
      <c r="S56" s="156"/>
      <c r="T56" s="181" t="s">
        <v>83</v>
      </c>
      <c r="U56" s="182" t="n">
        <f aca="false">Q49</f>
        <v>0</v>
      </c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1"/>
    </row>
    <row r="57" customFormat="false" ht="12.75" hidden="false" customHeight="true" outlineLevel="0" collapsed="false">
      <c r="A57" s="152"/>
      <c r="B57" s="172" t="n">
        <f aca="false">IF(G56&gt;0,B56/G56,0)</f>
        <v>0</v>
      </c>
      <c r="C57" s="172" t="n">
        <f aca="false">IF(G46&gt;0,C56/G56,0)</f>
        <v>0</v>
      </c>
      <c r="D57" s="172" t="n">
        <f aca="false">IF(G56&gt;0,D56/G56,0)</f>
        <v>0</v>
      </c>
      <c r="E57" s="172" t="n">
        <f aca="false">IF(G46&gt;0,E56/G56,0)</f>
        <v>0</v>
      </c>
      <c r="F57" s="172" t="n">
        <f aca="false">IF(G46&gt;0,F56/G56,0)</f>
        <v>0</v>
      </c>
      <c r="G57" s="172" t="n">
        <f aca="false">SUM(B57:F57)</f>
        <v>0</v>
      </c>
      <c r="H57" s="156"/>
      <c r="I57" s="181" t="s">
        <v>84</v>
      </c>
      <c r="J57" s="182" t="n">
        <f aca="false">F63</f>
        <v>0</v>
      </c>
      <c r="K57" s="149"/>
      <c r="L57" s="152"/>
      <c r="M57" s="172" t="n">
        <f aca="false">IF(R56&gt;0,M56/R56,0)</f>
        <v>0</v>
      </c>
      <c r="N57" s="172" t="n">
        <f aca="false">IF(G113&gt;0,N56/R56,0)</f>
        <v>0</v>
      </c>
      <c r="O57" s="172" t="n">
        <f aca="false">IF(R56&gt;0,O56/R56,0)</f>
        <v>0</v>
      </c>
      <c r="P57" s="172" t="n">
        <f aca="false">IF(G113&gt;0,P56/R56,0)</f>
        <v>0</v>
      </c>
      <c r="Q57" s="172" t="n">
        <f aca="false">IF(G113&gt;0,Q56/R56,0)</f>
        <v>0</v>
      </c>
      <c r="R57" s="172" t="n">
        <f aca="false">SUM(M57:Q57)</f>
        <v>0</v>
      </c>
      <c r="S57" s="156"/>
      <c r="T57" s="181" t="s">
        <v>84</v>
      </c>
      <c r="U57" s="182" t="n">
        <f aca="false">Q63</f>
        <v>0</v>
      </c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</row>
    <row r="58" customFormat="false" ht="12.75" hidden="false" customHeight="true" outlineLevel="0" collapsed="false">
      <c r="A58" s="174" t="s">
        <v>76</v>
      </c>
      <c r="B58" s="175" t="n">
        <f aca="false">IF(G56&gt;0,(B56-F56)/G56,0)</f>
        <v>0</v>
      </c>
      <c r="C58" s="160"/>
      <c r="D58" s="160"/>
      <c r="E58" s="160"/>
      <c r="F58" s="160"/>
      <c r="G58" s="160"/>
      <c r="H58" s="151"/>
      <c r="I58" s="181" t="s">
        <v>85</v>
      </c>
      <c r="J58" s="183" t="n">
        <f aca="false">B51</f>
        <v>0</v>
      </c>
      <c r="K58" s="149"/>
      <c r="L58" s="174" t="s">
        <v>76</v>
      </c>
      <c r="M58" s="175" t="n">
        <f aca="false">IF(R56&gt;0,(M56-Q56)/R56,0)</f>
        <v>0</v>
      </c>
      <c r="N58" s="160"/>
      <c r="O58" s="160"/>
      <c r="P58" s="160"/>
      <c r="Q58" s="160"/>
      <c r="R58" s="160"/>
      <c r="S58" s="151"/>
      <c r="T58" s="181" t="s">
        <v>85</v>
      </c>
      <c r="U58" s="183" t="n">
        <f aca="false">M51</f>
        <v>0</v>
      </c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</row>
    <row r="59" customFormat="false" ht="12.75" hidden="false" customHeight="true" outlineLevel="0" collapsed="false">
      <c r="A59" s="174" t="s">
        <v>78</v>
      </c>
      <c r="B59" s="178" t="n">
        <f aca="false">IF(G56&gt;0,(B56+C56)/G56,0)</f>
        <v>0</v>
      </c>
      <c r="C59" s="151"/>
      <c r="D59" s="151"/>
      <c r="E59" s="151"/>
      <c r="F59" s="151"/>
      <c r="G59" s="151"/>
      <c r="H59" s="151"/>
      <c r="I59" s="181" t="s">
        <v>87</v>
      </c>
      <c r="J59" s="183" t="n">
        <f aca="false">B65</f>
        <v>0</v>
      </c>
      <c r="K59" s="149"/>
      <c r="L59" s="174" t="s">
        <v>78</v>
      </c>
      <c r="M59" s="178" t="n">
        <f aca="false">IF(R56&gt;0,(M56+N56)/R56,0)</f>
        <v>0</v>
      </c>
      <c r="N59" s="151"/>
      <c r="O59" s="151"/>
      <c r="P59" s="151"/>
      <c r="Q59" s="151"/>
      <c r="R59" s="151"/>
      <c r="S59" s="151"/>
      <c r="T59" s="181" t="s">
        <v>87</v>
      </c>
      <c r="U59" s="183" t="n">
        <f aca="false">M65</f>
        <v>0</v>
      </c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</row>
    <row r="60" customFormat="false" ht="12.75" hidden="false" customHeight="true" outlineLevel="0" collapsed="false">
      <c r="A60" s="151"/>
      <c r="B60" s="186"/>
      <c r="C60" s="151"/>
      <c r="D60" s="151"/>
      <c r="E60" s="151"/>
      <c r="F60" s="151"/>
      <c r="G60" s="151"/>
      <c r="H60" s="151"/>
      <c r="I60" s="151"/>
      <c r="J60" s="151"/>
      <c r="K60" s="149"/>
      <c r="L60" s="151"/>
      <c r="M60" s="180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</row>
    <row r="61" customFormat="false" ht="12.75" hidden="false" customHeight="true" outlineLevel="0" collapsed="false">
      <c r="A61" s="151"/>
      <c r="B61" s="168" t="s">
        <v>3</v>
      </c>
      <c r="C61" s="150"/>
      <c r="D61" s="150"/>
      <c r="E61" s="150"/>
      <c r="F61" s="150"/>
      <c r="G61" s="150"/>
      <c r="H61" s="150"/>
      <c r="I61" s="151"/>
      <c r="J61" s="151"/>
      <c r="K61" s="149"/>
      <c r="L61" s="151"/>
      <c r="M61" s="168" t="s">
        <v>3</v>
      </c>
      <c r="N61" s="150"/>
      <c r="O61" s="150"/>
      <c r="P61" s="150"/>
      <c r="Q61" s="150"/>
      <c r="R61" s="150"/>
      <c r="S61" s="150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</row>
    <row r="62" customFormat="false" ht="12.75" hidden="false" customHeight="true" outlineLevel="0" collapsed="false">
      <c r="A62" s="152"/>
      <c r="B62" s="169" t="s">
        <v>50</v>
      </c>
      <c r="C62" s="169" t="s">
        <v>46</v>
      </c>
      <c r="D62" s="169" t="s">
        <v>88</v>
      </c>
      <c r="E62" s="169" t="s">
        <v>53</v>
      </c>
      <c r="F62" s="169" t="s">
        <v>59</v>
      </c>
      <c r="G62" s="169" t="s">
        <v>52</v>
      </c>
      <c r="H62" s="169" t="s">
        <v>5</v>
      </c>
      <c r="I62" s="156"/>
      <c r="J62" s="151"/>
      <c r="K62" s="149"/>
      <c r="L62" s="152"/>
      <c r="M62" s="169" t="s">
        <v>50</v>
      </c>
      <c r="N62" s="169" t="s">
        <v>46</v>
      </c>
      <c r="O62" s="169" t="s">
        <v>88</v>
      </c>
      <c r="P62" s="169" t="s">
        <v>53</v>
      </c>
      <c r="Q62" s="169" t="s">
        <v>59</v>
      </c>
      <c r="R62" s="169" t="s">
        <v>52</v>
      </c>
      <c r="S62" s="169" t="s">
        <v>5</v>
      </c>
      <c r="T62" s="156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  <c r="AJ62" s="151"/>
      <c r="AK62" s="151"/>
      <c r="AL62" s="151"/>
      <c r="AM62" s="151"/>
      <c r="AN62" s="151"/>
      <c r="AO62" s="151"/>
    </row>
    <row r="63" customFormat="false" ht="12.75" hidden="false" customHeight="true" outlineLevel="0" collapsed="false">
      <c r="A63" s="152"/>
      <c r="B63" s="171" t="n">
        <f aca="false">COUNTIF(B139:AE139,B62)</f>
        <v>0</v>
      </c>
      <c r="C63" s="171" t="n">
        <f aca="false">COUNTIF(B139:AE139,C62)</f>
        <v>0</v>
      </c>
      <c r="D63" s="171" t="n">
        <f aca="false">COUNTIF(B139:AE139,D62)</f>
        <v>0</v>
      </c>
      <c r="E63" s="171" t="n">
        <f aca="false">COUNTIF(B139:AE139,E62)</f>
        <v>0</v>
      </c>
      <c r="F63" s="171" t="n">
        <f aca="false">COUNTIF(B139:AE139,F62)</f>
        <v>0</v>
      </c>
      <c r="G63" s="171" t="n">
        <f aca="false">COUNTIF(B139:AE139,G62)</f>
        <v>0</v>
      </c>
      <c r="H63" s="171" t="n">
        <f aca="false">SUM(B63:G63)</f>
        <v>0</v>
      </c>
      <c r="I63" s="156"/>
      <c r="J63" s="151"/>
      <c r="K63" s="149"/>
      <c r="L63" s="152"/>
      <c r="M63" s="171" t="n">
        <f aca="false">COUNTIF(B140:AE140,M62)</f>
        <v>0</v>
      </c>
      <c r="N63" s="171" t="n">
        <f aca="false">COUNTIF(B140:AE140,N62)</f>
        <v>0</v>
      </c>
      <c r="O63" s="171" t="n">
        <f aca="false">COUNTIF(B140:AE140,O62)</f>
        <v>0</v>
      </c>
      <c r="P63" s="171" t="n">
        <f aca="false">COUNTIF(B140:AE140,P62)</f>
        <v>0</v>
      </c>
      <c r="Q63" s="171" t="n">
        <f aca="false">COUNTIF(B140:AE140,Q62)</f>
        <v>0</v>
      </c>
      <c r="R63" s="171" t="n">
        <f aca="false">COUNTIF(B140:AE140,R62)</f>
        <v>0</v>
      </c>
      <c r="S63" s="171" t="n">
        <f aca="false">SUM(M63:R63)</f>
        <v>0</v>
      </c>
      <c r="T63" s="156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</row>
    <row r="64" customFormat="false" ht="12.75" hidden="false" customHeight="true" outlineLevel="0" collapsed="false">
      <c r="A64" s="152"/>
      <c r="B64" s="172" t="n">
        <f aca="false">IF(H63&gt;0,B63/H63,0)</f>
        <v>0</v>
      </c>
      <c r="C64" s="172" t="n">
        <f aca="false">IF(H63&gt;0,C63/H63,0)</f>
        <v>0</v>
      </c>
      <c r="D64" s="172" t="n">
        <f aca="false">IF(H63&gt;0,D63/H63,0)</f>
        <v>0</v>
      </c>
      <c r="E64" s="172" t="n">
        <f aca="false">IF(H63&gt;0,E63/H63,0)</f>
        <v>0</v>
      </c>
      <c r="F64" s="172" t="n">
        <f aca="false">IF(H63&gt;0,F63/H63,0)</f>
        <v>0</v>
      </c>
      <c r="G64" s="172" t="n">
        <f aca="false">IF(H63&gt;0,G63/H63,0)</f>
        <v>0</v>
      </c>
      <c r="H64" s="172" t="n">
        <f aca="false">SUM(B64:G64)</f>
        <v>0</v>
      </c>
      <c r="I64" s="156"/>
      <c r="J64" s="151"/>
      <c r="K64" s="149"/>
      <c r="L64" s="152"/>
      <c r="M64" s="172" t="n">
        <f aca="false">IF(S63&gt;0,M63/S63,0)</f>
        <v>0</v>
      </c>
      <c r="N64" s="172" t="n">
        <f aca="false">IF(S63&gt;0,N63/S63,0)</f>
        <v>0</v>
      </c>
      <c r="O64" s="172" t="n">
        <f aca="false">IF(S63&gt;0,O63/S63,0)</f>
        <v>0</v>
      </c>
      <c r="P64" s="172" t="n">
        <f aca="false">IF(S63&gt;0,P63/S63,0)</f>
        <v>0</v>
      </c>
      <c r="Q64" s="172" t="n">
        <f aca="false">IF(S63&gt;0,Q63/S63,0)</f>
        <v>0</v>
      </c>
      <c r="R64" s="172" t="n">
        <f aca="false">IF(S63&gt;0,R63/S63,0)</f>
        <v>0</v>
      </c>
      <c r="S64" s="172" t="n">
        <f aca="false">SUM(M64:R64)</f>
        <v>0</v>
      </c>
      <c r="T64" s="156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1"/>
    </row>
    <row r="65" customFormat="false" ht="12.75" hidden="false" customHeight="true" outlineLevel="0" collapsed="false">
      <c r="A65" s="174" t="s">
        <v>76</v>
      </c>
      <c r="B65" s="185" t="n">
        <f aca="false">IF(H63&gt;0,(B63-G63)/H63,0)</f>
        <v>0</v>
      </c>
      <c r="C65" s="160"/>
      <c r="D65" s="160"/>
      <c r="E65" s="160"/>
      <c r="F65" s="160"/>
      <c r="G65" s="160"/>
      <c r="H65" s="160"/>
      <c r="I65" s="151"/>
      <c r="J65" s="151"/>
      <c r="K65" s="149"/>
      <c r="L65" s="174" t="s">
        <v>76</v>
      </c>
      <c r="M65" s="185" t="n">
        <f aca="false">IF(S63&gt;0,(M63-R63)/S63,0)</f>
        <v>0</v>
      </c>
      <c r="N65" s="160"/>
      <c r="O65" s="160"/>
      <c r="P65" s="160"/>
      <c r="Q65" s="160"/>
      <c r="R65" s="160"/>
      <c r="S65" s="160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  <c r="AK65" s="151"/>
      <c r="AL65" s="151"/>
      <c r="AM65" s="151"/>
      <c r="AN65" s="151"/>
      <c r="AO65" s="151"/>
    </row>
    <row r="66" customFormat="false" ht="12.75" hidden="false" customHeight="true" outlineLevel="0" collapsed="false">
      <c r="A66" s="174" t="s">
        <v>78</v>
      </c>
      <c r="B66" s="186" t="n">
        <f aca="false">IF(H63&gt;0,(B63+C63+D63+E63)/H63,0)</f>
        <v>0</v>
      </c>
      <c r="C66" s="151"/>
      <c r="D66" s="151"/>
      <c r="E66" s="151"/>
      <c r="F66" s="151"/>
      <c r="G66" s="151"/>
      <c r="H66" s="151"/>
      <c r="I66" s="151"/>
      <c r="J66" s="151"/>
      <c r="K66" s="149"/>
      <c r="L66" s="174" t="s">
        <v>78</v>
      </c>
      <c r="M66" s="186" t="n">
        <f aca="false">IF(S63&gt;0,(M63+N63+O63+P63)/S63,0)</f>
        <v>0</v>
      </c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</row>
    <row r="67" customFormat="false" ht="12.75" hidden="false" customHeight="true" outlineLevel="0" collapsed="false">
      <c r="A67" s="149"/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</row>
    <row r="68" customFormat="false" ht="12.75" hidden="false" customHeight="true" outlineLevel="0" collapsed="false">
      <c r="A68" s="151"/>
      <c r="B68" s="186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</row>
    <row r="69" customFormat="false" ht="12.75" hidden="false" customHeight="true" outlineLevel="0" collapsed="false">
      <c r="A69" s="151"/>
      <c r="B69" s="167"/>
      <c r="C69" s="151"/>
      <c r="D69" s="151"/>
      <c r="E69" s="151"/>
      <c r="F69" s="151"/>
      <c r="G69" s="151"/>
      <c r="H69" s="151"/>
      <c r="I69" s="167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  <c r="AK69" s="151"/>
      <c r="AL69" s="151"/>
      <c r="AM69" s="151"/>
      <c r="AN69" s="151"/>
      <c r="AO69" s="151"/>
    </row>
    <row r="70" customFormat="false" ht="12.75" hidden="false" customHeight="true" outlineLevel="0" collapsed="false">
      <c r="A70" s="149"/>
      <c r="B70" s="149"/>
      <c r="C70" s="149"/>
      <c r="D70" s="149"/>
      <c r="E70" s="149"/>
      <c r="F70" s="149"/>
      <c r="G70" s="149"/>
      <c r="H70" s="149"/>
      <c r="I70" s="149"/>
      <c r="J70" s="149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</row>
    <row r="71" customFormat="false" ht="12.75" hidden="false" customHeight="true" outlineLevel="0" collapsed="false">
      <c r="A71" s="149"/>
      <c r="B71" s="149"/>
      <c r="C71" s="149"/>
      <c r="D71" s="149"/>
      <c r="E71" s="149"/>
      <c r="F71" s="149"/>
      <c r="G71" s="149"/>
      <c r="H71" s="149"/>
      <c r="I71" s="149"/>
      <c r="J71" s="149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  <c r="AK71" s="151"/>
      <c r="AL71" s="151"/>
      <c r="AM71" s="151"/>
      <c r="AN71" s="151"/>
      <c r="AO71" s="151"/>
    </row>
    <row r="72" customFormat="false" ht="12.75" hidden="false" customHeight="true" outlineLevel="0" collapsed="false">
      <c r="A72" s="149"/>
      <c r="B72" s="149"/>
      <c r="C72" s="149"/>
      <c r="D72" s="149"/>
      <c r="E72" s="149"/>
      <c r="F72" s="149"/>
      <c r="G72" s="149"/>
      <c r="H72" s="149"/>
      <c r="I72" s="149"/>
      <c r="J72" s="149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</row>
    <row r="73" customFormat="false" ht="12.75" hidden="false" customHeight="true" outlineLevel="0" collapsed="false">
      <c r="A73" s="149"/>
      <c r="B73" s="149"/>
      <c r="C73" s="149"/>
      <c r="D73" s="149"/>
      <c r="E73" s="149"/>
      <c r="F73" s="149"/>
      <c r="G73" s="149"/>
      <c r="H73" s="149"/>
      <c r="I73" s="149"/>
      <c r="J73" s="149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151"/>
      <c r="AM73" s="151"/>
      <c r="AN73" s="151"/>
      <c r="AO73" s="151"/>
    </row>
    <row r="74" customFormat="false" ht="12.75" hidden="false" customHeight="true" outlineLevel="0" collapsed="false">
      <c r="A74" s="149"/>
      <c r="B74" s="149"/>
      <c r="C74" s="149"/>
      <c r="D74" s="149"/>
      <c r="E74" s="149"/>
      <c r="F74" s="149"/>
      <c r="G74" s="149"/>
      <c r="H74" s="149"/>
      <c r="I74" s="149"/>
      <c r="J74" s="149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1"/>
      <c r="AM74" s="151"/>
      <c r="AN74" s="151"/>
      <c r="AO74" s="151"/>
    </row>
    <row r="75" customFormat="false" ht="12.75" hidden="false" customHeight="true" outlineLevel="0" collapsed="false">
      <c r="A75" s="149"/>
      <c r="B75" s="149"/>
      <c r="C75" s="149"/>
      <c r="D75" s="149"/>
      <c r="E75" s="149"/>
      <c r="F75" s="149"/>
      <c r="G75" s="149"/>
      <c r="H75" s="149"/>
      <c r="I75" s="149"/>
      <c r="J75" s="149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51"/>
      <c r="AH75" s="151"/>
      <c r="AI75" s="151"/>
      <c r="AJ75" s="151"/>
      <c r="AK75" s="151"/>
      <c r="AL75" s="151"/>
      <c r="AM75" s="151"/>
      <c r="AN75" s="151"/>
      <c r="AO75" s="151"/>
    </row>
    <row r="76" customFormat="false" ht="12.75" hidden="false" customHeight="true" outlineLevel="0" collapsed="false">
      <c r="A76" s="149"/>
      <c r="B76" s="149"/>
      <c r="C76" s="149"/>
      <c r="D76" s="149"/>
      <c r="E76" s="149"/>
      <c r="F76" s="149"/>
      <c r="G76" s="149"/>
      <c r="H76" s="149"/>
      <c r="I76" s="149"/>
      <c r="J76" s="149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</row>
    <row r="77" customFormat="false" ht="12.75" hidden="false" customHeight="true" outlineLevel="0" collapsed="false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</row>
    <row r="78" customFormat="false" ht="12.75" hidden="false" customHeight="true" outlineLevel="0" collapsed="false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  <c r="AK78" s="151"/>
      <c r="AL78" s="151"/>
      <c r="AM78" s="151"/>
      <c r="AN78" s="151"/>
      <c r="AO78" s="151"/>
    </row>
    <row r="79" customFormat="false" ht="12.75" hidden="false" customHeight="true" outlineLevel="0" collapsed="false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  <c r="AE79" s="151"/>
      <c r="AF79" s="151"/>
      <c r="AG79" s="151"/>
      <c r="AH79" s="151"/>
      <c r="AI79" s="151"/>
      <c r="AJ79" s="151"/>
      <c r="AK79" s="151"/>
      <c r="AL79" s="151"/>
      <c r="AM79" s="151"/>
      <c r="AN79" s="151"/>
      <c r="AO79" s="151"/>
    </row>
    <row r="80" customFormat="false" ht="12.75" hidden="false" customHeight="true" outlineLevel="0" collapsed="false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</row>
    <row r="81" customFormat="false" ht="12.75" hidden="false" customHeight="true" outlineLevel="0" collapsed="false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  <c r="AK81" s="151"/>
      <c r="AL81" s="151"/>
      <c r="AM81" s="151"/>
      <c r="AN81" s="151"/>
      <c r="AO81" s="151"/>
    </row>
    <row r="82" customFormat="false" ht="12.75" hidden="false" customHeight="true" outlineLevel="0" collapsed="false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  <c r="AE82" s="151"/>
      <c r="AF82" s="151"/>
      <c r="AG82" s="151"/>
      <c r="AH82" s="151"/>
      <c r="AI82" s="151"/>
      <c r="AJ82" s="151"/>
      <c r="AK82" s="151"/>
      <c r="AL82" s="151"/>
      <c r="AM82" s="151"/>
      <c r="AN82" s="151"/>
      <c r="AO82" s="151"/>
    </row>
    <row r="83" customFormat="false" ht="12.75" hidden="false" customHeight="true" outlineLevel="0" collapsed="false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  <c r="AC83" s="151"/>
      <c r="AD83" s="151"/>
      <c r="AE83" s="151"/>
      <c r="AF83" s="151"/>
      <c r="AG83" s="151"/>
      <c r="AH83" s="151"/>
      <c r="AI83" s="151"/>
      <c r="AJ83" s="151"/>
      <c r="AK83" s="151"/>
      <c r="AL83" s="151"/>
      <c r="AM83" s="151"/>
      <c r="AN83" s="151"/>
      <c r="AO83" s="151"/>
    </row>
    <row r="84" customFormat="false" ht="12.75" hidden="false" customHeight="true" outlineLevel="0" collapsed="false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  <c r="AE84" s="151"/>
      <c r="AF84" s="151"/>
      <c r="AG84" s="151"/>
      <c r="AH84" s="151"/>
      <c r="AI84" s="151"/>
      <c r="AJ84" s="151"/>
      <c r="AK84" s="151"/>
      <c r="AL84" s="151"/>
      <c r="AM84" s="151"/>
      <c r="AN84" s="151"/>
      <c r="AO84" s="151"/>
    </row>
    <row r="85" customFormat="false" ht="12.75" hidden="false" customHeight="true" outlineLevel="0" collapsed="false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</row>
    <row r="86" customFormat="false" ht="12.75" hidden="false" customHeight="true" outlineLevel="0" collapsed="false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  <c r="AF86" s="151"/>
      <c r="AG86" s="151"/>
      <c r="AH86" s="151"/>
      <c r="AI86" s="151"/>
      <c r="AJ86" s="151"/>
      <c r="AK86" s="151"/>
      <c r="AL86" s="151"/>
      <c r="AM86" s="151"/>
      <c r="AN86" s="151"/>
      <c r="AO86" s="151"/>
    </row>
    <row r="87" customFormat="false" ht="12.75" hidden="false" customHeight="true" outlineLevel="0" collapsed="false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51"/>
      <c r="AF87" s="151"/>
      <c r="AG87" s="151"/>
      <c r="AH87" s="151"/>
      <c r="AI87" s="151"/>
      <c r="AJ87" s="151"/>
      <c r="AK87" s="151"/>
      <c r="AL87" s="151"/>
      <c r="AM87" s="151"/>
      <c r="AN87" s="151"/>
      <c r="AO87" s="151"/>
    </row>
    <row r="88" customFormat="false" ht="12.75" hidden="false" customHeight="true" outlineLevel="0" collapsed="false">
      <c r="A88" s="149"/>
      <c r="B88" s="149"/>
      <c r="C88" s="149"/>
      <c r="D88" s="149"/>
      <c r="E88" s="149"/>
      <c r="F88" s="149"/>
      <c r="G88" s="149"/>
      <c r="H88" s="149"/>
      <c r="I88" s="149"/>
      <c r="J88" s="149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</row>
    <row r="89" customFormat="false" ht="12.75" hidden="false" customHeight="true" outlineLevel="0" collapsed="false">
      <c r="A89" s="149"/>
      <c r="B89" s="149"/>
      <c r="C89" s="149"/>
      <c r="D89" s="149"/>
      <c r="E89" s="149"/>
      <c r="F89" s="149"/>
      <c r="G89" s="149"/>
      <c r="H89" s="149"/>
      <c r="I89" s="149"/>
      <c r="J89" s="149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  <c r="AF89" s="151"/>
      <c r="AG89" s="151"/>
      <c r="AH89" s="151"/>
      <c r="AI89" s="151"/>
      <c r="AJ89" s="151"/>
      <c r="AK89" s="151"/>
      <c r="AL89" s="151"/>
      <c r="AM89" s="151"/>
      <c r="AN89" s="151"/>
      <c r="AO89" s="151"/>
    </row>
    <row r="90" customFormat="false" ht="12.75" hidden="false" customHeight="true" outlineLevel="0" collapsed="false">
      <c r="A90" s="151"/>
      <c r="B90" s="186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  <c r="AK90" s="151"/>
      <c r="AL90" s="151"/>
      <c r="AM90" s="151"/>
      <c r="AN90" s="151"/>
      <c r="AO90" s="151"/>
    </row>
    <row r="91" customFormat="false" ht="12.75" hidden="false" customHeight="true" outlineLevel="0" collapsed="false">
      <c r="A91" s="149"/>
      <c r="B91" s="149"/>
      <c r="C91" s="149"/>
      <c r="D91" s="149"/>
      <c r="E91" s="149"/>
      <c r="F91" s="149"/>
      <c r="G91" s="149"/>
      <c r="H91" s="149"/>
      <c r="I91" s="149"/>
      <c r="J91" s="149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</row>
    <row r="92" customFormat="false" ht="12.75" hidden="false" customHeight="true" outlineLevel="0" collapsed="false">
      <c r="A92" s="149"/>
      <c r="B92" s="149"/>
      <c r="C92" s="149"/>
      <c r="D92" s="149"/>
      <c r="E92" s="149"/>
      <c r="F92" s="149"/>
      <c r="G92" s="149"/>
      <c r="H92" s="149"/>
      <c r="I92" s="149"/>
      <c r="J92" s="149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1"/>
    </row>
    <row r="93" customFormat="false" ht="12.75" hidden="false" customHeight="true" outlineLevel="0" collapsed="false">
      <c r="A93" s="149"/>
      <c r="B93" s="149"/>
      <c r="C93" s="149"/>
      <c r="D93" s="149"/>
      <c r="E93" s="149"/>
      <c r="F93" s="149"/>
      <c r="G93" s="149"/>
      <c r="H93" s="149"/>
      <c r="I93" s="149"/>
      <c r="J93" s="149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1"/>
    </row>
    <row r="94" customFormat="false" ht="12.75" hidden="false" customHeight="true" outlineLevel="0" collapsed="false">
      <c r="A94" s="149"/>
      <c r="B94" s="149"/>
      <c r="C94" s="149"/>
      <c r="D94" s="149"/>
      <c r="E94" s="149"/>
      <c r="F94" s="149"/>
      <c r="G94" s="149"/>
      <c r="H94" s="149"/>
      <c r="I94" s="149"/>
      <c r="J94" s="149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</row>
    <row r="95" customFormat="false" ht="12.75" hidden="false" customHeight="true" outlineLevel="0" collapsed="false">
      <c r="A95" s="149"/>
      <c r="B95" s="149"/>
      <c r="C95" s="149"/>
      <c r="D95" s="149"/>
      <c r="E95" s="149"/>
      <c r="F95" s="149"/>
      <c r="G95" s="149"/>
      <c r="H95" s="149"/>
      <c r="I95" s="149"/>
      <c r="J95" s="149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  <c r="AE95" s="151"/>
      <c r="AF95" s="151"/>
      <c r="AG95" s="151"/>
      <c r="AH95" s="151"/>
      <c r="AI95" s="151"/>
      <c r="AJ95" s="151"/>
      <c r="AK95" s="151"/>
      <c r="AL95" s="151"/>
      <c r="AM95" s="151"/>
      <c r="AN95" s="151"/>
      <c r="AO95" s="151"/>
    </row>
    <row r="96" customFormat="false" ht="12.75" hidden="false" customHeight="true" outlineLevel="0" collapsed="false">
      <c r="A96" s="149"/>
      <c r="B96" s="149"/>
      <c r="C96" s="149"/>
      <c r="D96" s="149"/>
      <c r="E96" s="149"/>
      <c r="F96" s="149"/>
      <c r="G96" s="149"/>
      <c r="H96" s="149"/>
      <c r="I96" s="149"/>
      <c r="J96" s="149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  <c r="AK96" s="151"/>
      <c r="AL96" s="151"/>
      <c r="AM96" s="151"/>
      <c r="AN96" s="151"/>
      <c r="AO96" s="151"/>
    </row>
    <row r="97" customFormat="false" ht="12.75" hidden="false" customHeight="true" outlineLevel="0" collapsed="false">
      <c r="A97" s="149"/>
      <c r="B97" s="149"/>
      <c r="C97" s="149"/>
      <c r="D97" s="149"/>
      <c r="E97" s="149"/>
      <c r="F97" s="149"/>
      <c r="G97" s="149"/>
      <c r="H97" s="149"/>
      <c r="I97" s="149"/>
      <c r="J97" s="149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  <c r="AK97" s="151"/>
      <c r="AL97" s="151"/>
      <c r="AM97" s="151"/>
      <c r="AN97" s="151"/>
      <c r="AO97" s="151"/>
    </row>
    <row r="98" customFormat="false" ht="12.75" hidden="false" customHeight="true" outlineLevel="0" collapsed="false">
      <c r="A98" s="149"/>
      <c r="B98" s="149"/>
      <c r="C98" s="149"/>
      <c r="D98" s="149"/>
      <c r="E98" s="149"/>
      <c r="F98" s="149"/>
      <c r="G98" s="149"/>
      <c r="H98" s="149"/>
      <c r="I98" s="149"/>
      <c r="J98" s="149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  <c r="AK98" s="151"/>
      <c r="AL98" s="151"/>
      <c r="AM98" s="151"/>
      <c r="AN98" s="151"/>
      <c r="AO98" s="151"/>
    </row>
    <row r="99" customFormat="false" ht="12.75" hidden="false" customHeight="true" outlineLevel="0" collapsed="false">
      <c r="A99" s="149"/>
      <c r="B99" s="149"/>
      <c r="C99" s="149"/>
      <c r="D99" s="149"/>
      <c r="E99" s="149"/>
      <c r="F99" s="149"/>
      <c r="G99" s="149"/>
      <c r="H99" s="149"/>
      <c r="I99" s="149"/>
      <c r="J99" s="149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  <c r="AK99" s="151"/>
      <c r="AL99" s="151"/>
      <c r="AM99" s="151"/>
      <c r="AN99" s="151"/>
      <c r="AO99" s="151"/>
    </row>
    <row r="100" customFormat="false" ht="12.75" hidden="false" customHeight="true" outlineLevel="0" collapsed="false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1"/>
      <c r="AO100" s="151"/>
    </row>
    <row r="101" customFormat="false" ht="12.75" hidden="false" customHeight="true" outlineLevel="0" collapsed="false">
      <c r="A101" s="149"/>
      <c r="B101" s="149"/>
      <c r="C101" s="149"/>
      <c r="D101" s="149"/>
      <c r="E101" s="149"/>
      <c r="F101" s="149"/>
      <c r="G101" s="149"/>
      <c r="H101" s="149"/>
      <c r="I101" s="149"/>
      <c r="J101" s="149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</row>
    <row r="102" customFormat="false" ht="12.75" hidden="false" customHeight="true" outlineLevel="0" collapsed="false">
      <c r="A102" s="149"/>
      <c r="B102" s="149"/>
      <c r="C102" s="149"/>
      <c r="D102" s="149"/>
      <c r="E102" s="149"/>
      <c r="F102" s="149"/>
      <c r="G102" s="149"/>
      <c r="H102" s="149"/>
      <c r="I102" s="149"/>
      <c r="J102" s="149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</row>
    <row r="103" customFormat="false" ht="12.75" hidden="false" customHeight="true" outlineLevel="0" collapsed="false">
      <c r="A103" s="149"/>
      <c r="B103" s="149"/>
      <c r="C103" s="149"/>
      <c r="D103" s="149"/>
      <c r="E103" s="149"/>
      <c r="F103" s="149"/>
      <c r="G103" s="149"/>
      <c r="H103" s="149"/>
      <c r="I103" s="149"/>
      <c r="J103" s="149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</row>
    <row r="104" customFormat="false" ht="12.75" hidden="false" customHeight="true" outlineLevel="0" collapsed="false">
      <c r="A104" s="149"/>
      <c r="B104" s="149"/>
      <c r="C104" s="149"/>
      <c r="D104" s="149"/>
      <c r="E104" s="149"/>
      <c r="F104" s="149"/>
      <c r="G104" s="149"/>
      <c r="H104" s="149"/>
      <c r="I104" s="149"/>
      <c r="J104" s="149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  <c r="AK104" s="151"/>
      <c r="AL104" s="151"/>
      <c r="AM104" s="151"/>
      <c r="AN104" s="151"/>
      <c r="AO104" s="151"/>
    </row>
    <row r="105" customFormat="false" ht="12.75" hidden="false" customHeight="true" outlineLevel="0" collapsed="false">
      <c r="A105" s="149"/>
      <c r="B105" s="149"/>
      <c r="C105" s="149"/>
      <c r="D105" s="149"/>
      <c r="E105" s="149"/>
      <c r="F105" s="149"/>
      <c r="G105" s="149"/>
      <c r="H105" s="149"/>
      <c r="I105" s="149"/>
      <c r="J105" s="149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  <c r="AK105" s="151"/>
      <c r="AL105" s="151"/>
      <c r="AM105" s="151"/>
      <c r="AN105" s="151"/>
      <c r="AO105" s="151"/>
    </row>
    <row r="106" customFormat="false" ht="12.75" hidden="false" customHeight="true" outlineLevel="0" collapsed="false">
      <c r="A106" s="149"/>
      <c r="B106" s="149"/>
      <c r="C106" s="149"/>
      <c r="D106" s="149"/>
      <c r="E106" s="149"/>
      <c r="F106" s="149"/>
      <c r="G106" s="149"/>
      <c r="H106" s="149"/>
      <c r="I106" s="149"/>
      <c r="J106" s="149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  <c r="AK106" s="151"/>
      <c r="AL106" s="151"/>
      <c r="AM106" s="151"/>
      <c r="AN106" s="151"/>
      <c r="AO106" s="151"/>
    </row>
    <row r="107" customFormat="false" ht="12.75" hidden="false" customHeight="true" outlineLevel="0" collapsed="false">
      <c r="A107" s="149"/>
      <c r="B107" s="149"/>
      <c r="C107" s="149"/>
      <c r="D107" s="149"/>
      <c r="E107" s="149"/>
      <c r="F107" s="149"/>
      <c r="G107" s="149"/>
      <c r="H107" s="149"/>
      <c r="I107" s="149"/>
      <c r="J107" s="149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</row>
    <row r="108" customFormat="false" ht="12.75" hidden="false" customHeight="true" outlineLevel="0" collapsed="false">
      <c r="A108" s="149"/>
      <c r="B108" s="149"/>
      <c r="C108" s="149"/>
      <c r="D108" s="149"/>
      <c r="E108" s="149"/>
      <c r="F108" s="149"/>
      <c r="G108" s="149"/>
      <c r="H108" s="149"/>
      <c r="I108" s="149"/>
      <c r="J108" s="149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  <c r="AE108" s="151"/>
      <c r="AF108" s="151"/>
      <c r="AG108" s="151"/>
      <c r="AH108" s="151"/>
      <c r="AI108" s="151"/>
      <c r="AJ108" s="151"/>
      <c r="AK108" s="151"/>
      <c r="AL108" s="151"/>
      <c r="AM108" s="151"/>
      <c r="AN108" s="151"/>
      <c r="AO108" s="151"/>
    </row>
    <row r="109" customFormat="false" ht="12.75" hidden="false" customHeight="true" outlineLevel="0" collapsed="false">
      <c r="A109" s="149"/>
      <c r="B109" s="149"/>
      <c r="C109" s="149"/>
      <c r="D109" s="149"/>
      <c r="E109" s="149"/>
      <c r="F109" s="149"/>
      <c r="G109" s="149"/>
      <c r="H109" s="149"/>
      <c r="I109" s="149"/>
      <c r="J109" s="149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51"/>
      <c r="AB109" s="151"/>
      <c r="AC109" s="151"/>
      <c r="AD109" s="151"/>
      <c r="AE109" s="151"/>
      <c r="AF109" s="151"/>
      <c r="AG109" s="151"/>
      <c r="AH109" s="151"/>
      <c r="AI109" s="151"/>
      <c r="AJ109" s="151"/>
      <c r="AK109" s="151"/>
      <c r="AL109" s="151"/>
      <c r="AM109" s="151"/>
      <c r="AN109" s="151"/>
      <c r="AO109" s="151"/>
    </row>
    <row r="110" customFormat="false" ht="12.75" hidden="false" customHeight="true" outlineLevel="0" collapsed="false">
      <c r="A110" s="149"/>
      <c r="B110" s="149"/>
      <c r="C110" s="149"/>
      <c r="D110" s="149"/>
      <c r="E110" s="149"/>
      <c r="F110" s="149"/>
      <c r="G110" s="149"/>
      <c r="H110" s="149"/>
      <c r="I110" s="149"/>
      <c r="J110" s="149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  <c r="AB110" s="151"/>
      <c r="AC110" s="151"/>
      <c r="AD110" s="151"/>
      <c r="AE110" s="151"/>
      <c r="AF110" s="151"/>
      <c r="AG110" s="151"/>
      <c r="AH110" s="151"/>
      <c r="AI110" s="151"/>
      <c r="AJ110" s="151"/>
      <c r="AK110" s="151"/>
      <c r="AL110" s="151"/>
      <c r="AM110" s="151"/>
      <c r="AN110" s="151"/>
      <c r="AO110" s="151"/>
    </row>
    <row r="111" customFormat="false" ht="12.75" hidden="false" customHeight="true" outlineLevel="0" collapsed="false">
      <c r="A111" s="149"/>
      <c r="B111" s="149"/>
      <c r="C111" s="149"/>
      <c r="D111" s="149"/>
      <c r="E111" s="149"/>
      <c r="F111" s="149"/>
      <c r="G111" s="149"/>
      <c r="H111" s="149"/>
      <c r="I111" s="149"/>
      <c r="J111" s="149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51"/>
      <c r="AE111" s="151"/>
      <c r="AF111" s="151"/>
      <c r="AG111" s="151"/>
      <c r="AH111" s="151"/>
      <c r="AI111" s="151"/>
      <c r="AJ111" s="151"/>
      <c r="AK111" s="151"/>
      <c r="AL111" s="151"/>
      <c r="AM111" s="151"/>
      <c r="AN111" s="151"/>
      <c r="AO111" s="151"/>
    </row>
    <row r="112" customFormat="false" ht="12.75" hidden="false" customHeight="true" outlineLevel="0" collapsed="false">
      <c r="A112" s="151"/>
      <c r="B112" s="186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  <c r="AB112" s="151"/>
      <c r="AC112" s="151"/>
      <c r="AD112" s="151"/>
      <c r="AE112" s="151"/>
      <c r="AF112" s="151"/>
      <c r="AG112" s="151"/>
      <c r="AH112" s="151"/>
      <c r="AI112" s="151"/>
      <c r="AJ112" s="151"/>
      <c r="AK112" s="151"/>
      <c r="AL112" s="151"/>
      <c r="AM112" s="151"/>
      <c r="AN112" s="151"/>
      <c r="AO112" s="151"/>
    </row>
    <row r="113" customFormat="false" ht="12.75" hidden="false" customHeight="true" outlineLevel="0" collapsed="false">
      <c r="A113" s="151"/>
      <c r="B113" s="167"/>
      <c r="C113" s="151"/>
      <c r="D113" s="151"/>
      <c r="E113" s="151"/>
      <c r="F113" s="151"/>
      <c r="G113" s="151"/>
      <c r="H113" s="151"/>
      <c r="I113" s="167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  <c r="AE113" s="151"/>
      <c r="AF113" s="151"/>
      <c r="AG113" s="151"/>
      <c r="AH113" s="151"/>
      <c r="AI113" s="151"/>
      <c r="AJ113" s="151"/>
      <c r="AK113" s="151"/>
      <c r="AL113" s="151"/>
      <c r="AM113" s="151"/>
      <c r="AN113" s="151"/>
      <c r="AO113" s="151"/>
    </row>
    <row r="114" customFormat="false" ht="12.75" hidden="false" customHeight="true" outlineLevel="0" collapsed="false">
      <c r="A114" s="149"/>
      <c r="B114" s="149"/>
      <c r="C114" s="149"/>
      <c r="D114" s="149"/>
      <c r="E114" s="149"/>
      <c r="F114" s="149"/>
      <c r="G114" s="149"/>
      <c r="H114" s="149"/>
      <c r="I114" s="149"/>
      <c r="J114" s="149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  <c r="AE114" s="151"/>
      <c r="AF114" s="151"/>
      <c r="AG114" s="151"/>
      <c r="AH114" s="151"/>
      <c r="AI114" s="151"/>
      <c r="AJ114" s="151"/>
      <c r="AK114" s="151"/>
      <c r="AL114" s="151"/>
      <c r="AM114" s="151"/>
      <c r="AN114" s="151"/>
      <c r="AO114" s="151"/>
    </row>
    <row r="115" customFormat="false" ht="12.75" hidden="false" customHeight="true" outlineLevel="0" collapsed="false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  <c r="AK115" s="151"/>
      <c r="AL115" s="151"/>
      <c r="AM115" s="151"/>
      <c r="AN115" s="151"/>
      <c r="AO115" s="151"/>
    </row>
    <row r="116" customFormat="false" ht="12.75" hidden="false" customHeight="true" outlineLevel="0" collapsed="false">
      <c r="A116" s="149"/>
      <c r="B116" s="149"/>
      <c r="C116" s="149"/>
      <c r="D116" s="149"/>
      <c r="E116" s="149"/>
      <c r="F116" s="149"/>
      <c r="G116" s="149"/>
      <c r="H116" s="149"/>
      <c r="I116" s="149"/>
      <c r="J116" s="149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51"/>
      <c r="AO116" s="151"/>
    </row>
    <row r="117" customFormat="false" ht="12.75" hidden="false" customHeight="true" outlineLevel="0" collapsed="false">
      <c r="A117" s="149"/>
      <c r="B117" s="149"/>
      <c r="C117" s="149"/>
      <c r="D117" s="149"/>
      <c r="E117" s="149"/>
      <c r="F117" s="149"/>
      <c r="G117" s="149"/>
      <c r="H117" s="149"/>
      <c r="I117" s="149"/>
      <c r="J117" s="149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  <c r="AB117" s="151"/>
      <c r="AC117" s="151"/>
      <c r="AD117" s="151"/>
      <c r="AE117" s="151"/>
      <c r="AF117" s="151"/>
      <c r="AG117" s="151"/>
      <c r="AH117" s="151"/>
      <c r="AI117" s="151"/>
      <c r="AJ117" s="151"/>
      <c r="AK117" s="151"/>
      <c r="AL117" s="151"/>
      <c r="AM117" s="151"/>
      <c r="AN117" s="151"/>
      <c r="AO117" s="151"/>
    </row>
    <row r="118" customFormat="false" ht="12.75" hidden="false" customHeight="true" outlineLevel="0" collapsed="false">
      <c r="A118" s="149"/>
      <c r="B118" s="149"/>
      <c r="C118" s="149"/>
      <c r="D118" s="149"/>
      <c r="E118" s="149"/>
      <c r="F118" s="149"/>
      <c r="G118" s="149"/>
      <c r="H118" s="149"/>
      <c r="I118" s="149"/>
      <c r="J118" s="149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  <c r="AE118" s="151"/>
      <c r="AF118" s="151"/>
      <c r="AG118" s="151"/>
      <c r="AH118" s="151"/>
      <c r="AI118" s="151"/>
      <c r="AJ118" s="151"/>
      <c r="AK118" s="151"/>
      <c r="AL118" s="151"/>
      <c r="AM118" s="151"/>
      <c r="AN118" s="151"/>
      <c r="AO118" s="151"/>
    </row>
    <row r="119" customFormat="false" ht="12.75" hidden="false" customHeight="true" outlineLevel="0" collapsed="false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  <c r="AK119" s="151"/>
      <c r="AL119" s="151"/>
      <c r="AM119" s="151"/>
      <c r="AN119" s="151"/>
      <c r="AO119" s="151"/>
    </row>
    <row r="120" customFormat="false" ht="12.75" hidden="false" customHeight="true" outlineLevel="0" collapsed="false">
      <c r="A120" s="149"/>
      <c r="B120" s="149"/>
      <c r="C120" s="149"/>
      <c r="D120" s="149"/>
      <c r="E120" s="149"/>
      <c r="F120" s="149"/>
      <c r="G120" s="149"/>
      <c r="H120" s="149"/>
      <c r="I120" s="149"/>
      <c r="J120" s="149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1"/>
      <c r="AD120" s="151"/>
      <c r="AE120" s="151"/>
      <c r="AF120" s="151"/>
      <c r="AG120" s="151"/>
      <c r="AH120" s="151"/>
      <c r="AI120" s="151"/>
      <c r="AJ120" s="151"/>
      <c r="AK120" s="151"/>
      <c r="AL120" s="151"/>
      <c r="AM120" s="151"/>
      <c r="AN120" s="151"/>
      <c r="AO120" s="151"/>
    </row>
    <row r="121" customFormat="false" ht="12.75" hidden="false" customHeight="true" outlineLevel="0" collapsed="false">
      <c r="A121" s="149"/>
      <c r="B121" s="149"/>
      <c r="C121" s="149"/>
      <c r="D121" s="149"/>
      <c r="E121" s="149"/>
      <c r="F121" s="149"/>
      <c r="G121" s="149"/>
      <c r="H121" s="149"/>
      <c r="I121" s="149"/>
      <c r="J121" s="149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  <c r="AC121" s="151"/>
      <c r="AD121" s="151"/>
      <c r="AE121" s="151"/>
      <c r="AF121" s="151"/>
      <c r="AG121" s="151"/>
      <c r="AH121" s="151"/>
      <c r="AI121" s="151"/>
      <c r="AJ121" s="151"/>
      <c r="AK121" s="151"/>
      <c r="AL121" s="151"/>
      <c r="AM121" s="151"/>
      <c r="AN121" s="151"/>
      <c r="AO121" s="151"/>
    </row>
    <row r="122" customFormat="false" ht="12.75" hidden="false" customHeight="true" outlineLevel="0" collapsed="false">
      <c r="A122" s="149"/>
      <c r="B122" s="149"/>
      <c r="C122" s="149"/>
      <c r="D122" s="149"/>
      <c r="E122" s="149"/>
      <c r="F122" s="149"/>
      <c r="G122" s="149"/>
      <c r="H122" s="149"/>
      <c r="I122" s="149"/>
      <c r="J122" s="149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  <c r="AC122" s="151"/>
      <c r="AD122" s="151"/>
      <c r="AE122" s="151"/>
      <c r="AF122" s="151"/>
      <c r="AG122" s="151"/>
      <c r="AH122" s="151"/>
      <c r="AI122" s="151"/>
      <c r="AJ122" s="151"/>
      <c r="AK122" s="151"/>
      <c r="AL122" s="151"/>
      <c r="AM122" s="151"/>
      <c r="AN122" s="151"/>
      <c r="AO122" s="151"/>
    </row>
    <row r="123" customFormat="false" ht="12.75" hidden="false" customHeight="true" outlineLevel="0" collapsed="false">
      <c r="A123" s="149"/>
      <c r="B123" s="149"/>
      <c r="C123" s="149"/>
      <c r="D123" s="149"/>
      <c r="E123" s="149"/>
      <c r="F123" s="149"/>
      <c r="G123" s="149"/>
      <c r="H123" s="149"/>
      <c r="I123" s="149"/>
      <c r="J123" s="149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  <c r="AC123" s="151"/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51"/>
      <c r="AO123" s="151"/>
    </row>
    <row r="124" customFormat="false" ht="12.75" hidden="false" customHeight="true" outlineLevel="0" collapsed="false">
      <c r="A124" s="149"/>
      <c r="B124" s="149"/>
      <c r="C124" s="149"/>
      <c r="D124" s="149"/>
      <c r="E124" s="149"/>
      <c r="F124" s="149"/>
      <c r="G124" s="149"/>
      <c r="H124" s="149"/>
      <c r="I124" s="149"/>
      <c r="J124" s="149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  <c r="AC124" s="151"/>
      <c r="AD124" s="151"/>
      <c r="AE124" s="151"/>
      <c r="AF124" s="151"/>
      <c r="AG124" s="151"/>
      <c r="AH124" s="151"/>
      <c r="AI124" s="151"/>
      <c r="AJ124" s="151"/>
      <c r="AK124" s="151"/>
      <c r="AL124" s="151"/>
      <c r="AM124" s="151"/>
      <c r="AN124" s="151"/>
      <c r="AO124" s="151"/>
    </row>
    <row r="125" customFormat="false" ht="12.75" hidden="false" customHeight="true" outlineLevel="0" collapsed="false">
      <c r="A125" s="149"/>
      <c r="B125" s="149"/>
      <c r="C125" s="149"/>
      <c r="D125" s="149"/>
      <c r="E125" s="149"/>
      <c r="F125" s="149"/>
      <c r="G125" s="149"/>
      <c r="H125" s="149"/>
      <c r="I125" s="149"/>
      <c r="J125" s="149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  <c r="AC125" s="151"/>
      <c r="AD125" s="151"/>
      <c r="AE125" s="151"/>
      <c r="AF125" s="151"/>
      <c r="AG125" s="151"/>
      <c r="AH125" s="151"/>
      <c r="AI125" s="151"/>
      <c r="AJ125" s="151"/>
      <c r="AK125" s="151"/>
      <c r="AL125" s="151"/>
      <c r="AM125" s="151"/>
      <c r="AN125" s="151"/>
      <c r="AO125" s="151"/>
    </row>
    <row r="126" customFormat="false" ht="12.75" hidden="false" customHeight="true" outlineLevel="0" collapsed="false">
      <c r="A126" s="149"/>
      <c r="B126" s="149"/>
      <c r="C126" s="149"/>
      <c r="D126" s="149"/>
      <c r="E126" s="149"/>
      <c r="F126" s="149"/>
      <c r="G126" s="149"/>
      <c r="H126" s="149"/>
      <c r="I126" s="149"/>
      <c r="J126" s="149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  <c r="AK126" s="151"/>
      <c r="AL126" s="151"/>
      <c r="AM126" s="151"/>
      <c r="AN126" s="151"/>
      <c r="AO126" s="151"/>
    </row>
    <row r="127" customFormat="false" ht="12.75" hidden="false" customHeight="true" outlineLevel="0" collapsed="false">
      <c r="A127" s="149"/>
      <c r="B127" s="149"/>
      <c r="C127" s="149"/>
      <c r="D127" s="149"/>
      <c r="E127" s="149"/>
      <c r="F127" s="149"/>
      <c r="G127" s="149"/>
      <c r="H127" s="149"/>
      <c r="I127" s="149"/>
      <c r="J127" s="149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  <c r="AC127" s="151"/>
      <c r="AD127" s="151"/>
      <c r="AE127" s="151"/>
      <c r="AF127" s="151"/>
      <c r="AG127" s="151"/>
      <c r="AH127" s="151"/>
      <c r="AI127" s="151"/>
      <c r="AJ127" s="151"/>
      <c r="AK127" s="151"/>
      <c r="AL127" s="151"/>
      <c r="AM127" s="151"/>
      <c r="AN127" s="151"/>
      <c r="AO127" s="151"/>
    </row>
    <row r="128" customFormat="false" ht="12.75" hidden="false" customHeight="true" outlineLevel="0" collapsed="false">
      <c r="A128" s="149"/>
      <c r="B128" s="149"/>
      <c r="C128" s="149"/>
      <c r="D128" s="149"/>
      <c r="E128" s="149"/>
      <c r="F128" s="149"/>
      <c r="G128" s="149"/>
      <c r="H128" s="149"/>
      <c r="I128" s="149"/>
      <c r="J128" s="149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  <c r="AC128" s="151"/>
      <c r="AD128" s="151"/>
      <c r="AE128" s="151"/>
      <c r="AF128" s="151"/>
      <c r="AG128" s="151"/>
      <c r="AH128" s="151"/>
      <c r="AI128" s="151"/>
      <c r="AJ128" s="151"/>
      <c r="AK128" s="151"/>
      <c r="AL128" s="151"/>
      <c r="AM128" s="151"/>
      <c r="AN128" s="151"/>
      <c r="AO128" s="151"/>
    </row>
    <row r="129" customFormat="false" ht="12.75" hidden="false" customHeight="true" outlineLevel="0" collapsed="false">
      <c r="A129" s="149"/>
      <c r="B129" s="149"/>
      <c r="C129" s="149"/>
      <c r="D129" s="149"/>
      <c r="E129" s="149"/>
      <c r="F129" s="149"/>
      <c r="G129" s="149"/>
      <c r="H129" s="149"/>
      <c r="I129" s="149"/>
      <c r="J129" s="149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  <c r="AK129" s="151"/>
      <c r="AL129" s="151"/>
      <c r="AM129" s="151"/>
      <c r="AN129" s="151"/>
      <c r="AO129" s="151"/>
    </row>
    <row r="130" customFormat="false" ht="12.75" hidden="false" customHeight="true" outlineLevel="0" collapsed="false">
      <c r="A130" s="149"/>
      <c r="B130" s="149"/>
      <c r="C130" s="149"/>
      <c r="D130" s="149"/>
      <c r="E130" s="149"/>
      <c r="F130" s="149"/>
      <c r="G130" s="149"/>
      <c r="H130" s="149"/>
      <c r="I130" s="149"/>
      <c r="J130" s="149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  <c r="AB130" s="151"/>
      <c r="AC130" s="151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51"/>
      <c r="AO130" s="151"/>
    </row>
    <row r="131" customFormat="false" ht="12.75" hidden="false" customHeight="true" outlineLevel="0" collapsed="false">
      <c r="A131" s="149"/>
      <c r="B131" s="149"/>
      <c r="C131" s="149"/>
      <c r="D131" s="149"/>
      <c r="E131" s="149"/>
      <c r="F131" s="149"/>
      <c r="G131" s="149"/>
      <c r="H131" s="149"/>
      <c r="I131" s="149"/>
      <c r="J131" s="149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1"/>
    </row>
    <row r="132" customFormat="false" ht="12.75" hidden="false" customHeight="true" outlineLevel="0" collapsed="false">
      <c r="A132" s="149"/>
      <c r="B132" s="149"/>
      <c r="C132" s="149"/>
      <c r="D132" s="149"/>
      <c r="E132" s="149"/>
      <c r="F132" s="149"/>
      <c r="G132" s="149"/>
      <c r="H132" s="149"/>
      <c r="I132" s="149"/>
      <c r="J132" s="149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  <c r="AB132" s="151"/>
      <c r="AC132" s="151"/>
      <c r="AD132" s="151"/>
      <c r="AE132" s="151"/>
      <c r="AF132" s="151"/>
      <c r="AG132" s="151"/>
      <c r="AH132" s="151"/>
      <c r="AI132" s="151"/>
      <c r="AJ132" s="151"/>
      <c r="AK132" s="151"/>
      <c r="AL132" s="151"/>
      <c r="AM132" s="151"/>
      <c r="AN132" s="151"/>
      <c r="AO132" s="151"/>
    </row>
    <row r="133" customFormat="false" ht="12.75" hidden="false" customHeight="true" outlineLevel="0" collapsed="false">
      <c r="A133" s="149"/>
      <c r="B133" s="149"/>
      <c r="C133" s="149"/>
      <c r="D133" s="149"/>
      <c r="E133" s="149"/>
      <c r="F133" s="149"/>
      <c r="G133" s="149"/>
      <c r="H133" s="149"/>
      <c r="I133" s="149"/>
      <c r="J133" s="149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A133" s="151"/>
      <c r="AB133" s="151"/>
      <c r="AC133" s="151"/>
      <c r="AD133" s="151"/>
      <c r="AE133" s="151"/>
      <c r="AF133" s="151"/>
      <c r="AG133" s="151"/>
      <c r="AH133" s="151"/>
      <c r="AI133" s="151"/>
      <c r="AJ133" s="151"/>
      <c r="AK133" s="151"/>
      <c r="AL133" s="151"/>
      <c r="AM133" s="151"/>
      <c r="AN133" s="151"/>
      <c r="AO133" s="151"/>
    </row>
    <row r="134" customFormat="false" ht="12.75" hidden="false" customHeight="true" outlineLevel="0" collapsed="false">
      <c r="A134" s="151"/>
      <c r="B134" s="186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  <c r="AB134" s="151"/>
      <c r="AC134" s="151"/>
      <c r="AD134" s="151"/>
      <c r="AE134" s="151"/>
      <c r="AF134" s="151"/>
      <c r="AG134" s="151"/>
      <c r="AH134" s="151"/>
      <c r="AI134" s="151"/>
      <c r="AJ134" s="151"/>
      <c r="AK134" s="151"/>
      <c r="AL134" s="151"/>
      <c r="AM134" s="151"/>
      <c r="AN134" s="151"/>
      <c r="AO134" s="151"/>
    </row>
    <row r="135" customFormat="false" ht="12.75" hidden="false" customHeight="true" outlineLevel="0" collapsed="false">
      <c r="A135" s="174"/>
      <c r="B135" s="186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A135" s="151"/>
      <c r="AB135" s="151"/>
      <c r="AC135" s="151"/>
      <c r="AD135" s="151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51"/>
      <c r="AO135" s="151"/>
    </row>
    <row r="136" customFormat="false" ht="12.75" hidden="false" customHeight="true" outlineLevel="0" collapsed="false">
      <c r="A136" s="194" t="s">
        <v>101</v>
      </c>
      <c r="B136" s="194" t="str">
        <f aca="false">VLOOKUP(B1,Dati!B2:AF14,2,0)</f>
        <v>R+</v>
      </c>
      <c r="C136" s="194" t="str">
        <f aca="false">VLOOKUP(B1,Dati!B2:AF14,3,0)</f>
        <v>A+</v>
      </c>
      <c r="D136" s="194" t="str">
        <f aca="false">VLOOKUP(B1,Dati!B2:AF14,4,0)</f>
        <v>R=</v>
      </c>
      <c r="E136" s="194" t="str">
        <f aca="false">VLOOKUP(B1,Dati!B2:AF14,5,0)</f>
        <v>A+</v>
      </c>
      <c r="F136" s="194" t="str">
        <f aca="false">VLOOKUP(B1,Dati!B2:AF14,6,0)</f>
        <v>A#</v>
      </c>
      <c r="G136" s="194" t="str">
        <f aca="false">VLOOKUP(B1,Dati!B2:AF14,7,0)</f>
        <v>A#</v>
      </c>
      <c r="H136" s="194" t="str">
        <f aca="false">VLOOKUP(B1,Dati!B2:AF14,8,0)</f>
        <v>A+</v>
      </c>
      <c r="I136" s="194" t="str">
        <f aca="false">VLOOKUP(B1,Dati!B2:AF14,9,0)</f>
        <v>A+</v>
      </c>
      <c r="J136" s="194" t="str">
        <f aca="false">VLOOKUP(B1,Dati!B2:AF14,10,0)</f>
        <v>A=</v>
      </c>
      <c r="K136" s="194" t="str">
        <f aca="false">VLOOKUP(B1,Dati!B2:AF14,11,0)</f>
        <v>A+</v>
      </c>
      <c r="L136" s="194" t="str">
        <f aca="false">VLOOKUP(B1,Dati!B2:AF14,12,0)</f>
        <v>B+</v>
      </c>
      <c r="M136" s="194" t="str">
        <f aca="false">VLOOKUP(B1,Dati!B2:AF14,13,0)</f>
        <v>A#</v>
      </c>
      <c r="N136" s="194" t="str">
        <f aca="false">VLOOKUP(B1,Dati!B2:AF14,14,0)</f>
        <v>B+</v>
      </c>
      <c r="O136" s="194" t="str">
        <f aca="false">VLOOKUP(B1,Dati!B2:AF14,15,0)</f>
        <v>B+</v>
      </c>
      <c r="P136" s="194" t="str">
        <f aca="false">VLOOKUP(B1,Dati!B2:AF14,16,0)</f>
        <v>B=</v>
      </c>
      <c r="Q136" s="194" t="str">
        <f aca="false">VLOOKUP(B1,Dati!B2:AF14,17,0)</f>
        <v>R=</v>
      </c>
      <c r="R136" s="194" t="str">
        <f aca="false">VLOOKUP(B1,Dati!B2:AF14,18,0)</f>
        <v>R-</v>
      </c>
      <c r="S136" s="194" t="str">
        <f aca="false">VLOOKUP(B1,Dati!B2:AF14,19,0)</f>
        <v>R-</v>
      </c>
      <c r="T136" s="194" t="str">
        <f aca="false">VLOOKUP(B1,Dati!B2:AF14,20,0)</f>
        <v>A+</v>
      </c>
      <c r="U136" s="194" t="str">
        <f aca="false">VLOOKUP(B1,Dati!B2:AF14,21,0)</f>
        <v>A#</v>
      </c>
      <c r="V136" s="194" t="n">
        <f aca="false">VLOOKUP(B1,Dati!B2:AF14,22,0)</f>
        <v>0</v>
      </c>
      <c r="W136" s="194" t="n">
        <f aca="false">VLOOKUP(B1,Dati!B2:AF14,23,0)</f>
        <v>0</v>
      </c>
      <c r="X136" s="194" t="n">
        <f aca="false">VLOOKUP(B1,Dati!B2:AF14,24,0)</f>
        <v>0</v>
      </c>
      <c r="Y136" s="194" t="n">
        <f aca="false">VLOOKUP(B1,Dati!B2:AF14,25,0)</f>
        <v>0</v>
      </c>
      <c r="Z136" s="194" t="n">
        <f aca="false">VLOOKUP(B1,Dati!B2:AF14,26,0)</f>
        <v>0</v>
      </c>
      <c r="AA136" s="194" t="n">
        <f aca="false">VLOOKUP(B1,Dati!B2:AF14,27,0)</f>
        <v>0</v>
      </c>
      <c r="AB136" s="194" t="n">
        <f aca="false">VLOOKUP(B1,Dati!B2:AF14,28,0)</f>
        <v>0</v>
      </c>
      <c r="AC136" s="194" t="n">
        <f aca="false">VLOOKUP(B1,Dati!B2:AF14,29,0)</f>
        <v>0</v>
      </c>
      <c r="AD136" s="194" t="n">
        <f aca="false">VLOOKUP(B1,Dati!B2:AF14,30,0)</f>
        <v>0</v>
      </c>
      <c r="AE136" s="194" t="n">
        <f aca="false">VLOOKUP(B1,Dati!B2:AF14,31,0)</f>
        <v>0</v>
      </c>
      <c r="AF136" s="151"/>
      <c r="AG136" s="151"/>
      <c r="AH136" s="151"/>
      <c r="AI136" s="151"/>
      <c r="AJ136" s="151"/>
      <c r="AK136" s="151"/>
      <c r="AL136" s="151"/>
      <c r="AM136" s="151"/>
      <c r="AN136" s="151"/>
      <c r="AO136" s="151"/>
    </row>
    <row r="137" customFormat="false" ht="12.75" hidden="false" customHeight="true" outlineLevel="0" collapsed="false">
      <c r="A137" s="194" t="s">
        <v>102</v>
      </c>
      <c r="B137" s="194" t="str">
        <f aca="false">VLOOKUP(B1,Dati!B17:AF28,2,0)</f>
        <v>A/</v>
      </c>
      <c r="C137" s="194" t="str">
        <f aca="false">VLOOKUP(B1,Dati!B17:AF28,3,0)</f>
        <v>R+</v>
      </c>
      <c r="D137" s="194" t="str">
        <f aca="false">VLOOKUP(B1,Dati!B17:AF28,4,0)</f>
        <v>A+</v>
      </c>
      <c r="E137" s="194" t="str">
        <f aca="false">VLOOKUP(B1,Dati!B17:AF28,5,0)</f>
        <v>R+</v>
      </c>
      <c r="F137" s="194" t="str">
        <f aca="false">VLOOKUP(B1,Dati!B17:AF28,6,0)</f>
        <v>A+</v>
      </c>
      <c r="G137" s="194" t="str">
        <f aca="false">VLOOKUP(B1,Dati!B17:AF28,7,0)</f>
        <v>B+</v>
      </c>
      <c r="H137" s="194" t="str">
        <f aca="false">VLOOKUP(B1,Dati!B17:AF28,8,0)</f>
        <v>B+</v>
      </c>
      <c r="I137" s="194" t="str">
        <f aca="false">VLOOKUP(B1,Dati!B17:AF28,9,0)</f>
        <v>R#</v>
      </c>
      <c r="J137" s="194" t="str">
        <f aca="false">VLOOKUP(B1,Dati!B17:AF28,10,0)</f>
        <v>R+</v>
      </c>
      <c r="K137" s="194" t="str">
        <f aca="false">VLOOKUP(B1,Dati!B17:AF28,11,0)</f>
        <v>R+</v>
      </c>
      <c r="L137" s="194" t="str">
        <f aca="false">VLOOKUP(B1,Dati!B17:AF28,12,0)</f>
        <v>A/</v>
      </c>
      <c r="M137" s="194" t="str">
        <f aca="false">VLOOKUP(B1,Dati!B17:AF28,13,0)</f>
        <v>A+</v>
      </c>
      <c r="N137" s="194" t="str">
        <f aca="false">VLOOKUP(B1,Dati!B17:AF28,14,0)</f>
        <v>A#</v>
      </c>
      <c r="O137" s="194" t="str">
        <f aca="false">VLOOKUP(B1,Dati!B17:AF28,15,0)</f>
        <v>A+</v>
      </c>
      <c r="P137" s="194" t="str">
        <f aca="false">VLOOKUP(B1,Dati!B17:AF28,16,0)</f>
        <v>M#</v>
      </c>
      <c r="Q137" s="194" t="str">
        <f aca="false">VLOOKUP(B1,Dati!B17:AF28,17,0)</f>
        <v>B+</v>
      </c>
      <c r="R137" s="194" t="n">
        <f aca="false">VLOOKUP(B1,Dati!B17:AF28,18,0)</f>
        <v>0</v>
      </c>
      <c r="S137" s="194" t="n">
        <f aca="false">VLOOKUP(B1,Dati!B17:AF28,19,0)</f>
        <v>0</v>
      </c>
      <c r="T137" s="194" t="n">
        <f aca="false">VLOOKUP(B1,Dati!B17:AF28,20,0)</f>
        <v>0</v>
      </c>
      <c r="U137" s="194" t="n">
        <f aca="false">VLOOKUP(B1,Dati!B17:AF28,21,0)</f>
        <v>0</v>
      </c>
      <c r="V137" s="194" t="n">
        <f aca="false">VLOOKUP(B1,Dati!B17:AF28,22,0)</f>
        <v>0</v>
      </c>
      <c r="W137" s="194" t="n">
        <f aca="false">VLOOKUP(B1,Dati!B17:AF28,23,0)</f>
        <v>0</v>
      </c>
      <c r="X137" s="194" t="n">
        <f aca="false">VLOOKUP(B1,Dati!B17:AF28,24,0)</f>
        <v>0</v>
      </c>
      <c r="Y137" s="194" t="n">
        <f aca="false">VLOOKUP(B1,Dati!B17:AF28,25,0)</f>
        <v>0</v>
      </c>
      <c r="Z137" s="194" t="n">
        <f aca="false">VLOOKUP(B1,Dati!B17:AF28,26,0)</f>
        <v>0</v>
      </c>
      <c r="AA137" s="194" t="n">
        <f aca="false">VLOOKUP(B1,Dati!B17:AF28,27,0)</f>
        <v>0</v>
      </c>
      <c r="AB137" s="194" t="n">
        <f aca="false">VLOOKUP(B1,Dati!B17:AF28,28,0)</f>
        <v>0</v>
      </c>
      <c r="AC137" s="194" t="n">
        <f aca="false">VLOOKUP(B1,Dati!B17:AF28,29,0)</f>
        <v>0</v>
      </c>
      <c r="AD137" s="194" t="n">
        <f aca="false">VLOOKUP(B1,Dati!B17:AF28,30,0)</f>
        <v>0</v>
      </c>
      <c r="AE137" s="194" t="n">
        <f aca="false">VLOOKUP(B1,Dati!B17:AF28,31,0)</f>
        <v>0</v>
      </c>
      <c r="AF137" s="151"/>
      <c r="AG137" s="151"/>
      <c r="AH137" s="151"/>
      <c r="AI137" s="151"/>
      <c r="AJ137" s="151"/>
      <c r="AK137" s="151"/>
      <c r="AL137" s="151"/>
      <c r="AM137" s="151"/>
      <c r="AN137" s="151"/>
      <c r="AO137" s="151"/>
    </row>
    <row r="138" customFormat="false" ht="12.75" hidden="false" customHeight="true" outlineLevel="0" collapsed="false">
      <c r="A138" s="194" t="s">
        <v>103</v>
      </c>
      <c r="B138" s="194" t="str">
        <f aca="false">VLOOKUP(B1,Dati!B31:AF42,2,0)</f>
        <v>R=</v>
      </c>
      <c r="C138" s="194" t="str">
        <f aca="false">VLOOKUP(B1,Dati!B31:AF42,3,0)</f>
        <v>R-</v>
      </c>
      <c r="D138" s="194" t="str">
        <f aca="false">VLOOKUP(B1,Dati!B31:AF42,4,0)</f>
        <v>A/</v>
      </c>
      <c r="E138" s="194" t="str">
        <f aca="false">VLOOKUP(B1,Dati!B31:AF42,5,0)</f>
        <v>B+</v>
      </c>
      <c r="F138" s="194" t="str">
        <f aca="false">VLOOKUP(B1,Dati!B31:AF42,6,0)</f>
        <v>B+</v>
      </c>
      <c r="G138" s="194" t="str">
        <f aca="false">VLOOKUP(B1,Dati!B31:AF42,7,0)</f>
        <v>R#</v>
      </c>
      <c r="H138" s="194" t="str">
        <f aca="false">VLOOKUP(B1,Dati!B31:AF42,8,0)</f>
        <v>R/</v>
      </c>
      <c r="I138" s="194" t="n">
        <f aca="false">VLOOKUP(B1,Dati!B31:AF42,9,0)</f>
        <v>0</v>
      </c>
      <c r="J138" s="194" t="n">
        <f aca="false">VLOOKUP(B1,Dati!B31:AF42,10,0)</f>
        <v>0</v>
      </c>
      <c r="K138" s="194" t="n">
        <f aca="false">VLOOKUP(B1,Dati!B31:AF42,11,0)</f>
        <v>0</v>
      </c>
      <c r="L138" s="194" t="n">
        <f aca="false">VLOOKUP(B1,Dati!B31:AF42,12,0)</f>
        <v>0</v>
      </c>
      <c r="M138" s="194" t="n">
        <f aca="false">VLOOKUP(B1,Dati!B31:AF42,13,0)</f>
        <v>0</v>
      </c>
      <c r="N138" s="194" t="n">
        <f aca="false">VLOOKUP(B1,Dati!B31:AF42,14,0)</f>
        <v>0</v>
      </c>
      <c r="O138" s="194" t="n">
        <f aca="false">VLOOKUP(B1,Dati!B31:AF42,15,0)</f>
        <v>0</v>
      </c>
      <c r="P138" s="194" t="n">
        <f aca="false">VLOOKUP(B1,Dati!B31:AF42,16,0)</f>
        <v>0</v>
      </c>
      <c r="Q138" s="194" t="n">
        <f aca="false">VLOOKUP(B1,Dati!B31:AF42,17,0)</f>
        <v>0</v>
      </c>
      <c r="R138" s="194" t="n">
        <f aca="false">VLOOKUP(B1,Dati!B31:AF42,18,0)</f>
        <v>0</v>
      </c>
      <c r="S138" s="194" t="n">
        <f aca="false">VLOOKUP(B1,Dati!B31:AF42,19,0)</f>
        <v>0</v>
      </c>
      <c r="T138" s="194" t="n">
        <f aca="false">VLOOKUP(B1,Dati!B31:AF42,20,0)</f>
        <v>0</v>
      </c>
      <c r="U138" s="194" t="n">
        <f aca="false">VLOOKUP(B1,Dati!B31:AF42,21,0)</f>
        <v>0</v>
      </c>
      <c r="V138" s="194" t="n">
        <f aca="false">VLOOKUP(B1,Dati!B31:AF42,22,0)</f>
        <v>0</v>
      </c>
      <c r="W138" s="194" t="n">
        <f aca="false">VLOOKUP(B1,Dati!B31:AF42,23,0)</f>
        <v>0</v>
      </c>
      <c r="X138" s="194" t="n">
        <f aca="false">VLOOKUP(B1,Dati!B31:AF42,24,0)</f>
        <v>0</v>
      </c>
      <c r="Y138" s="194" t="n">
        <f aca="false">VLOOKUP(B1,Dati!B31:AF42,25,0)</f>
        <v>0</v>
      </c>
      <c r="Z138" s="194" t="n">
        <f aca="false">VLOOKUP(B1,Dati!B31:AF42,26,0)</f>
        <v>0</v>
      </c>
      <c r="AA138" s="194" t="n">
        <f aca="false">VLOOKUP(B1,Dati!B31:AF42,27,0)</f>
        <v>0</v>
      </c>
      <c r="AB138" s="194" t="n">
        <f aca="false">VLOOKUP(B1,Dati!B31:AF42,28,0)</f>
        <v>0</v>
      </c>
      <c r="AC138" s="194" t="n">
        <f aca="false">VLOOKUP(B1,Dati!B31:AF42,29,0)</f>
        <v>0</v>
      </c>
      <c r="AD138" s="194" t="n">
        <f aca="false">VLOOKUP(B1,Dati!B31:AF42,30,0)</f>
        <v>0</v>
      </c>
      <c r="AE138" s="194" t="n">
        <f aca="false">VLOOKUP(B1,Dati!B31:AF42,31,0)</f>
        <v>0</v>
      </c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</row>
    <row r="139" customFormat="false" ht="12.75" hidden="false" customHeight="true" outlineLevel="0" collapsed="false">
      <c r="A139" s="194" t="s">
        <v>104</v>
      </c>
      <c r="B139" s="194" t="n">
        <f aca="false">VLOOKUP(B1,Dati!B45:AF56,2,0)</f>
        <v>0</v>
      </c>
      <c r="C139" s="194" t="n">
        <f aca="false">VLOOKUP(B1,Dati!B45:AF56,3,0)</f>
        <v>0</v>
      </c>
      <c r="D139" s="194" t="n">
        <f aca="false">VLOOKUP(B1,Dati!B45:AF56,4,0)</f>
        <v>0</v>
      </c>
      <c r="E139" s="194" t="n">
        <f aca="false">VLOOKUP(B1,Dati!B45:AF56,5,0)</f>
        <v>0</v>
      </c>
      <c r="F139" s="194" t="n">
        <f aca="false">VLOOKUP(B1,Dati!B45:AF56,6,0)</f>
        <v>0</v>
      </c>
      <c r="G139" s="194" t="n">
        <f aca="false">VLOOKUP(B1,Dati!B45:AF56,7,0)</f>
        <v>0</v>
      </c>
      <c r="H139" s="194" t="n">
        <f aca="false">VLOOKUP(B1,Dati!B45:AF56,8,0)</f>
        <v>0</v>
      </c>
      <c r="I139" s="194" t="n">
        <f aca="false">VLOOKUP(B1,Dati!B45:AF56,9,0)</f>
        <v>0</v>
      </c>
      <c r="J139" s="194" t="n">
        <f aca="false">VLOOKUP(B1,Dati!B45:AF56,10,0)</f>
        <v>0</v>
      </c>
      <c r="K139" s="194" t="n">
        <f aca="false">VLOOKUP(B1,Dati!B45:AF56,11,0)</f>
        <v>0</v>
      </c>
      <c r="L139" s="194" t="n">
        <f aca="false">VLOOKUP(B1,Dati!B45:AF56,12,0)</f>
        <v>0</v>
      </c>
      <c r="M139" s="194" t="n">
        <f aca="false">VLOOKUP(B1,Dati!B45:AF56,13,0)</f>
        <v>0</v>
      </c>
      <c r="N139" s="194" t="n">
        <f aca="false">VLOOKUP(B1,Dati!B45:AF56,14,0)</f>
        <v>0</v>
      </c>
      <c r="O139" s="194" t="n">
        <f aca="false">VLOOKUP(B1,Dati!B45:AF56,15,0)</f>
        <v>0</v>
      </c>
      <c r="P139" s="194" t="n">
        <f aca="false">VLOOKUP(B1,Dati!B45:AF56,16,0)</f>
        <v>0</v>
      </c>
      <c r="Q139" s="194" t="n">
        <f aca="false">VLOOKUP(B1,Dati!B45:AF56,17,0)</f>
        <v>0</v>
      </c>
      <c r="R139" s="194" t="n">
        <f aca="false">VLOOKUP(B1,Dati!B45:AF56,18,0)</f>
        <v>0</v>
      </c>
      <c r="S139" s="194" t="n">
        <f aca="false">VLOOKUP(B1,Dati!B45:AF56,19,0)</f>
        <v>0</v>
      </c>
      <c r="T139" s="194" t="n">
        <f aca="false">VLOOKUP(B1,Dati!B45:AF56,20,0)</f>
        <v>0</v>
      </c>
      <c r="U139" s="194" t="n">
        <f aca="false">VLOOKUP(B1,Dati!B45:AF56,21,0)</f>
        <v>0</v>
      </c>
      <c r="V139" s="194" t="n">
        <f aca="false">VLOOKUP(B1,Dati!B45:AF56,22,0)</f>
        <v>0</v>
      </c>
      <c r="W139" s="194" t="n">
        <f aca="false">VLOOKUP(B1,Dati!B45:AF56,23,0)</f>
        <v>0</v>
      </c>
      <c r="X139" s="194" t="n">
        <f aca="false">VLOOKUP(B1,Dati!B45:AF56,24,0)</f>
        <v>0</v>
      </c>
      <c r="Y139" s="194" t="n">
        <f aca="false">VLOOKUP(B1,Dati!B45:AF56,25,0)</f>
        <v>0</v>
      </c>
      <c r="Z139" s="194" t="n">
        <f aca="false">VLOOKUP(B1,Dati!B45:AF56,26,0)</f>
        <v>0</v>
      </c>
      <c r="AA139" s="194" t="n">
        <f aca="false">VLOOKUP(B1,Dati!B45:AF56,27,0)</f>
        <v>0</v>
      </c>
      <c r="AB139" s="194" t="n">
        <f aca="false">VLOOKUP(B1,Dati!B45:AF56,28,0)</f>
        <v>0</v>
      </c>
      <c r="AC139" s="194" t="n">
        <f aca="false">VLOOKUP(B1,Dati!B45:AF56,29,0)</f>
        <v>0</v>
      </c>
      <c r="AD139" s="194" t="n">
        <f aca="false">VLOOKUP(B1,Dati!B45:AF56,30,0)</f>
        <v>0</v>
      </c>
      <c r="AE139" s="194" t="n">
        <f aca="false">VLOOKUP(B1,Dati!B45:AF56,31,0)</f>
        <v>0</v>
      </c>
      <c r="AF139" s="151"/>
      <c r="AG139" s="151"/>
      <c r="AH139" s="151"/>
      <c r="AI139" s="151"/>
      <c r="AJ139" s="151"/>
      <c r="AK139" s="151"/>
      <c r="AL139" s="151"/>
      <c r="AM139" s="151"/>
      <c r="AN139" s="151"/>
      <c r="AO139" s="151"/>
    </row>
    <row r="140" customFormat="false" ht="12.75" hidden="false" customHeight="true" outlineLevel="0" collapsed="false">
      <c r="A140" s="194" t="s">
        <v>105</v>
      </c>
      <c r="B140" s="194" t="n">
        <f aca="false">VLOOKUP(B1,Dati!B59:AF70,2,0)</f>
        <v>0</v>
      </c>
      <c r="C140" s="194" t="n">
        <f aca="false">VLOOKUP(B1,Dati!B59:AF70,3,0)</f>
        <v>0</v>
      </c>
      <c r="D140" s="194" t="n">
        <f aca="false">VLOOKUP(B1,Dati!B59:AF70,4,0)</f>
        <v>0</v>
      </c>
      <c r="E140" s="194" t="n">
        <f aca="false">VLOOKUP(B1,Dati!B59:AF70,5,0)</f>
        <v>0</v>
      </c>
      <c r="F140" s="194" t="n">
        <f aca="false">VLOOKUP(B1,Dati!B59:AF70,6,0)</f>
        <v>0</v>
      </c>
      <c r="G140" s="194" t="n">
        <f aca="false">VLOOKUP(B1,Dati!B59:AF70,7,0)</f>
        <v>0</v>
      </c>
      <c r="H140" s="194" t="n">
        <f aca="false">VLOOKUP(B1,Dati!B59:AF70,8,0)</f>
        <v>0</v>
      </c>
      <c r="I140" s="194" t="n">
        <f aca="false">VLOOKUP(B1,Dati!B59:AF70,9,0)</f>
        <v>0</v>
      </c>
      <c r="J140" s="194" t="n">
        <f aca="false">VLOOKUP(B1,Dati!B59:AF70,10,0)</f>
        <v>0</v>
      </c>
      <c r="K140" s="194" t="n">
        <f aca="false">VLOOKUP(B1,Dati!B59:AF70,11,0)</f>
        <v>0</v>
      </c>
      <c r="L140" s="194" t="n">
        <f aca="false">VLOOKUP(B1,Dati!B59:AF70,12,0)</f>
        <v>0</v>
      </c>
      <c r="M140" s="194" t="n">
        <f aca="false">VLOOKUP(B1,Dati!B59:AF70,13,0)</f>
        <v>0</v>
      </c>
      <c r="N140" s="194" t="n">
        <f aca="false">VLOOKUP(B1,Dati!B59:AF70,14,0)</f>
        <v>0</v>
      </c>
      <c r="O140" s="194" t="n">
        <f aca="false">VLOOKUP(B1,Dati!B59:AF70,15,0)</f>
        <v>0</v>
      </c>
      <c r="P140" s="194" t="n">
        <f aca="false">VLOOKUP(B1,Dati!B59:AF70,16,0)</f>
        <v>0</v>
      </c>
      <c r="Q140" s="194" t="n">
        <f aca="false">VLOOKUP(B1,Dati!B59:AF70,17,0)</f>
        <v>0</v>
      </c>
      <c r="R140" s="194" t="n">
        <f aca="false">VLOOKUP(B1,Dati!B59:AF70,18,0)</f>
        <v>0</v>
      </c>
      <c r="S140" s="194" t="n">
        <f aca="false">VLOOKUP(B1,Dati!B59:AF70,19,0)</f>
        <v>0</v>
      </c>
      <c r="T140" s="194" t="n">
        <f aca="false">VLOOKUP(B1,Dati!B59:AF70,20,0)</f>
        <v>0</v>
      </c>
      <c r="U140" s="194" t="n">
        <f aca="false">VLOOKUP(B1,Dati!B59:AF70,21,0)</f>
        <v>0</v>
      </c>
      <c r="V140" s="194" t="n">
        <f aca="false">VLOOKUP(B1,Dati!B59:AF70,22,0)</f>
        <v>0</v>
      </c>
      <c r="W140" s="194" t="n">
        <f aca="false">VLOOKUP(B1,Dati!B59:AF70,23,0)</f>
        <v>0</v>
      </c>
      <c r="X140" s="194" t="n">
        <f aca="false">VLOOKUP(B1,Dati!B59:AF70,24,0)</f>
        <v>0</v>
      </c>
      <c r="Y140" s="194" t="n">
        <f aca="false">VLOOKUP(B1,Dati!B59:AF70,25,0)</f>
        <v>0</v>
      </c>
      <c r="Z140" s="194" t="n">
        <f aca="false">VLOOKUP(B1,Dati!B59:AF70,26,0)</f>
        <v>0</v>
      </c>
      <c r="AA140" s="194" t="n">
        <f aca="false">VLOOKUP(B1,Dati!B59:AF70,27,0)</f>
        <v>0</v>
      </c>
      <c r="AB140" s="194" t="n">
        <f aca="false">VLOOKUP(B1,Dati!B59:AF70,28,0)</f>
        <v>0</v>
      </c>
      <c r="AC140" s="194" t="n">
        <f aca="false">VLOOKUP(B1,Dati!B59:AF70,29,0)</f>
        <v>0</v>
      </c>
      <c r="AD140" s="194" t="n">
        <f aca="false">VLOOKUP(B1,Dati!B59:AF70,30,0)</f>
        <v>0</v>
      </c>
      <c r="AE140" s="194" t="n">
        <f aca="false">VLOOKUP(B1,Dati!B59:AF70,31,0)</f>
        <v>0</v>
      </c>
      <c r="AF140" s="151"/>
      <c r="AG140" s="151"/>
      <c r="AH140" s="151"/>
      <c r="AI140" s="151"/>
      <c r="AJ140" s="151"/>
      <c r="AK140" s="151"/>
      <c r="AL140" s="151"/>
      <c r="AM140" s="151"/>
      <c r="AN140" s="151"/>
      <c r="AO140" s="151"/>
    </row>
    <row r="141" customFormat="false" ht="12.75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8.57"/>
    <col collapsed="false" customWidth="true" hidden="false" outlineLevel="0" max="8" min="3" style="0" width="4.86"/>
    <col collapsed="false" customWidth="true" hidden="false" outlineLevel="0" max="9" min="9" style="0" width="9.58"/>
    <col collapsed="false" customWidth="true" hidden="false" outlineLevel="0" max="11" min="10" style="0" width="4.86"/>
    <col collapsed="false" customWidth="true" hidden="false" outlineLevel="0" max="12" min="12" style="0" width="7.57"/>
    <col collapsed="false" customWidth="true" hidden="false" outlineLevel="0" max="13" min="13" style="0" width="8.57"/>
    <col collapsed="false" customWidth="true" hidden="false" outlineLevel="0" max="19" min="14" style="0" width="4.86"/>
    <col collapsed="false" customWidth="true" hidden="false" outlineLevel="0" max="20" min="20" style="0" width="9.58"/>
    <col collapsed="false" customWidth="true" hidden="false" outlineLevel="0" max="31" min="21" style="0" width="4.86"/>
    <col collapsed="false" customWidth="true" hidden="false" outlineLevel="0" max="32" min="32" style="0" width="8"/>
    <col collapsed="false" customWidth="true" hidden="false" outlineLevel="0" max="41" min="33" style="0" width="10.86"/>
    <col collapsed="false" customWidth="true" hidden="false" outlineLevel="0" max="1025" min="42" style="0" width="17.29"/>
  </cols>
  <sheetData>
    <row r="1" customFormat="false" ht="12.75" hidden="false" customHeight="true" outlineLevel="0" collapsed="false">
      <c r="A1" s="167" t="s">
        <v>94</v>
      </c>
      <c r="B1" s="188" t="n">
        <v>5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</row>
    <row r="2" customFormat="false" ht="12.75" hidden="false" customHeight="true" outlineLevel="0" collapsed="false">
      <c r="A2" s="166"/>
      <c r="B2" s="167"/>
      <c r="C2" s="151"/>
      <c r="D2" s="151"/>
      <c r="E2" s="151"/>
      <c r="F2" s="151"/>
      <c r="G2" s="151"/>
      <c r="H2" s="151"/>
      <c r="I2" s="167"/>
      <c r="J2" s="151"/>
      <c r="K2" s="151"/>
      <c r="L2" s="166" t="s">
        <v>95</v>
      </c>
      <c r="M2" s="167"/>
      <c r="N2" s="151"/>
      <c r="O2" s="151"/>
      <c r="P2" s="151"/>
      <c r="Q2" s="151"/>
      <c r="R2" s="151"/>
      <c r="S2" s="151"/>
      <c r="T2" s="167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</row>
    <row r="3" customFormat="false" ht="12.75" hidden="false" customHeight="true" outlineLevel="0" collapsed="false">
      <c r="A3" s="166" t="s">
        <v>74</v>
      </c>
      <c r="B3" s="167"/>
      <c r="C3" s="151"/>
      <c r="D3" s="151"/>
      <c r="E3" s="151"/>
      <c r="F3" s="151"/>
      <c r="G3" s="151"/>
      <c r="H3" s="151"/>
      <c r="I3" s="167"/>
      <c r="J3" s="151"/>
      <c r="K3" s="151"/>
      <c r="L3" s="151"/>
      <c r="M3" s="168" t="s">
        <v>2</v>
      </c>
      <c r="N3" s="150"/>
      <c r="O3" s="150"/>
      <c r="P3" s="150"/>
      <c r="Q3" s="150"/>
      <c r="R3" s="150"/>
      <c r="S3" s="151"/>
      <c r="T3" s="168" t="s">
        <v>4</v>
      </c>
      <c r="U3" s="150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</row>
    <row r="4" customFormat="false" ht="12.75" hidden="false" customHeight="true" outlineLevel="0" collapsed="false">
      <c r="A4" s="151"/>
      <c r="B4" s="168" t="s">
        <v>2</v>
      </c>
      <c r="C4" s="150"/>
      <c r="D4" s="150"/>
      <c r="E4" s="150"/>
      <c r="F4" s="150"/>
      <c r="G4" s="150"/>
      <c r="H4" s="151"/>
      <c r="I4" s="168" t="s">
        <v>4</v>
      </c>
      <c r="J4" s="150"/>
      <c r="K4" s="151"/>
      <c r="L4" s="152"/>
      <c r="M4" s="169" t="s">
        <v>54</v>
      </c>
      <c r="N4" s="169" t="s">
        <v>51</v>
      </c>
      <c r="O4" s="169" t="s">
        <v>57</v>
      </c>
      <c r="P4" s="169" t="s">
        <v>55</v>
      </c>
      <c r="Q4" s="169" t="s">
        <v>56</v>
      </c>
      <c r="R4" s="169" t="s">
        <v>5</v>
      </c>
      <c r="S4" s="170"/>
      <c r="T4" s="169" t="s">
        <v>60</v>
      </c>
      <c r="U4" s="169" t="s">
        <v>75</v>
      </c>
      <c r="V4" s="156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</row>
    <row r="5" customFormat="false" ht="12.75" hidden="false" customHeight="true" outlineLevel="0" collapsed="false">
      <c r="A5" s="152"/>
      <c r="B5" s="169" t="s">
        <v>54</v>
      </c>
      <c r="C5" s="169" t="s">
        <v>51</v>
      </c>
      <c r="D5" s="169" t="s">
        <v>57</v>
      </c>
      <c r="E5" s="169" t="s">
        <v>55</v>
      </c>
      <c r="F5" s="169" t="s">
        <v>56</v>
      </c>
      <c r="G5" s="169" t="s">
        <v>5</v>
      </c>
      <c r="H5" s="170"/>
      <c r="I5" s="169" t="s">
        <v>60</v>
      </c>
      <c r="J5" s="169" t="s">
        <v>75</v>
      </c>
      <c r="K5" s="156"/>
      <c r="L5" s="152"/>
      <c r="M5" s="171" t="n">
        <f aca="false">COUNTIF(B136:AE136,M4)</f>
        <v>0</v>
      </c>
      <c r="N5" s="171" t="n">
        <f aca="false">COUNTIF(B136:AE136,N4)</f>
        <v>0</v>
      </c>
      <c r="O5" s="171" t="n">
        <f aca="false">COUNTIF(B136:AE136,O4)</f>
        <v>0</v>
      </c>
      <c r="P5" s="171" t="n">
        <f aca="false">COUNTIF(B136:AE136,P4)</f>
        <v>0</v>
      </c>
      <c r="Q5" s="171" t="n">
        <f aca="false">COUNTIF(B136:AE136,Q4)</f>
        <v>0</v>
      </c>
      <c r="R5" s="171" t="n">
        <f aca="false">SUM(M5:Q5)</f>
        <v>0</v>
      </c>
      <c r="S5" s="170"/>
      <c r="T5" s="171" t="n">
        <f aca="false">COUNTIF(B136:AE136,T4)</f>
        <v>0</v>
      </c>
      <c r="U5" s="171" t="n">
        <f aca="false">COUNTIF(B136:AE136,U4)</f>
        <v>0</v>
      </c>
      <c r="V5" s="156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</row>
    <row r="6" customFormat="false" ht="12.75" hidden="false" customHeight="true" outlineLevel="0" collapsed="false">
      <c r="A6" s="152"/>
      <c r="B6" s="171" t="n">
        <f aca="false">COUNTIF(B136:AE140,B5)</f>
        <v>0</v>
      </c>
      <c r="C6" s="171" t="n">
        <f aca="false">COUNTIF(B136:AE140,C5)</f>
        <v>0</v>
      </c>
      <c r="D6" s="171" t="n">
        <f aca="false">COUNTIF(B136:AE140,D5)</f>
        <v>1</v>
      </c>
      <c r="E6" s="171" t="n">
        <f aca="false">COUNTIF(B136:AE140,E5)</f>
        <v>0</v>
      </c>
      <c r="F6" s="171" t="n">
        <f aca="false">COUNTIF(B136:AE140,F5)</f>
        <v>0</v>
      </c>
      <c r="G6" s="171" t="n">
        <f aca="false">SUM(B6:F6)</f>
        <v>1</v>
      </c>
      <c r="H6" s="170"/>
      <c r="I6" s="171" t="n">
        <f aca="false">COUNTIF(B136:AE140,I5)</f>
        <v>0</v>
      </c>
      <c r="J6" s="171" t="n">
        <f aca="false">COUNTIF(B136:AE140,J5)</f>
        <v>0</v>
      </c>
      <c r="K6" s="156"/>
      <c r="L6" s="152"/>
      <c r="M6" s="172" t="n">
        <f aca="false">IF(R5&gt;0,M5/R5,0)</f>
        <v>0</v>
      </c>
      <c r="N6" s="172" t="n">
        <f aca="false">IF(R5&gt;0,N5/R5,0)</f>
        <v>0</v>
      </c>
      <c r="O6" s="172" t="n">
        <f aca="false">IF(R5&gt;0,O5/R5,0)</f>
        <v>0</v>
      </c>
      <c r="P6" s="172" t="n">
        <f aca="false">IF(R5&gt;0,P5/R5,0)</f>
        <v>0</v>
      </c>
      <c r="Q6" s="172" t="n">
        <f aca="false">IF(R5&gt;0,Q5/R5,0)</f>
        <v>0</v>
      </c>
      <c r="R6" s="173" t="n">
        <f aca="false">SUM(M6:Q6)</f>
        <v>0</v>
      </c>
      <c r="S6" s="156"/>
      <c r="T6" s="196" t="s">
        <v>77</v>
      </c>
      <c r="U6" s="160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</row>
    <row r="7" customFormat="false" ht="12.75" hidden="false" customHeight="true" outlineLevel="0" collapsed="false">
      <c r="A7" s="152"/>
      <c r="B7" s="172" t="n">
        <f aca="false">IF(G6&gt;0,B6/G6,0)</f>
        <v>0</v>
      </c>
      <c r="C7" s="172" t="n">
        <f aca="false">IF(G6&gt;0,C6/G6,0)</f>
        <v>0</v>
      </c>
      <c r="D7" s="172" t="n">
        <f aca="false">IF(G6&gt;0,D6/G6,0)</f>
        <v>1</v>
      </c>
      <c r="E7" s="172" t="n">
        <f aca="false">IF(E6&gt;0,E6/G6,0)</f>
        <v>0</v>
      </c>
      <c r="F7" s="172" t="n">
        <f aca="false">IF(F6&gt;0,F6/G6,0)</f>
        <v>0</v>
      </c>
      <c r="G7" s="173" t="n">
        <f aca="false">SUM(B7:F7)</f>
        <v>1</v>
      </c>
      <c r="H7" s="156"/>
      <c r="I7" s="160"/>
      <c r="J7" s="160"/>
      <c r="K7" s="151"/>
      <c r="L7" s="174" t="s">
        <v>76</v>
      </c>
      <c r="M7" s="175" t="n">
        <f aca="false">IF(R5&gt;0,(M5-Q5)/R5,0)</f>
        <v>0</v>
      </c>
      <c r="N7" s="160"/>
      <c r="O7" s="176"/>
      <c r="P7" s="176"/>
      <c r="Q7" s="176"/>
      <c r="R7" s="160"/>
      <c r="S7" s="151"/>
      <c r="T7" s="171" t="n">
        <f aca="false">COUNTIF(B136:AE136,T6)</f>
        <v>0</v>
      </c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</row>
    <row r="8" customFormat="false" ht="12.75" hidden="false" customHeight="true" outlineLevel="0" collapsed="false">
      <c r="A8" s="174" t="s">
        <v>76</v>
      </c>
      <c r="B8" s="175" t="n">
        <f aca="false">IF(G6&gt;0,(B6-F6)/G6,0)</f>
        <v>0</v>
      </c>
      <c r="C8" s="160"/>
      <c r="D8" s="176"/>
      <c r="E8" s="176"/>
      <c r="F8" s="176"/>
      <c r="G8" s="160"/>
      <c r="H8" s="151"/>
      <c r="I8" s="149" t="s">
        <v>77</v>
      </c>
      <c r="J8" s="187" t="n">
        <f aca="false">COUNTIF(B136:AE140,I8)</f>
        <v>0</v>
      </c>
      <c r="K8" s="151"/>
      <c r="L8" s="174" t="s">
        <v>78</v>
      </c>
      <c r="M8" s="178" t="n">
        <f aca="false">IF(R5&gt;0,(M5+N5)/R5,0)</f>
        <v>0</v>
      </c>
      <c r="N8" s="179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51"/>
      <c r="AO8" s="151"/>
    </row>
    <row r="9" customFormat="false" ht="12.75" hidden="false" customHeight="true" outlineLevel="0" collapsed="false">
      <c r="A9" s="174" t="s">
        <v>78</v>
      </c>
      <c r="B9" s="178" t="n">
        <f aca="false">IF(G6&gt;0,(B6+C6)/G6,0)</f>
        <v>0</v>
      </c>
      <c r="C9" s="179"/>
      <c r="D9" s="151"/>
      <c r="E9" s="151"/>
      <c r="F9" s="151"/>
      <c r="G9" s="151"/>
      <c r="H9" s="151"/>
      <c r="I9" s="151"/>
      <c r="J9" s="151"/>
      <c r="K9" s="151"/>
      <c r="L9" s="151"/>
      <c r="M9" s="180"/>
      <c r="N9" s="179"/>
      <c r="O9" s="151"/>
      <c r="P9" s="151"/>
      <c r="Q9" s="151"/>
      <c r="R9" s="151"/>
      <c r="S9" s="151"/>
      <c r="T9" s="167" t="s">
        <v>79</v>
      </c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</row>
    <row r="10" customFormat="false" ht="12.75" hidden="false" customHeight="true" outlineLevel="0" collapsed="false">
      <c r="A10" s="151"/>
      <c r="B10" s="180"/>
      <c r="C10" s="179"/>
      <c r="D10" s="151"/>
      <c r="E10" s="151"/>
      <c r="F10" s="151"/>
      <c r="G10" s="151"/>
      <c r="H10" s="151"/>
      <c r="I10" s="167" t="s">
        <v>79</v>
      </c>
      <c r="J10" s="151"/>
      <c r="K10" s="151"/>
      <c r="L10" s="151"/>
      <c r="M10" s="168" t="s">
        <v>1</v>
      </c>
      <c r="N10" s="150"/>
      <c r="O10" s="150"/>
      <c r="P10" s="150"/>
      <c r="Q10" s="150"/>
      <c r="R10" s="150"/>
      <c r="S10" s="151"/>
      <c r="T10" s="181" t="s">
        <v>0</v>
      </c>
      <c r="U10" s="182" t="n">
        <f aca="false">M12+M19+T5</f>
        <v>0</v>
      </c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</row>
    <row r="11" customFormat="false" ht="12.75" hidden="false" customHeight="true" outlineLevel="0" collapsed="false">
      <c r="A11" s="151"/>
      <c r="B11" s="168" t="s">
        <v>1</v>
      </c>
      <c r="C11" s="150"/>
      <c r="D11" s="150"/>
      <c r="E11" s="150"/>
      <c r="F11" s="150"/>
      <c r="G11" s="150"/>
      <c r="H11" s="151"/>
      <c r="I11" s="181" t="s">
        <v>0</v>
      </c>
      <c r="J11" s="182" t="n">
        <f aca="false">B13+B20+I6</f>
        <v>1</v>
      </c>
      <c r="K11" s="151"/>
      <c r="L11" s="152"/>
      <c r="M11" s="169" t="s">
        <v>49</v>
      </c>
      <c r="N11" s="169" t="s">
        <v>47</v>
      </c>
      <c r="O11" s="169" t="s">
        <v>80</v>
      </c>
      <c r="P11" s="169" t="s">
        <v>81</v>
      </c>
      <c r="Q11" s="169" t="s">
        <v>48</v>
      </c>
      <c r="R11" s="169" t="s">
        <v>5</v>
      </c>
      <c r="S11" s="156"/>
      <c r="T11" s="181" t="s">
        <v>82</v>
      </c>
      <c r="U11" s="182" t="n">
        <f aca="false">R19+Q12+U5+T7</f>
        <v>0</v>
      </c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</row>
    <row r="12" customFormat="false" ht="12.75" hidden="false" customHeight="true" outlineLevel="0" collapsed="false">
      <c r="A12" s="152"/>
      <c r="B12" s="169" t="s">
        <v>49</v>
      </c>
      <c r="C12" s="169" t="s">
        <v>47</v>
      </c>
      <c r="D12" s="169" t="s">
        <v>80</v>
      </c>
      <c r="E12" s="169" t="s">
        <v>81</v>
      </c>
      <c r="F12" s="169" t="s">
        <v>48</v>
      </c>
      <c r="G12" s="169" t="s">
        <v>5</v>
      </c>
      <c r="H12" s="156"/>
      <c r="I12" s="181" t="s">
        <v>82</v>
      </c>
      <c r="J12" s="182" t="n">
        <f aca="false">G20+F13+J6+J8</f>
        <v>1</v>
      </c>
      <c r="K12" s="151"/>
      <c r="L12" s="152"/>
      <c r="M12" s="171" t="n">
        <f aca="false">COUNTIF(B136:AE136,M11)</f>
        <v>0</v>
      </c>
      <c r="N12" s="171" t="n">
        <f aca="false">COUNTIF(B136:AE136,N11)</f>
        <v>0</v>
      </c>
      <c r="O12" s="171" t="n">
        <f aca="false">COUNTIF(B136:AE136,O11)</f>
        <v>0</v>
      </c>
      <c r="P12" s="171" t="n">
        <f aca="false">COUNTIF(B136:AE136,P11)</f>
        <v>0</v>
      </c>
      <c r="Q12" s="171" t="n">
        <f aca="false">COUNTIF(B136:AE136,Q11)</f>
        <v>0</v>
      </c>
      <c r="R12" s="171" t="n">
        <f aca="false">SUM(M12:Q12)</f>
        <v>0</v>
      </c>
      <c r="S12" s="156"/>
      <c r="T12" s="181" t="s">
        <v>83</v>
      </c>
      <c r="U12" s="182" t="n">
        <f aca="false">Q5</f>
        <v>0</v>
      </c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</row>
    <row r="13" customFormat="false" ht="12.75" hidden="false" customHeight="true" outlineLevel="0" collapsed="false">
      <c r="A13" s="152"/>
      <c r="B13" s="171" t="n">
        <f aca="false">COUNTIF(B136:AE140,B12)</f>
        <v>1</v>
      </c>
      <c r="C13" s="171" t="n">
        <f aca="false">COUNTIF(B136:AE140,C12)</f>
        <v>5</v>
      </c>
      <c r="D13" s="171" t="n">
        <f aca="false">COUNTIF(B136:AE140,D12)</f>
        <v>0</v>
      </c>
      <c r="E13" s="171" t="n">
        <f aca="false">COUNTIF(B136:AE140,E12)</f>
        <v>0</v>
      </c>
      <c r="F13" s="171" t="n">
        <f aca="false">COUNTIF(B136:AE140,F12)</f>
        <v>0</v>
      </c>
      <c r="G13" s="171" t="n">
        <f aca="false">SUM(B13:F13)</f>
        <v>6</v>
      </c>
      <c r="H13" s="156"/>
      <c r="I13" s="181" t="s">
        <v>83</v>
      </c>
      <c r="J13" s="182" t="n">
        <f aca="false">F6</f>
        <v>0</v>
      </c>
      <c r="K13" s="151"/>
      <c r="L13" s="152"/>
      <c r="M13" s="172" t="n">
        <f aca="false">IF(R12&gt;0,M12/R12,0)</f>
        <v>0</v>
      </c>
      <c r="N13" s="172" t="n">
        <f aca="false">IF(R2&gt;0,N12/R12,0)</f>
        <v>0</v>
      </c>
      <c r="O13" s="172" t="n">
        <f aca="false">IF(R12&gt;0,O12/R12,0)</f>
        <v>0</v>
      </c>
      <c r="P13" s="172" t="n">
        <f aca="false">IF(R2&gt;0,P12/R12,0)</f>
        <v>0</v>
      </c>
      <c r="Q13" s="172" t="n">
        <f aca="false">IF(R2&gt;0,Q12/R12,0)</f>
        <v>0</v>
      </c>
      <c r="R13" s="172" t="n">
        <f aca="false">SUM(M13:Q13)</f>
        <v>0</v>
      </c>
      <c r="S13" s="156"/>
      <c r="T13" s="181" t="s">
        <v>84</v>
      </c>
      <c r="U13" s="182" t="n">
        <f aca="false">Q19</f>
        <v>0</v>
      </c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</row>
    <row r="14" customFormat="false" ht="12.75" hidden="false" customHeight="true" outlineLevel="0" collapsed="false">
      <c r="A14" s="152"/>
      <c r="B14" s="172" t="n">
        <f aca="false">IF(G13&gt;0,B13/G13,0)</f>
        <v>0.1666666667</v>
      </c>
      <c r="C14" s="172" t="n">
        <f aca="false">IF(G13&gt;0,C13/G13,0)</f>
        <v>0.8333333333</v>
      </c>
      <c r="D14" s="172" t="n">
        <f aca="false">IF(G13&gt;0,D13/G13,0)</f>
        <v>0</v>
      </c>
      <c r="E14" s="172" t="n">
        <f aca="false">IF(G13&gt;0,E13/G13,0)</f>
        <v>0</v>
      </c>
      <c r="F14" s="172" t="n">
        <f aca="false">IF(G13&gt;0,F13/G13,0)</f>
        <v>0</v>
      </c>
      <c r="G14" s="172" t="n">
        <f aca="false">SUM(B14:F14)</f>
        <v>1</v>
      </c>
      <c r="H14" s="156"/>
      <c r="I14" s="181" t="s">
        <v>84</v>
      </c>
      <c r="J14" s="182" t="n">
        <f aca="false">F20</f>
        <v>0</v>
      </c>
      <c r="K14" s="151"/>
      <c r="L14" s="174" t="s">
        <v>76</v>
      </c>
      <c r="M14" s="175" t="n">
        <f aca="false">IF(R12&gt;0,(M12-Q12)/R12,0)</f>
        <v>0</v>
      </c>
      <c r="N14" s="160"/>
      <c r="O14" s="160"/>
      <c r="P14" s="160"/>
      <c r="Q14" s="160"/>
      <c r="R14" s="160"/>
      <c r="S14" s="151"/>
      <c r="T14" s="181" t="s">
        <v>85</v>
      </c>
      <c r="U14" s="183" t="n">
        <f aca="false">M7</f>
        <v>0</v>
      </c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</row>
    <row r="15" customFormat="false" ht="12.75" hidden="false" customHeight="true" outlineLevel="0" collapsed="false">
      <c r="A15" s="174" t="s">
        <v>76</v>
      </c>
      <c r="B15" s="175" t="n">
        <f aca="false">IF(G13&gt;0,(B13-F13)/G13,0)</f>
        <v>0.1666666667</v>
      </c>
      <c r="C15" s="160"/>
      <c r="D15" s="160"/>
      <c r="E15" s="160"/>
      <c r="F15" s="160"/>
      <c r="G15" s="160"/>
      <c r="H15" s="151"/>
      <c r="I15" s="181" t="s">
        <v>85</v>
      </c>
      <c r="J15" s="183" t="n">
        <f aca="false">B8</f>
        <v>0</v>
      </c>
      <c r="K15" s="151"/>
      <c r="L15" s="174" t="s">
        <v>78</v>
      </c>
      <c r="M15" s="178" t="n">
        <f aca="false">IF(R12&gt;0,(M12+N12)/R12,0)</f>
        <v>0</v>
      </c>
      <c r="N15" s="151"/>
      <c r="O15" s="151"/>
      <c r="P15" s="151"/>
      <c r="Q15" s="151"/>
      <c r="R15" s="151"/>
      <c r="S15" s="151"/>
      <c r="T15" s="181" t="s">
        <v>87</v>
      </c>
      <c r="U15" s="183" t="n">
        <f aca="false">M21</f>
        <v>0</v>
      </c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</row>
    <row r="16" customFormat="false" ht="12.75" hidden="false" customHeight="true" outlineLevel="0" collapsed="false">
      <c r="A16" s="174" t="s">
        <v>86</v>
      </c>
      <c r="B16" s="178" t="n">
        <f aca="false">IF(G13&gt;0,(B13+C13)/G13,0)</f>
        <v>1</v>
      </c>
      <c r="C16" s="151"/>
      <c r="D16" s="151"/>
      <c r="E16" s="151"/>
      <c r="F16" s="151"/>
      <c r="G16" s="151"/>
      <c r="H16" s="151"/>
      <c r="I16" s="181" t="s">
        <v>87</v>
      </c>
      <c r="J16" s="183" t="n">
        <f aca="false">B22</f>
        <v>-0.3333333333</v>
      </c>
      <c r="K16" s="151"/>
      <c r="L16" s="151"/>
      <c r="M16" s="180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</row>
    <row r="17" customFormat="false" ht="12.75" hidden="false" customHeight="true" outlineLevel="0" collapsed="false">
      <c r="A17" s="151"/>
      <c r="B17" s="180"/>
      <c r="C17" s="151"/>
      <c r="D17" s="151"/>
      <c r="E17" s="151"/>
      <c r="F17" s="151"/>
      <c r="G17" s="151"/>
      <c r="H17" s="151"/>
      <c r="I17" s="151" t="s">
        <v>6</v>
      </c>
      <c r="J17" s="184" t="n">
        <f aca="false">J11-J12-J13</f>
        <v>0</v>
      </c>
      <c r="K17" s="151"/>
      <c r="L17" s="151"/>
      <c r="M17" s="168" t="s">
        <v>3</v>
      </c>
      <c r="N17" s="150"/>
      <c r="O17" s="150"/>
      <c r="P17" s="150"/>
      <c r="Q17" s="150"/>
      <c r="R17" s="150"/>
      <c r="S17" s="150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</row>
    <row r="18" customFormat="false" ht="12.75" hidden="false" customHeight="true" outlineLevel="0" collapsed="false">
      <c r="A18" s="151"/>
      <c r="B18" s="168" t="s">
        <v>3</v>
      </c>
      <c r="C18" s="150"/>
      <c r="D18" s="150"/>
      <c r="E18" s="150"/>
      <c r="F18" s="150"/>
      <c r="G18" s="150"/>
      <c r="H18" s="150"/>
      <c r="I18" s="151"/>
      <c r="J18" s="151"/>
      <c r="K18" s="151"/>
      <c r="L18" s="152"/>
      <c r="M18" s="169" t="s">
        <v>50</v>
      </c>
      <c r="N18" s="169" t="s">
        <v>46</v>
      </c>
      <c r="O18" s="169" t="s">
        <v>88</v>
      </c>
      <c r="P18" s="169" t="s">
        <v>53</v>
      </c>
      <c r="Q18" s="169" t="s">
        <v>59</v>
      </c>
      <c r="R18" s="169" t="s">
        <v>52</v>
      </c>
      <c r="S18" s="169" t="s">
        <v>5</v>
      </c>
      <c r="T18" s="156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</row>
    <row r="19" customFormat="false" ht="12.75" hidden="false" customHeight="true" outlineLevel="0" collapsed="false">
      <c r="A19" s="152"/>
      <c r="B19" s="169" t="s">
        <v>50</v>
      </c>
      <c r="C19" s="169" t="s">
        <v>46</v>
      </c>
      <c r="D19" s="169" t="s">
        <v>88</v>
      </c>
      <c r="E19" s="169" t="s">
        <v>53</v>
      </c>
      <c r="F19" s="169" t="s">
        <v>59</v>
      </c>
      <c r="G19" s="169" t="s">
        <v>52</v>
      </c>
      <c r="H19" s="169" t="s">
        <v>5</v>
      </c>
      <c r="I19" s="156"/>
      <c r="J19" s="151"/>
      <c r="K19" s="151"/>
      <c r="L19" s="152"/>
      <c r="M19" s="171" t="n">
        <f aca="false">COUNTIF(B136:AE136,M18)</f>
        <v>0</v>
      </c>
      <c r="N19" s="171" t="n">
        <f aca="false">COUNTIF(B136:AE136,N18)</f>
        <v>0</v>
      </c>
      <c r="O19" s="171" t="n">
        <f aca="false">COUNTIF(B136:AE136,O18)</f>
        <v>0</v>
      </c>
      <c r="P19" s="171" t="n">
        <f aca="false">COUNTIF(B136:AE136,P18)</f>
        <v>0</v>
      </c>
      <c r="Q19" s="171" t="n">
        <f aca="false">COUNTIF(B136:AE136,Q18)</f>
        <v>0</v>
      </c>
      <c r="R19" s="171" t="n">
        <f aca="false">COUNTIF(B136:AE136,R18)</f>
        <v>0</v>
      </c>
      <c r="S19" s="171" t="n">
        <f aca="false">SUM(M19:R19)</f>
        <v>0</v>
      </c>
      <c r="T19" s="156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</row>
    <row r="20" customFormat="false" ht="12.75" hidden="false" customHeight="true" outlineLevel="0" collapsed="false">
      <c r="A20" s="152"/>
      <c r="B20" s="171" t="n">
        <f aca="false">COUNTIF(B136:AE140,B19)</f>
        <v>0</v>
      </c>
      <c r="C20" s="171" t="n">
        <f aca="false">COUNTIF(B136:AE140,C19)</f>
        <v>2</v>
      </c>
      <c r="D20" s="171" t="n">
        <f aca="false">COUNTIF(B136:AE140,D19)</f>
        <v>0</v>
      </c>
      <c r="E20" s="171" t="n">
        <f aca="false">COUNTIF(B136:AE140,E19)</f>
        <v>0</v>
      </c>
      <c r="F20" s="171" t="n">
        <f aca="false">COUNTIF(B136:AE140,F19)</f>
        <v>0</v>
      </c>
      <c r="G20" s="171" t="n">
        <f aca="false">COUNTIF(B136:AE140,G19)</f>
        <v>1</v>
      </c>
      <c r="H20" s="171" t="n">
        <f aca="false">SUM(B20:G20)</f>
        <v>3</v>
      </c>
      <c r="I20" s="156"/>
      <c r="J20" s="151"/>
      <c r="K20" s="151"/>
      <c r="L20" s="152"/>
      <c r="M20" s="172" t="n">
        <f aca="false">IF(S19&gt;0,M19/S19,0)</f>
        <v>0</v>
      </c>
      <c r="N20" s="172" t="n">
        <f aca="false">IF(S19&gt;0,N19/S19,0)</f>
        <v>0</v>
      </c>
      <c r="O20" s="172" t="n">
        <f aca="false">IF(S19&gt;0,O19/S19,0)</f>
        <v>0</v>
      </c>
      <c r="P20" s="172" t="n">
        <f aca="false">IF(S19&gt;0,P19/S19,0)</f>
        <v>0</v>
      </c>
      <c r="Q20" s="172" t="n">
        <f aca="false">IF(S19&gt;0,Q19/S19,0)</f>
        <v>0</v>
      </c>
      <c r="R20" s="172" t="n">
        <f aca="false">IF(S19&gt;0,R19/S19,0)</f>
        <v>0</v>
      </c>
      <c r="S20" s="172" t="n">
        <f aca="false">SUM(M20:R20)</f>
        <v>0</v>
      </c>
      <c r="T20" s="156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</row>
    <row r="21" customFormat="false" ht="12.75" hidden="false" customHeight="true" outlineLevel="0" collapsed="false">
      <c r="A21" s="152"/>
      <c r="B21" s="172" t="n">
        <f aca="false">IF(H20&gt;0,B20/H20,0)</f>
        <v>0</v>
      </c>
      <c r="C21" s="172" t="n">
        <f aca="false">IF(H20&gt;0,C20/H20,0)</f>
        <v>0.6666666667</v>
      </c>
      <c r="D21" s="172" t="n">
        <f aca="false">IF(H20&gt;0,D20/H20,0)</f>
        <v>0</v>
      </c>
      <c r="E21" s="172" t="n">
        <f aca="false">IF(H20&gt;0,E20/H20,0)</f>
        <v>0</v>
      </c>
      <c r="F21" s="172" t="n">
        <f aca="false">IF(H20&gt;0,F20/H20,0)</f>
        <v>0</v>
      </c>
      <c r="G21" s="172" t="n">
        <f aca="false">IF(H20&gt;0,G20/H20,0)</f>
        <v>0.3333333333</v>
      </c>
      <c r="H21" s="172" t="n">
        <f aca="false">SUM(B21:G21)</f>
        <v>1</v>
      </c>
      <c r="I21" s="156"/>
      <c r="J21" s="151"/>
      <c r="K21" s="151"/>
      <c r="L21" s="174" t="s">
        <v>76</v>
      </c>
      <c r="M21" s="185" t="n">
        <f aca="false">IF(S19&gt;0,(M19-R19)/S19,0)</f>
        <v>0</v>
      </c>
      <c r="N21" s="160"/>
      <c r="O21" s="160"/>
      <c r="P21" s="160"/>
      <c r="Q21" s="160"/>
      <c r="R21" s="160"/>
      <c r="S21" s="160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</row>
    <row r="22" customFormat="false" ht="12.75" hidden="false" customHeight="true" outlineLevel="0" collapsed="false">
      <c r="A22" s="174" t="s">
        <v>76</v>
      </c>
      <c r="B22" s="185" t="n">
        <f aca="false">IF(H20&gt;0,(B20-G20)/H20,0)</f>
        <v>-0.3333333333</v>
      </c>
      <c r="C22" s="160"/>
      <c r="D22" s="160"/>
      <c r="E22" s="160"/>
      <c r="F22" s="160"/>
      <c r="G22" s="160"/>
      <c r="H22" s="160"/>
      <c r="I22" s="151"/>
      <c r="J22" s="151"/>
      <c r="K22" s="151"/>
      <c r="L22" s="174" t="s">
        <v>78</v>
      </c>
      <c r="M22" s="186" t="n">
        <f aca="false">IF(S19&gt;0,(M19+N19+O19+P19)/S19,0)</f>
        <v>0</v>
      </c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</row>
    <row r="23" customFormat="false" ht="12.75" hidden="false" customHeight="true" outlineLevel="0" collapsed="false">
      <c r="A23" s="174" t="s">
        <v>78</v>
      </c>
      <c r="B23" s="186" t="n">
        <f aca="false">IF(H20&gt;0,(B20+C20+D20+E20)/H20,0)</f>
        <v>0.6666666667</v>
      </c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</row>
    <row r="24" customFormat="false" ht="12.75" hidden="false" customHeight="true" outlineLevel="0" collapsed="false">
      <c r="A24" s="174"/>
      <c r="B24" s="186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</row>
    <row r="25" customFormat="false" ht="12.75" hidden="false" customHeight="true" outlineLevel="0" collapsed="false">
      <c r="A25" s="166" t="s">
        <v>97</v>
      </c>
      <c r="B25" s="168" t="s">
        <v>2</v>
      </c>
      <c r="C25" s="150"/>
      <c r="D25" s="150"/>
      <c r="E25" s="150"/>
      <c r="F25" s="150"/>
      <c r="G25" s="150"/>
      <c r="H25" s="151"/>
      <c r="I25" s="168" t="s">
        <v>4</v>
      </c>
      <c r="J25" s="150"/>
      <c r="K25" s="151"/>
      <c r="L25" s="166" t="s">
        <v>98</v>
      </c>
      <c r="M25" s="168" t="s">
        <v>2</v>
      </c>
      <c r="N25" s="150"/>
      <c r="O25" s="150"/>
      <c r="P25" s="150"/>
      <c r="Q25" s="150"/>
      <c r="R25" s="150"/>
      <c r="S25" s="151"/>
      <c r="T25" s="168" t="s">
        <v>4</v>
      </c>
      <c r="U25" s="150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</row>
    <row r="26" customFormat="false" ht="12.75" hidden="false" customHeight="true" outlineLevel="0" collapsed="false">
      <c r="A26" s="152"/>
      <c r="B26" s="169" t="s">
        <v>54</v>
      </c>
      <c r="C26" s="169" t="s">
        <v>51</v>
      </c>
      <c r="D26" s="169" t="s">
        <v>57</v>
      </c>
      <c r="E26" s="169" t="s">
        <v>55</v>
      </c>
      <c r="F26" s="169" t="s">
        <v>56</v>
      </c>
      <c r="G26" s="169" t="s">
        <v>5</v>
      </c>
      <c r="H26" s="170"/>
      <c r="I26" s="169" t="s">
        <v>60</v>
      </c>
      <c r="J26" s="169" t="s">
        <v>75</v>
      </c>
      <c r="K26" s="156"/>
      <c r="L26" s="152"/>
      <c r="M26" s="169" t="s">
        <v>54</v>
      </c>
      <c r="N26" s="169" t="s">
        <v>51</v>
      </c>
      <c r="O26" s="169" t="s">
        <v>57</v>
      </c>
      <c r="P26" s="169" t="s">
        <v>55</v>
      </c>
      <c r="Q26" s="169" t="s">
        <v>56</v>
      </c>
      <c r="R26" s="169" t="s">
        <v>5</v>
      </c>
      <c r="S26" s="170"/>
      <c r="T26" s="169" t="s">
        <v>60</v>
      </c>
      <c r="U26" s="169" t="s">
        <v>75</v>
      </c>
      <c r="V26" s="156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</row>
    <row r="27" customFormat="false" ht="12.75" hidden="false" customHeight="true" outlineLevel="0" collapsed="false">
      <c r="A27" s="152"/>
      <c r="B27" s="171" t="n">
        <f aca="false">COUNTIF(B137:AE137,B26)</f>
        <v>0</v>
      </c>
      <c r="C27" s="171" t="n">
        <f aca="false">COUNTIF(B137:AE137,C26)</f>
        <v>0</v>
      </c>
      <c r="D27" s="171" t="n">
        <f aca="false">COUNTIF(B137:AE137,D26)</f>
        <v>0</v>
      </c>
      <c r="E27" s="171" t="n">
        <f aca="false">COUNTIF(B137:AE137,E26)</f>
        <v>0</v>
      </c>
      <c r="F27" s="171" t="n">
        <f aca="false">COUNTIF(B137:AE137,F26)</f>
        <v>0</v>
      </c>
      <c r="G27" s="171" t="n">
        <f aca="false">SUM(B27:F27)</f>
        <v>0</v>
      </c>
      <c r="H27" s="170"/>
      <c r="I27" s="171" t="n">
        <f aca="false">COUNTIF(B137:AE137,I26)</f>
        <v>0</v>
      </c>
      <c r="J27" s="171" t="n">
        <f aca="false">COUNTIF(B137:AE137,J26)</f>
        <v>0</v>
      </c>
      <c r="K27" s="156"/>
      <c r="L27" s="152"/>
      <c r="M27" s="171" t="n">
        <f aca="false">COUNTIF(B138:AE138,M26)</f>
        <v>0</v>
      </c>
      <c r="N27" s="171" t="n">
        <f aca="false">COUNTIF(B138:AE138,N26)</f>
        <v>0</v>
      </c>
      <c r="O27" s="171" t="n">
        <f aca="false">COUNTIF(B138:AE138,O26)</f>
        <v>1</v>
      </c>
      <c r="P27" s="171" t="n">
        <f aca="false">COUNTIF(B138:AE138,P26)</f>
        <v>0</v>
      </c>
      <c r="Q27" s="171" t="n">
        <f aca="false">COUNTIF(B138:AE138,Q26)</f>
        <v>0</v>
      </c>
      <c r="R27" s="171" t="n">
        <f aca="false">SUM(M27:Q27)</f>
        <v>1</v>
      </c>
      <c r="S27" s="170"/>
      <c r="T27" s="171" t="n">
        <f aca="false">COUNTIF(B138:AE138,T26)</f>
        <v>0</v>
      </c>
      <c r="U27" s="171" t="n">
        <f aca="false">COUNTIF(B138:AE138,U26)</f>
        <v>0</v>
      </c>
      <c r="V27" s="156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</row>
    <row r="28" customFormat="false" ht="12.75" hidden="false" customHeight="true" outlineLevel="0" collapsed="false">
      <c r="A28" s="152"/>
      <c r="B28" s="172" t="n">
        <f aca="false">IF(G27&gt;0,B27/G27,0)</f>
        <v>0</v>
      </c>
      <c r="C28" s="172" t="n">
        <f aca="false">IF(G27&gt;0,C27/G27,0)</f>
        <v>0</v>
      </c>
      <c r="D28" s="172" t="n">
        <f aca="false">IF(G27&gt;0,D27/G27,0)</f>
        <v>0</v>
      </c>
      <c r="E28" s="172" t="n">
        <f aca="false">IF(G27&gt;0,E27/G27,0)</f>
        <v>0</v>
      </c>
      <c r="F28" s="172" t="n">
        <f aca="false">IF(G27&gt;0,F27/G27,0)</f>
        <v>0</v>
      </c>
      <c r="G28" s="173" t="n">
        <f aca="false">SUM(B28:F28)</f>
        <v>0</v>
      </c>
      <c r="H28" s="156"/>
      <c r="I28" s="160" t="s">
        <v>77</v>
      </c>
      <c r="J28" s="160"/>
      <c r="K28" s="151"/>
      <c r="L28" s="152"/>
      <c r="M28" s="172" t="n">
        <f aca="false">IF(R27&gt;0,M27/R27,0)</f>
        <v>0</v>
      </c>
      <c r="N28" s="172" t="n">
        <f aca="false">IF(R27&gt;0,N27/R27,0)</f>
        <v>0</v>
      </c>
      <c r="O28" s="172" t="n">
        <f aca="false">IF(R27&gt;0,O27/R27,0)</f>
        <v>1</v>
      </c>
      <c r="P28" s="172" t="n">
        <f aca="false">IF(R27&gt;0,P27/R27,0)</f>
        <v>0</v>
      </c>
      <c r="Q28" s="172" t="n">
        <f aca="false">IF(R27&gt;0,Q27/R27,0)</f>
        <v>0</v>
      </c>
      <c r="R28" s="173" t="n">
        <f aca="false">SUM(M28:Q28)</f>
        <v>1</v>
      </c>
      <c r="S28" s="156"/>
      <c r="T28" s="160" t="s">
        <v>77</v>
      </c>
      <c r="U28" s="160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</row>
    <row r="29" customFormat="false" ht="12.75" hidden="false" customHeight="true" outlineLevel="0" collapsed="false">
      <c r="A29" s="174" t="s">
        <v>76</v>
      </c>
      <c r="B29" s="175" t="n">
        <f aca="false">IF(G27&gt;0,(B27-F27)/G27,0)</f>
        <v>0</v>
      </c>
      <c r="C29" s="160"/>
      <c r="D29" s="176"/>
      <c r="E29" s="176"/>
      <c r="F29" s="176"/>
      <c r="G29" s="160"/>
      <c r="H29" s="151"/>
      <c r="I29" s="171" t="n">
        <f aca="false">COUNTIF(B137:AE137,I28)</f>
        <v>0</v>
      </c>
      <c r="J29" s="151"/>
      <c r="K29" s="151"/>
      <c r="L29" s="174" t="s">
        <v>76</v>
      </c>
      <c r="M29" s="175" t="n">
        <f aca="false">IF(R27&gt;0,(M27-Q27)/R27,0)</f>
        <v>0</v>
      </c>
      <c r="N29" s="160"/>
      <c r="O29" s="176"/>
      <c r="P29" s="176"/>
      <c r="Q29" s="176"/>
      <c r="R29" s="160"/>
      <c r="S29" s="151"/>
      <c r="T29" s="171" t="n">
        <f aca="false">COUNTIF(B138:AE138,T28)</f>
        <v>0</v>
      </c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</row>
    <row r="30" customFormat="false" ht="12.75" hidden="false" customHeight="true" outlineLevel="0" collapsed="false">
      <c r="A30" s="174" t="s">
        <v>78</v>
      </c>
      <c r="B30" s="178" t="n">
        <f aca="false">IF(G27&gt;0,(B27+C27)/G27,0)</f>
        <v>0</v>
      </c>
      <c r="C30" s="179"/>
      <c r="D30" s="151"/>
      <c r="E30" s="151"/>
      <c r="F30" s="151"/>
      <c r="G30" s="151"/>
      <c r="H30" s="151"/>
      <c r="I30" s="151"/>
      <c r="J30" s="151"/>
      <c r="K30" s="151"/>
      <c r="L30" s="174" t="s">
        <v>78</v>
      </c>
      <c r="M30" s="178" t="n">
        <f aca="false">IF(R27&gt;0,(M27+N27)/R27,0)</f>
        <v>0</v>
      </c>
      <c r="N30" s="179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</row>
    <row r="31" customFormat="false" ht="12.75" hidden="false" customHeight="true" outlineLevel="0" collapsed="false">
      <c r="B31" s="180"/>
      <c r="C31" s="179"/>
      <c r="D31" s="151"/>
      <c r="E31" s="151"/>
      <c r="F31" s="151"/>
      <c r="G31" s="151"/>
      <c r="H31" s="151"/>
      <c r="I31" s="167" t="s">
        <v>79</v>
      </c>
      <c r="J31" s="151"/>
      <c r="K31" s="151"/>
      <c r="L31" s="151"/>
      <c r="M31" s="180"/>
      <c r="N31" s="179"/>
      <c r="O31" s="151"/>
      <c r="P31" s="151"/>
      <c r="Q31" s="151"/>
      <c r="R31" s="151"/>
      <c r="S31" s="151"/>
      <c r="T31" s="167" t="s">
        <v>79</v>
      </c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</row>
    <row r="32" customFormat="false" ht="12.75" hidden="false" customHeight="true" outlineLevel="0" collapsed="false">
      <c r="A32" s="151"/>
      <c r="B32" s="168" t="s">
        <v>1</v>
      </c>
      <c r="C32" s="150"/>
      <c r="D32" s="150"/>
      <c r="E32" s="150"/>
      <c r="F32" s="150"/>
      <c r="G32" s="150"/>
      <c r="H32" s="151"/>
      <c r="I32" s="181" t="s">
        <v>0</v>
      </c>
      <c r="J32" s="182" t="n">
        <f aca="false">B34+B41+I27</f>
        <v>0</v>
      </c>
      <c r="K32" s="151"/>
      <c r="L32" s="151"/>
      <c r="M32" s="168" t="s">
        <v>1</v>
      </c>
      <c r="N32" s="150"/>
      <c r="O32" s="150"/>
      <c r="P32" s="150"/>
      <c r="Q32" s="150"/>
      <c r="R32" s="150"/>
      <c r="S32" s="151"/>
      <c r="T32" s="181" t="s">
        <v>0</v>
      </c>
      <c r="U32" s="182" t="n">
        <f aca="false">M34+M41+T27</f>
        <v>1</v>
      </c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</row>
    <row r="33" customFormat="false" ht="12.75" hidden="false" customHeight="true" outlineLevel="0" collapsed="false">
      <c r="A33" s="152"/>
      <c r="B33" s="169" t="s">
        <v>49</v>
      </c>
      <c r="C33" s="169" t="s">
        <v>47</v>
      </c>
      <c r="D33" s="169" t="s">
        <v>80</v>
      </c>
      <c r="E33" s="169" t="s">
        <v>81</v>
      </c>
      <c r="F33" s="169" t="s">
        <v>48</v>
      </c>
      <c r="G33" s="169" t="s">
        <v>5</v>
      </c>
      <c r="H33" s="156"/>
      <c r="I33" s="181" t="s">
        <v>82</v>
      </c>
      <c r="J33" s="182" t="n">
        <f aca="false">G41+F34+J27+I29</f>
        <v>0</v>
      </c>
      <c r="K33" s="151"/>
      <c r="L33" s="152"/>
      <c r="M33" s="169" t="s">
        <v>49</v>
      </c>
      <c r="N33" s="169" t="s">
        <v>47</v>
      </c>
      <c r="O33" s="169" t="s">
        <v>80</v>
      </c>
      <c r="P33" s="169" t="s">
        <v>81</v>
      </c>
      <c r="Q33" s="169" t="s">
        <v>48</v>
      </c>
      <c r="R33" s="169" t="s">
        <v>5</v>
      </c>
      <c r="S33" s="156"/>
      <c r="T33" s="181" t="s">
        <v>82</v>
      </c>
      <c r="U33" s="182" t="n">
        <f aca="false">R41+Q34+U27+T29</f>
        <v>1</v>
      </c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</row>
    <row r="34" customFormat="false" ht="12.75" hidden="false" customHeight="true" outlineLevel="0" collapsed="false">
      <c r="A34" s="152"/>
      <c r="B34" s="171" t="n">
        <f aca="false">COUNTIF(B137:AE137,B33)</f>
        <v>0</v>
      </c>
      <c r="C34" s="171" t="n">
        <f aca="false">COUNTIF(B137:AE137,C33)</f>
        <v>0</v>
      </c>
      <c r="D34" s="171" t="n">
        <f aca="false">COUNTIF(B137:AE137,D33)</f>
        <v>0</v>
      </c>
      <c r="E34" s="171" t="n">
        <f aca="false">COUNTIF(B137:AE137,E33)</f>
        <v>0</v>
      </c>
      <c r="F34" s="171" t="n">
        <f aca="false">COUNTIF(B137:AE137,F33)</f>
        <v>0</v>
      </c>
      <c r="G34" s="171" t="n">
        <f aca="false">SUM(B34:F34)</f>
        <v>0</v>
      </c>
      <c r="H34" s="156"/>
      <c r="I34" s="181" t="s">
        <v>83</v>
      </c>
      <c r="J34" s="182" t="n">
        <f aca="false">F27</f>
        <v>0</v>
      </c>
      <c r="K34" s="151"/>
      <c r="L34" s="152"/>
      <c r="M34" s="171" t="n">
        <f aca="false">COUNTIF(B138:AE138,M33)</f>
        <v>1</v>
      </c>
      <c r="N34" s="171" t="n">
        <f aca="false">COUNTIF(B138:AE138,N33)</f>
        <v>5</v>
      </c>
      <c r="O34" s="171" t="n">
        <f aca="false">COUNTIF(B138:AE138,O33)</f>
        <v>0</v>
      </c>
      <c r="P34" s="171" t="n">
        <f aca="false">COUNTIF(B138:AE138,P33)</f>
        <v>0</v>
      </c>
      <c r="Q34" s="171" t="n">
        <f aca="false">COUNTIF(B138:AE138,Q33)</f>
        <v>0</v>
      </c>
      <c r="R34" s="171" t="n">
        <f aca="false">SUM(M34:Q34)</f>
        <v>6</v>
      </c>
      <c r="S34" s="156"/>
      <c r="T34" s="181" t="s">
        <v>83</v>
      </c>
      <c r="U34" s="182" t="n">
        <f aca="false">Q27</f>
        <v>0</v>
      </c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</row>
    <row r="35" customFormat="false" ht="12.75" hidden="false" customHeight="true" outlineLevel="0" collapsed="false">
      <c r="A35" s="174" t="s">
        <v>76</v>
      </c>
      <c r="B35" s="172" t="n">
        <f aca="false">IF($G$34&gt;0,B34/$G$34,0)</f>
        <v>0</v>
      </c>
      <c r="C35" s="172" t="n">
        <f aca="false">IF($G$34&gt;0,C34/$G$34,0)</f>
        <v>0</v>
      </c>
      <c r="D35" s="172" t="n">
        <f aca="false">IF($G$34&gt;0,D34/$G$34,0)</f>
        <v>0</v>
      </c>
      <c r="E35" s="172" t="n">
        <f aca="false">IF($G$34&gt;0,E34/$G$34,0)</f>
        <v>0</v>
      </c>
      <c r="F35" s="172" t="n">
        <f aca="false">IF($G$34&gt;0,F34/$G$34,0)</f>
        <v>0</v>
      </c>
      <c r="G35" s="172" t="n">
        <f aca="false">SUM(B35:F35)</f>
        <v>0</v>
      </c>
      <c r="H35" s="181" t="s">
        <v>84</v>
      </c>
      <c r="I35" s="182" t="n">
        <f aca="false">F41</f>
        <v>0</v>
      </c>
      <c r="J35" s="151"/>
      <c r="K35" s="152"/>
      <c r="L35" s="174" t="s">
        <v>76</v>
      </c>
      <c r="M35" s="172" t="n">
        <f aca="false">IF($G$69&gt;0,N34/$G$34,0)</f>
        <v>0</v>
      </c>
      <c r="N35" s="172" t="n">
        <f aca="false">IF($G$69&gt;0,O34/$G$34,0)</f>
        <v>0</v>
      </c>
      <c r="O35" s="172" t="n">
        <f aca="false">IF($G$69&gt;0,P34/$G$34,0)</f>
        <v>0</v>
      </c>
      <c r="P35" s="172" t="n">
        <f aca="false">IF($G$69&gt;0,Q34/$G$34,0)</f>
        <v>0</v>
      </c>
      <c r="Q35" s="172" t="n">
        <f aca="false">IF($G$69&gt;0,R34/$G$34,0)</f>
        <v>0</v>
      </c>
      <c r="R35" s="156"/>
      <c r="S35" s="181" t="s">
        <v>84</v>
      </c>
      <c r="T35" s="182" t="n">
        <f aca="false">Q41</f>
        <v>0</v>
      </c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</row>
    <row r="36" customFormat="false" ht="12.75" hidden="false" customHeight="true" outlineLevel="0" collapsed="false">
      <c r="A36" s="174" t="s">
        <v>78</v>
      </c>
      <c r="B36" s="175" t="n">
        <f aca="false">IF(G34&gt;0,(B34-F34)/G34,0)</f>
        <v>0</v>
      </c>
      <c r="C36" s="160"/>
      <c r="D36" s="160"/>
      <c r="E36" s="160"/>
      <c r="F36" s="160"/>
      <c r="G36" s="160"/>
      <c r="H36" s="151"/>
      <c r="I36" s="181" t="s">
        <v>85</v>
      </c>
      <c r="J36" s="183" t="n">
        <f aca="false">B29</f>
        <v>0</v>
      </c>
      <c r="K36" s="151"/>
      <c r="L36" s="174" t="s">
        <v>78</v>
      </c>
      <c r="M36" s="175" t="n">
        <f aca="false">IF(R34&gt;0,(M34-Q34)/R34,0)</f>
        <v>0.1666666667</v>
      </c>
      <c r="N36" s="160"/>
      <c r="O36" s="160"/>
      <c r="P36" s="160"/>
      <c r="Q36" s="160"/>
      <c r="R36" s="160"/>
      <c r="S36" s="151"/>
      <c r="T36" s="181" t="s">
        <v>85</v>
      </c>
      <c r="U36" s="183" t="n">
        <f aca="false">M29</f>
        <v>0</v>
      </c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</row>
    <row r="37" customFormat="false" ht="12.75" hidden="false" customHeight="true" outlineLevel="0" collapsed="false">
      <c r="B37" s="178" t="n">
        <f aca="false">IF(G34&gt;0,(B34+C34)/G34,0)</f>
        <v>0</v>
      </c>
      <c r="C37" s="151"/>
      <c r="D37" s="151"/>
      <c r="E37" s="151"/>
      <c r="F37" s="151"/>
      <c r="G37" s="151"/>
      <c r="H37" s="151"/>
      <c r="I37" s="181" t="s">
        <v>87</v>
      </c>
      <c r="J37" s="183" t="n">
        <f aca="false">B43</f>
        <v>0</v>
      </c>
      <c r="K37" s="151"/>
      <c r="M37" s="178" t="n">
        <f aca="false">IF(R34&gt;0,(M34+N34)/R34,0)</f>
        <v>1</v>
      </c>
      <c r="N37" s="151"/>
      <c r="O37" s="151"/>
      <c r="P37" s="151"/>
      <c r="Q37" s="151"/>
      <c r="R37" s="151"/>
      <c r="S37" s="151"/>
      <c r="T37" s="181" t="s">
        <v>87</v>
      </c>
      <c r="U37" s="183" t="n">
        <f aca="false">M43</f>
        <v>-0.5</v>
      </c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</row>
    <row r="38" customFormat="false" ht="12.75" hidden="false" customHeight="true" outlineLevel="0" collapsed="false">
      <c r="A38" s="151"/>
      <c r="B38" s="180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80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</row>
    <row r="39" customFormat="false" ht="12.75" hidden="false" customHeight="true" outlineLevel="0" collapsed="false">
      <c r="B39" s="168" t="s">
        <v>3</v>
      </c>
      <c r="C39" s="150"/>
      <c r="D39" s="150"/>
      <c r="E39" s="150"/>
      <c r="F39" s="150"/>
      <c r="G39" s="150"/>
      <c r="H39" s="150"/>
      <c r="I39" s="151"/>
      <c r="J39" s="151"/>
      <c r="K39" s="151"/>
      <c r="L39" s="151"/>
      <c r="M39" s="168" t="s">
        <v>3</v>
      </c>
      <c r="N39" s="150"/>
      <c r="O39" s="150"/>
      <c r="P39" s="150"/>
      <c r="Q39" s="150"/>
      <c r="R39" s="150"/>
      <c r="S39" s="150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</row>
    <row r="40" customFormat="false" ht="12.75" hidden="false" customHeight="true" outlineLevel="0" collapsed="false">
      <c r="A40" s="152"/>
      <c r="B40" s="169" t="s">
        <v>50</v>
      </c>
      <c r="C40" s="169" t="s">
        <v>46</v>
      </c>
      <c r="D40" s="169" t="s">
        <v>88</v>
      </c>
      <c r="E40" s="169" t="s">
        <v>53</v>
      </c>
      <c r="F40" s="169" t="s">
        <v>59</v>
      </c>
      <c r="G40" s="169" t="s">
        <v>52</v>
      </c>
      <c r="H40" s="169" t="s">
        <v>5</v>
      </c>
      <c r="I40" s="156"/>
      <c r="J40" s="151"/>
      <c r="K40" s="151"/>
      <c r="L40" s="152"/>
      <c r="M40" s="169" t="s">
        <v>50</v>
      </c>
      <c r="N40" s="169" t="s">
        <v>46</v>
      </c>
      <c r="O40" s="169" t="s">
        <v>88</v>
      </c>
      <c r="P40" s="169" t="s">
        <v>53</v>
      </c>
      <c r="Q40" s="169" t="s">
        <v>59</v>
      </c>
      <c r="R40" s="169" t="s">
        <v>52</v>
      </c>
      <c r="S40" s="169" t="s">
        <v>5</v>
      </c>
      <c r="T40" s="156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</row>
    <row r="41" customFormat="false" ht="12.75" hidden="false" customHeight="true" outlineLevel="0" collapsed="false">
      <c r="A41" s="152"/>
      <c r="B41" s="171" t="n">
        <f aca="false">COUNTIF(B137:AE137,B40)</f>
        <v>0</v>
      </c>
      <c r="C41" s="171" t="n">
        <f aca="false">COUNTIF(B137:AE137,C40)</f>
        <v>1</v>
      </c>
      <c r="D41" s="171" t="n">
        <f aca="false">COUNTIF(B137:AE137,D40)</f>
        <v>0</v>
      </c>
      <c r="E41" s="171" t="n">
        <f aca="false">COUNTIF(B137:AE137,E40)</f>
        <v>0</v>
      </c>
      <c r="F41" s="171" t="n">
        <f aca="false">COUNTIF(B137:AE137,F40)</f>
        <v>0</v>
      </c>
      <c r="G41" s="171" t="n">
        <f aca="false">COUNTIF(B137:AE137,G40)</f>
        <v>0</v>
      </c>
      <c r="H41" s="171" t="n">
        <f aca="false">SUM(B41:G41)</f>
        <v>1</v>
      </c>
      <c r="I41" s="156"/>
      <c r="J41" s="151"/>
      <c r="K41" s="151"/>
      <c r="L41" s="152"/>
      <c r="M41" s="171" t="n">
        <f aca="false">COUNTIF(B138:AE138,M40)</f>
        <v>0</v>
      </c>
      <c r="N41" s="171" t="n">
        <f aca="false">COUNTIF(B138:AE138,N40)</f>
        <v>1</v>
      </c>
      <c r="O41" s="171" t="n">
        <f aca="false">COUNTIF(B138:AE138,O40)</f>
        <v>0</v>
      </c>
      <c r="P41" s="171" t="n">
        <f aca="false">COUNTIF(B138:AE138,P40)</f>
        <v>0</v>
      </c>
      <c r="Q41" s="171" t="n">
        <f aca="false">COUNTIF(B138:AE138,Q40)</f>
        <v>0</v>
      </c>
      <c r="R41" s="171" t="n">
        <f aca="false">COUNTIF(B138:AE138,R40)</f>
        <v>1</v>
      </c>
      <c r="S41" s="171" t="n">
        <f aca="false">SUM(M41:R41)</f>
        <v>2</v>
      </c>
      <c r="T41" s="156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1"/>
    </row>
    <row r="42" customFormat="false" ht="12.75" hidden="false" customHeight="true" outlineLevel="0" collapsed="false">
      <c r="A42" s="152"/>
      <c r="B42" s="172" t="n">
        <f aca="false">IF(H41&gt;0,B41/H41,0)</f>
        <v>0</v>
      </c>
      <c r="C42" s="172" t="n">
        <f aca="false">IF(H41&gt;0,C41/H41,0)</f>
        <v>1</v>
      </c>
      <c r="D42" s="172" t="n">
        <f aca="false">IF(H41&gt;0,D41/H41,0)</f>
        <v>0</v>
      </c>
      <c r="E42" s="172" t="n">
        <f aca="false">IF(H41&gt;0,E41/H41,0)</f>
        <v>0</v>
      </c>
      <c r="F42" s="172" t="n">
        <f aca="false">IF(H41&gt;0,F41/H41,0)</f>
        <v>0</v>
      </c>
      <c r="G42" s="172" t="n">
        <f aca="false">IF(H41&gt;0,G41/H41,0)</f>
        <v>0</v>
      </c>
      <c r="H42" s="172" t="n">
        <f aca="false">SUM(B42:G42)</f>
        <v>1</v>
      </c>
      <c r="I42" s="156"/>
      <c r="J42" s="151"/>
      <c r="K42" s="151"/>
      <c r="L42" s="152"/>
      <c r="M42" s="172" t="n">
        <f aca="false">IF(S41&gt;0,M41/S41,0)</f>
        <v>0</v>
      </c>
      <c r="N42" s="172" t="n">
        <f aca="false">IF(S41&gt;0,N41/S41,0)</f>
        <v>0.5</v>
      </c>
      <c r="O42" s="172" t="n">
        <f aca="false">IF(S41&gt;0,O41/S41,0)</f>
        <v>0</v>
      </c>
      <c r="P42" s="172" t="n">
        <f aca="false">IF(S41&gt;0,P41/S41,0)</f>
        <v>0</v>
      </c>
      <c r="Q42" s="172" t="n">
        <f aca="false">IF(S41&gt;0,Q41/S41,0)</f>
        <v>0</v>
      </c>
      <c r="R42" s="172" t="n">
        <f aca="false">IF(S41&gt;0,R41/S41,0)</f>
        <v>0.5</v>
      </c>
      <c r="S42" s="172" t="n">
        <f aca="false">SUM(M42:R42)</f>
        <v>1</v>
      </c>
      <c r="T42" s="156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</row>
    <row r="43" customFormat="false" ht="12.75" hidden="false" customHeight="true" outlineLevel="0" collapsed="false">
      <c r="A43" s="174" t="s">
        <v>76</v>
      </c>
      <c r="B43" s="185" t="n">
        <f aca="false">IF(H41&gt;0,(B41-G41)/H41,0)</f>
        <v>0</v>
      </c>
      <c r="C43" s="160"/>
      <c r="D43" s="160"/>
      <c r="E43" s="160"/>
      <c r="F43" s="160"/>
      <c r="G43" s="160"/>
      <c r="H43" s="160"/>
      <c r="I43" s="151"/>
      <c r="J43" s="151"/>
      <c r="K43" s="151"/>
      <c r="L43" s="174" t="s">
        <v>76</v>
      </c>
      <c r="M43" s="185" t="n">
        <f aca="false">IF(S41&gt;0,(M41-R41)/S41,0)</f>
        <v>-0.5</v>
      </c>
      <c r="N43" s="160"/>
      <c r="O43" s="160"/>
      <c r="P43" s="160"/>
      <c r="Q43" s="160"/>
      <c r="R43" s="160"/>
      <c r="S43" s="160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  <c r="AK43" s="151"/>
      <c r="AL43" s="151"/>
      <c r="AM43" s="151"/>
      <c r="AN43" s="151"/>
      <c r="AO43" s="151"/>
    </row>
    <row r="44" customFormat="false" ht="12.75" hidden="false" customHeight="true" outlineLevel="0" collapsed="false">
      <c r="A44" s="174" t="s">
        <v>78</v>
      </c>
      <c r="B44" s="186" t="n">
        <f aca="false">IF(H41&gt;0,(B41+C41+D41+E41)/H41,0)</f>
        <v>1</v>
      </c>
      <c r="C44" s="151"/>
      <c r="D44" s="151"/>
      <c r="E44" s="151"/>
      <c r="F44" s="151"/>
      <c r="G44" s="151"/>
      <c r="H44" s="151"/>
      <c r="I44" s="151"/>
      <c r="J44" s="151"/>
      <c r="K44" s="151"/>
      <c r="L44" s="174" t="s">
        <v>78</v>
      </c>
      <c r="M44" s="186" t="n">
        <f aca="false">IF(S41&gt;0,(M41+N41+O41+P41)/S41,0)</f>
        <v>0.5</v>
      </c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  <c r="AK44" s="151"/>
      <c r="AL44" s="151"/>
      <c r="AM44" s="151"/>
      <c r="AN44" s="151"/>
      <c r="AO44" s="151"/>
    </row>
    <row r="45" customFormat="false" ht="12.75" hidden="false" customHeight="true" outlineLevel="0" collapsed="false">
      <c r="A45" s="149"/>
      <c r="B45" s="149"/>
      <c r="C45" s="149"/>
      <c r="D45" s="149"/>
      <c r="E45" s="149"/>
      <c r="F45" s="149"/>
      <c r="G45" s="149"/>
      <c r="H45" s="149"/>
      <c r="I45" s="149"/>
      <c r="J45" s="149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</row>
    <row r="46" customFormat="false" ht="12.75" hidden="false" customHeight="true" outlineLevel="0" collapsed="false">
      <c r="A46" s="151"/>
      <c r="B46" s="167"/>
      <c r="C46" s="151"/>
      <c r="D46" s="151"/>
      <c r="E46" s="151"/>
      <c r="F46" s="151"/>
      <c r="G46" s="151"/>
      <c r="H46" s="151"/>
      <c r="I46" s="167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</row>
    <row r="47" customFormat="false" ht="12.75" hidden="false" customHeight="true" outlineLevel="0" collapsed="false">
      <c r="A47" s="166" t="s">
        <v>99</v>
      </c>
      <c r="B47" s="168" t="s">
        <v>2</v>
      </c>
      <c r="C47" s="150"/>
      <c r="D47" s="150"/>
      <c r="E47" s="150"/>
      <c r="F47" s="150"/>
      <c r="G47" s="150"/>
      <c r="H47" s="151"/>
      <c r="I47" s="168" t="s">
        <v>4</v>
      </c>
      <c r="J47" s="150"/>
      <c r="K47" s="151"/>
      <c r="L47" s="166" t="s">
        <v>100</v>
      </c>
      <c r="M47" s="168" t="s">
        <v>2</v>
      </c>
      <c r="N47" s="150"/>
      <c r="O47" s="150"/>
      <c r="P47" s="150"/>
      <c r="Q47" s="150"/>
      <c r="R47" s="150"/>
      <c r="S47" s="151"/>
      <c r="T47" s="168" t="s">
        <v>4</v>
      </c>
      <c r="U47" s="150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</row>
    <row r="48" customFormat="false" ht="12.75" hidden="false" customHeight="true" outlineLevel="0" collapsed="false">
      <c r="A48" s="152"/>
      <c r="B48" s="169" t="s">
        <v>54</v>
      </c>
      <c r="C48" s="169" t="s">
        <v>51</v>
      </c>
      <c r="D48" s="169" t="s">
        <v>57</v>
      </c>
      <c r="E48" s="169" t="s">
        <v>55</v>
      </c>
      <c r="F48" s="169" t="s">
        <v>56</v>
      </c>
      <c r="G48" s="169" t="s">
        <v>5</v>
      </c>
      <c r="H48" s="170"/>
      <c r="I48" s="169" t="s">
        <v>60</v>
      </c>
      <c r="J48" s="169" t="s">
        <v>75</v>
      </c>
      <c r="K48" s="192"/>
      <c r="L48" s="152"/>
      <c r="M48" s="169" t="s">
        <v>54</v>
      </c>
      <c r="N48" s="169" t="s">
        <v>51</v>
      </c>
      <c r="O48" s="169" t="s">
        <v>57</v>
      </c>
      <c r="P48" s="169" t="s">
        <v>55</v>
      </c>
      <c r="Q48" s="169" t="s">
        <v>56</v>
      </c>
      <c r="R48" s="169" t="s">
        <v>5</v>
      </c>
      <c r="S48" s="170"/>
      <c r="T48" s="169" t="s">
        <v>60</v>
      </c>
      <c r="U48" s="169" t="s">
        <v>75</v>
      </c>
      <c r="V48" s="156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</row>
    <row r="49" customFormat="false" ht="12.75" hidden="false" customHeight="true" outlineLevel="0" collapsed="false">
      <c r="A49" s="152"/>
      <c r="B49" s="171" t="n">
        <f aca="false">COUNTIF(B139:AE139,B48)</f>
        <v>0</v>
      </c>
      <c r="C49" s="171" t="n">
        <f aca="false">COUNTIF(B139:AE139,C48)</f>
        <v>0</v>
      </c>
      <c r="D49" s="171" t="n">
        <f aca="false">COUNTIF(B139:AE139,D48)</f>
        <v>0</v>
      </c>
      <c r="E49" s="171" t="n">
        <f aca="false">COUNTIF(B139:AE139,E48)</f>
        <v>0</v>
      </c>
      <c r="F49" s="171" t="n">
        <f aca="false">COUNTIF(B139:AE139,F48)</f>
        <v>0</v>
      </c>
      <c r="G49" s="171" t="n">
        <f aca="false">SUM(B49:F49)</f>
        <v>0</v>
      </c>
      <c r="H49" s="170"/>
      <c r="I49" s="171" t="n">
        <f aca="false">COUNTIF(B139:AE139,I48)</f>
        <v>0</v>
      </c>
      <c r="J49" s="171" t="n">
        <f aca="false">COUNTIF(B139:AE139,J48)</f>
        <v>0</v>
      </c>
      <c r="K49" s="192"/>
      <c r="L49" s="152"/>
      <c r="M49" s="171" t="n">
        <f aca="false">COUNTIF(B140:AE140,M48)</f>
        <v>0</v>
      </c>
      <c r="N49" s="171" t="n">
        <f aca="false">COUNTIF(B140:AE140,N48)</f>
        <v>0</v>
      </c>
      <c r="O49" s="171" t="n">
        <f aca="false">COUNTIF(B140:AE140,O48)</f>
        <v>0</v>
      </c>
      <c r="P49" s="171" t="n">
        <f aca="false">COUNTIF(B140:AE140,P48)</f>
        <v>0</v>
      </c>
      <c r="Q49" s="171" t="n">
        <f aca="false">COUNTIF(B140:AE140,Q48)</f>
        <v>0</v>
      </c>
      <c r="R49" s="171" t="n">
        <f aca="false">SUM(M49:Q49)</f>
        <v>0</v>
      </c>
      <c r="S49" s="170"/>
      <c r="T49" s="171" t="n">
        <f aca="false">COUNTIF(B140:AE140,T48)</f>
        <v>0</v>
      </c>
      <c r="U49" s="171" t="n">
        <f aca="false">COUNTIF(B140:AE140,U48)</f>
        <v>0</v>
      </c>
      <c r="V49" s="156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</row>
    <row r="50" customFormat="false" ht="12.75" hidden="false" customHeight="true" outlineLevel="0" collapsed="false">
      <c r="A50" s="152"/>
      <c r="B50" s="172" t="n">
        <f aca="false">IF(G49&gt;0,B49/G49,0)</f>
        <v>0</v>
      </c>
      <c r="C50" s="172" t="n">
        <f aca="false">IF(G49&gt;0,C49/G49,0)</f>
        <v>0</v>
      </c>
      <c r="D50" s="172" t="n">
        <f aca="false">IF(G49&gt;0,D49/G49,0)</f>
        <v>0</v>
      </c>
      <c r="E50" s="172" t="n">
        <f aca="false">IF(G49&gt;0,E49/G49,0)</f>
        <v>0</v>
      </c>
      <c r="F50" s="172" t="n">
        <f aca="false">IF(G49&gt;0,F49/G49,0)</f>
        <v>0</v>
      </c>
      <c r="G50" s="173" t="n">
        <f aca="false">SUM(B50:F50)</f>
        <v>0</v>
      </c>
      <c r="H50" s="156"/>
      <c r="I50" s="160" t="s">
        <v>77</v>
      </c>
      <c r="J50" s="160"/>
      <c r="K50" s="149"/>
      <c r="L50" s="152"/>
      <c r="M50" s="172" t="n">
        <f aca="false">IF(R49&gt;0,M49/R49,0)</f>
        <v>0</v>
      </c>
      <c r="N50" s="172" t="n">
        <f aca="false">IF(R49&gt;0,N49/R49,0)</f>
        <v>0</v>
      </c>
      <c r="O50" s="172" t="n">
        <f aca="false">IF(R49&gt;0,O49/R49,0)</f>
        <v>0</v>
      </c>
      <c r="P50" s="172" t="n">
        <f aca="false">IF(R49&gt;0,P49/R49,0)</f>
        <v>0</v>
      </c>
      <c r="Q50" s="172" t="n">
        <f aca="false">IF(R49&gt;0,Q49/R49,0)</f>
        <v>0</v>
      </c>
      <c r="R50" s="173" t="n">
        <f aca="false">SUM(M50:Q50)</f>
        <v>0</v>
      </c>
      <c r="S50" s="156"/>
      <c r="T50" s="160" t="s">
        <v>77</v>
      </c>
      <c r="U50" s="160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</row>
    <row r="51" customFormat="false" ht="12.75" hidden="false" customHeight="true" outlineLevel="0" collapsed="false">
      <c r="A51" s="174" t="s">
        <v>76</v>
      </c>
      <c r="B51" s="175" t="n">
        <f aca="false">IF(G49&gt;0,(B49-F49)/G49,0)</f>
        <v>0</v>
      </c>
      <c r="C51" s="160"/>
      <c r="D51" s="176"/>
      <c r="E51" s="176"/>
      <c r="F51" s="176"/>
      <c r="G51" s="160"/>
      <c r="H51" s="151"/>
      <c r="I51" s="171" t="n">
        <f aca="false">COUNTIF(B139:AE139,I50)</f>
        <v>0</v>
      </c>
      <c r="J51" s="151"/>
      <c r="K51" s="149"/>
      <c r="L51" s="174" t="s">
        <v>76</v>
      </c>
      <c r="M51" s="175" t="n">
        <f aca="false">IF(R49&gt;0,(M49-Q49)/R49,0)</f>
        <v>0</v>
      </c>
      <c r="N51" s="160"/>
      <c r="O51" s="176"/>
      <c r="P51" s="176"/>
      <c r="Q51" s="176"/>
      <c r="R51" s="160"/>
      <c r="S51" s="151"/>
      <c r="T51" s="171" t="n">
        <f aca="false">COUNTIF(B140:AE140,T50)</f>
        <v>0</v>
      </c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</row>
    <row r="52" customFormat="false" ht="12.75" hidden="false" customHeight="true" outlineLevel="0" collapsed="false">
      <c r="A52" s="174" t="s">
        <v>78</v>
      </c>
      <c r="B52" s="178" t="n">
        <f aca="false">IF(G49&gt;0,(B49+C49)/G49,0)</f>
        <v>0</v>
      </c>
      <c r="C52" s="179"/>
      <c r="D52" s="151"/>
      <c r="E52" s="151"/>
      <c r="F52" s="151"/>
      <c r="G52" s="151"/>
      <c r="H52" s="151"/>
      <c r="I52" s="151"/>
      <c r="J52" s="151"/>
      <c r="K52" s="149"/>
      <c r="L52" s="174" t="s">
        <v>78</v>
      </c>
      <c r="M52" s="178" t="n">
        <f aca="false">IF(R49&gt;0,(M49+N49)/R49,0)</f>
        <v>0</v>
      </c>
      <c r="N52" s="179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</row>
    <row r="53" customFormat="false" ht="12.75" hidden="false" customHeight="true" outlineLevel="0" collapsed="false">
      <c r="A53" s="151"/>
      <c r="B53" s="180"/>
      <c r="C53" s="179"/>
      <c r="D53" s="151"/>
      <c r="E53" s="151"/>
      <c r="F53" s="151"/>
      <c r="G53" s="151"/>
      <c r="H53" s="151"/>
      <c r="I53" s="167" t="s">
        <v>79</v>
      </c>
      <c r="J53" s="151"/>
      <c r="K53" s="149"/>
      <c r="L53" s="151"/>
      <c r="M53" s="180"/>
      <c r="N53" s="179"/>
      <c r="O53" s="151"/>
      <c r="P53" s="151"/>
      <c r="Q53" s="151"/>
      <c r="R53" s="151"/>
      <c r="S53" s="151"/>
      <c r="T53" s="167" t="s">
        <v>79</v>
      </c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  <c r="AK53" s="151"/>
      <c r="AL53" s="151"/>
      <c r="AM53" s="151"/>
      <c r="AN53" s="151"/>
      <c r="AO53" s="151"/>
    </row>
    <row r="54" customFormat="false" ht="12.75" hidden="false" customHeight="true" outlineLevel="0" collapsed="false">
      <c r="A54" s="151"/>
      <c r="B54" s="168" t="s">
        <v>1</v>
      </c>
      <c r="C54" s="150"/>
      <c r="D54" s="150"/>
      <c r="E54" s="150"/>
      <c r="F54" s="150"/>
      <c r="G54" s="150"/>
      <c r="H54" s="151"/>
      <c r="I54" s="181" t="s">
        <v>0</v>
      </c>
      <c r="J54" s="182" t="n">
        <f aca="false">B56+B63+I49</f>
        <v>0</v>
      </c>
      <c r="K54" s="149"/>
      <c r="L54" s="151"/>
      <c r="M54" s="168" t="s">
        <v>1</v>
      </c>
      <c r="N54" s="150"/>
      <c r="O54" s="150"/>
      <c r="P54" s="150"/>
      <c r="Q54" s="150"/>
      <c r="R54" s="150"/>
      <c r="S54" s="151"/>
      <c r="T54" s="181" t="s">
        <v>0</v>
      </c>
      <c r="U54" s="182" t="n">
        <f aca="false">M56+M63+T49</f>
        <v>0</v>
      </c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1"/>
    </row>
    <row r="55" customFormat="false" ht="12.75" hidden="false" customHeight="true" outlineLevel="0" collapsed="false">
      <c r="A55" s="152"/>
      <c r="B55" s="169" t="s">
        <v>49</v>
      </c>
      <c r="C55" s="169" t="s">
        <v>47</v>
      </c>
      <c r="D55" s="169" t="s">
        <v>80</v>
      </c>
      <c r="E55" s="169" t="s">
        <v>81</v>
      </c>
      <c r="F55" s="169" t="s">
        <v>48</v>
      </c>
      <c r="G55" s="169" t="s">
        <v>5</v>
      </c>
      <c r="H55" s="156"/>
      <c r="I55" s="181" t="s">
        <v>82</v>
      </c>
      <c r="J55" s="182" t="n">
        <f aca="false">G63+F56+I51+J49</f>
        <v>0</v>
      </c>
      <c r="K55" s="149"/>
      <c r="L55" s="152"/>
      <c r="M55" s="169" t="s">
        <v>49</v>
      </c>
      <c r="N55" s="169" t="s">
        <v>47</v>
      </c>
      <c r="O55" s="169" t="s">
        <v>80</v>
      </c>
      <c r="P55" s="169" t="s">
        <v>81</v>
      </c>
      <c r="Q55" s="169" t="s">
        <v>48</v>
      </c>
      <c r="R55" s="169" t="s">
        <v>5</v>
      </c>
      <c r="S55" s="156"/>
      <c r="T55" s="181" t="s">
        <v>82</v>
      </c>
      <c r="U55" s="182" t="n">
        <f aca="false">R63+Q56+U49+T51</f>
        <v>0</v>
      </c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</row>
    <row r="56" customFormat="false" ht="12.75" hidden="false" customHeight="true" outlineLevel="0" collapsed="false">
      <c r="A56" s="152"/>
      <c r="B56" s="171" t="n">
        <f aca="false">COUNTIF(B139:AE139,B55)</f>
        <v>0</v>
      </c>
      <c r="C56" s="171" t="n">
        <f aca="false">COUNTIF(B139:AE139,C55)</f>
        <v>0</v>
      </c>
      <c r="D56" s="171" t="n">
        <f aca="false">COUNTIF(B139:AE139,D55)</f>
        <v>0</v>
      </c>
      <c r="E56" s="171" t="n">
        <f aca="false">COUNTIF(B139:AE139,E55)</f>
        <v>0</v>
      </c>
      <c r="F56" s="171" t="n">
        <f aca="false">COUNTIF(B139:AE139,F55)</f>
        <v>0</v>
      </c>
      <c r="G56" s="171" t="n">
        <f aca="false">SUM(B56:F56)</f>
        <v>0</v>
      </c>
      <c r="H56" s="156"/>
      <c r="I56" s="181" t="s">
        <v>83</v>
      </c>
      <c r="J56" s="182" t="n">
        <f aca="false">F49</f>
        <v>0</v>
      </c>
      <c r="K56" s="149"/>
      <c r="L56" s="152"/>
      <c r="M56" s="171" t="n">
        <f aca="false">COUNTIF(B140:AE140,M55)</f>
        <v>0</v>
      </c>
      <c r="N56" s="171" t="n">
        <f aca="false">COUNTIF(B140:AE140,N55)</f>
        <v>0</v>
      </c>
      <c r="O56" s="171" t="n">
        <f aca="false">COUNTIF(B140:AE140,O55)</f>
        <v>0</v>
      </c>
      <c r="P56" s="171" t="n">
        <f aca="false">COUNTIF(B140:AE140,P55)</f>
        <v>0</v>
      </c>
      <c r="Q56" s="171" t="n">
        <f aca="false">COUNTIF(B140:AE140,Q55)</f>
        <v>0</v>
      </c>
      <c r="R56" s="171" t="n">
        <f aca="false">SUM(M56:Q56)</f>
        <v>0</v>
      </c>
      <c r="S56" s="156"/>
      <c r="T56" s="181" t="s">
        <v>83</v>
      </c>
      <c r="U56" s="182" t="n">
        <f aca="false">Q49</f>
        <v>0</v>
      </c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1"/>
    </row>
    <row r="57" customFormat="false" ht="12.75" hidden="false" customHeight="true" outlineLevel="0" collapsed="false">
      <c r="A57" s="152"/>
      <c r="B57" s="172" t="n">
        <f aca="false">IF(G56&gt;0,B56/G56,0)</f>
        <v>0</v>
      </c>
      <c r="C57" s="172" t="n">
        <f aca="false">IF(G46&gt;0,C56/G56,0)</f>
        <v>0</v>
      </c>
      <c r="D57" s="172" t="n">
        <f aca="false">IF(G56&gt;0,D56/G56,0)</f>
        <v>0</v>
      </c>
      <c r="E57" s="172" t="n">
        <f aca="false">IF(G46&gt;0,E56/G56,0)</f>
        <v>0</v>
      </c>
      <c r="F57" s="172" t="n">
        <f aca="false">IF(G46&gt;0,F56/G56,0)</f>
        <v>0</v>
      </c>
      <c r="G57" s="172" t="n">
        <f aca="false">SUM(B57:F57)</f>
        <v>0</v>
      </c>
      <c r="H57" s="156"/>
      <c r="I57" s="181" t="s">
        <v>84</v>
      </c>
      <c r="J57" s="182" t="n">
        <f aca="false">F63</f>
        <v>0</v>
      </c>
      <c r="K57" s="149"/>
      <c r="L57" s="152"/>
      <c r="M57" s="172" t="n">
        <f aca="false">IF(R56&gt;0,M56/R56,0)</f>
        <v>0</v>
      </c>
      <c r="N57" s="172" t="n">
        <f aca="false">IF(G113&gt;0,N56/R56,0)</f>
        <v>0</v>
      </c>
      <c r="O57" s="172" t="n">
        <f aca="false">IF(R56&gt;0,O56/R56,0)</f>
        <v>0</v>
      </c>
      <c r="P57" s="172" t="n">
        <f aca="false">IF(G113&gt;0,P56/R56,0)</f>
        <v>0</v>
      </c>
      <c r="Q57" s="172" t="n">
        <f aca="false">IF(G113&gt;0,Q56/R56,0)</f>
        <v>0</v>
      </c>
      <c r="R57" s="172" t="n">
        <f aca="false">SUM(M57:Q57)</f>
        <v>0</v>
      </c>
      <c r="S57" s="156"/>
      <c r="T57" s="181" t="s">
        <v>84</v>
      </c>
      <c r="U57" s="182" t="n">
        <f aca="false">Q63</f>
        <v>0</v>
      </c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</row>
    <row r="58" customFormat="false" ht="12.75" hidden="false" customHeight="true" outlineLevel="0" collapsed="false">
      <c r="A58" s="174" t="s">
        <v>76</v>
      </c>
      <c r="B58" s="175" t="n">
        <f aca="false">IF(G56&gt;0,(B56-F56)/G56,0)</f>
        <v>0</v>
      </c>
      <c r="C58" s="160"/>
      <c r="D58" s="160"/>
      <c r="E58" s="160"/>
      <c r="F58" s="160"/>
      <c r="G58" s="160"/>
      <c r="H58" s="151"/>
      <c r="I58" s="181" t="s">
        <v>85</v>
      </c>
      <c r="J58" s="183" t="n">
        <f aca="false">B51</f>
        <v>0</v>
      </c>
      <c r="K58" s="149"/>
      <c r="L58" s="174" t="s">
        <v>76</v>
      </c>
      <c r="M58" s="175" t="n">
        <f aca="false">IF(R56&gt;0,(M56-Q56)/R56,0)</f>
        <v>0</v>
      </c>
      <c r="N58" s="160"/>
      <c r="O58" s="160"/>
      <c r="P58" s="160"/>
      <c r="Q58" s="160"/>
      <c r="R58" s="160"/>
      <c r="S58" s="151"/>
      <c r="T58" s="181" t="s">
        <v>85</v>
      </c>
      <c r="U58" s="183" t="n">
        <f aca="false">M51</f>
        <v>0</v>
      </c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</row>
    <row r="59" customFormat="false" ht="12.75" hidden="false" customHeight="true" outlineLevel="0" collapsed="false">
      <c r="A59" s="174" t="s">
        <v>78</v>
      </c>
      <c r="B59" s="178" t="n">
        <f aca="false">IF(G56&gt;0,(B56+C56)/G56,0)</f>
        <v>0</v>
      </c>
      <c r="C59" s="151"/>
      <c r="D59" s="151"/>
      <c r="E59" s="151"/>
      <c r="F59" s="151"/>
      <c r="G59" s="151"/>
      <c r="H59" s="151"/>
      <c r="I59" s="181" t="s">
        <v>87</v>
      </c>
      <c r="J59" s="183" t="n">
        <f aca="false">B65</f>
        <v>0</v>
      </c>
      <c r="K59" s="149"/>
      <c r="L59" s="174" t="s">
        <v>78</v>
      </c>
      <c r="M59" s="178" t="n">
        <f aca="false">IF(R56&gt;0,(M56+N56)/R56,0)</f>
        <v>0</v>
      </c>
      <c r="N59" s="151"/>
      <c r="O59" s="151"/>
      <c r="P59" s="151"/>
      <c r="Q59" s="151"/>
      <c r="R59" s="151"/>
      <c r="S59" s="151"/>
      <c r="T59" s="181" t="s">
        <v>87</v>
      </c>
      <c r="U59" s="183" t="n">
        <f aca="false">M65</f>
        <v>0</v>
      </c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</row>
    <row r="60" customFormat="false" ht="12.75" hidden="false" customHeight="true" outlineLevel="0" collapsed="false">
      <c r="A60" s="151"/>
      <c r="B60" s="186"/>
      <c r="C60" s="151"/>
      <c r="D60" s="151"/>
      <c r="E60" s="151"/>
      <c r="F60" s="151"/>
      <c r="G60" s="151"/>
      <c r="H60" s="151"/>
      <c r="I60" s="151"/>
      <c r="J60" s="151"/>
      <c r="K60" s="149"/>
      <c r="L60" s="151"/>
      <c r="M60" s="180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</row>
    <row r="61" customFormat="false" ht="12.75" hidden="false" customHeight="true" outlineLevel="0" collapsed="false">
      <c r="A61" s="151"/>
      <c r="B61" s="168" t="s">
        <v>3</v>
      </c>
      <c r="C61" s="150"/>
      <c r="D61" s="150"/>
      <c r="E61" s="150"/>
      <c r="F61" s="150"/>
      <c r="G61" s="150"/>
      <c r="H61" s="150"/>
      <c r="I61" s="151"/>
      <c r="J61" s="151"/>
      <c r="K61" s="149"/>
      <c r="L61" s="151"/>
      <c r="M61" s="168" t="s">
        <v>3</v>
      </c>
      <c r="N61" s="150"/>
      <c r="O61" s="150"/>
      <c r="P61" s="150"/>
      <c r="Q61" s="150"/>
      <c r="R61" s="150"/>
      <c r="S61" s="150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</row>
    <row r="62" customFormat="false" ht="12.75" hidden="false" customHeight="true" outlineLevel="0" collapsed="false">
      <c r="A62" s="152"/>
      <c r="B62" s="169" t="s">
        <v>50</v>
      </c>
      <c r="C62" s="169" t="s">
        <v>46</v>
      </c>
      <c r="D62" s="169" t="s">
        <v>88</v>
      </c>
      <c r="E62" s="169" t="s">
        <v>53</v>
      </c>
      <c r="F62" s="169" t="s">
        <v>59</v>
      </c>
      <c r="G62" s="169" t="s">
        <v>52</v>
      </c>
      <c r="H62" s="169" t="s">
        <v>5</v>
      </c>
      <c r="I62" s="156"/>
      <c r="J62" s="151"/>
      <c r="K62" s="149"/>
      <c r="L62" s="152"/>
      <c r="M62" s="169" t="s">
        <v>50</v>
      </c>
      <c r="N62" s="169" t="s">
        <v>46</v>
      </c>
      <c r="O62" s="169" t="s">
        <v>88</v>
      </c>
      <c r="P62" s="169" t="s">
        <v>53</v>
      </c>
      <c r="Q62" s="169" t="s">
        <v>59</v>
      </c>
      <c r="R62" s="169" t="s">
        <v>52</v>
      </c>
      <c r="S62" s="169" t="s">
        <v>5</v>
      </c>
      <c r="T62" s="156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  <c r="AJ62" s="151"/>
      <c r="AK62" s="151"/>
      <c r="AL62" s="151"/>
      <c r="AM62" s="151"/>
      <c r="AN62" s="151"/>
      <c r="AO62" s="151"/>
    </row>
    <row r="63" customFormat="false" ht="12.75" hidden="false" customHeight="true" outlineLevel="0" collapsed="false">
      <c r="A63" s="152"/>
      <c r="B63" s="171" t="n">
        <f aca="false">COUNTIF(B139:AE139,B62)</f>
        <v>0</v>
      </c>
      <c r="C63" s="171" t="n">
        <f aca="false">COUNTIF(B139:AE139,C62)</f>
        <v>0</v>
      </c>
      <c r="D63" s="171" t="n">
        <f aca="false">COUNTIF(B139:AE139,D62)</f>
        <v>0</v>
      </c>
      <c r="E63" s="171" t="n">
        <f aca="false">COUNTIF(B139:AE139,E62)</f>
        <v>0</v>
      </c>
      <c r="F63" s="171" t="n">
        <f aca="false">COUNTIF(B139:AE139,F62)</f>
        <v>0</v>
      </c>
      <c r="G63" s="171" t="n">
        <f aca="false">COUNTIF(B139:AE139,G62)</f>
        <v>0</v>
      </c>
      <c r="H63" s="171" t="n">
        <f aca="false">SUM(B63:G63)</f>
        <v>0</v>
      </c>
      <c r="I63" s="156"/>
      <c r="J63" s="151"/>
      <c r="K63" s="149"/>
      <c r="L63" s="152"/>
      <c r="M63" s="171" t="n">
        <f aca="false">COUNTIF(B140:AE140,M62)</f>
        <v>0</v>
      </c>
      <c r="N63" s="171" t="n">
        <f aca="false">COUNTIF(B140:AE140,N62)</f>
        <v>0</v>
      </c>
      <c r="O63" s="171" t="n">
        <f aca="false">COUNTIF(B140:AE140,O62)</f>
        <v>0</v>
      </c>
      <c r="P63" s="171" t="n">
        <f aca="false">COUNTIF(B140:AE140,P62)</f>
        <v>0</v>
      </c>
      <c r="Q63" s="171" t="n">
        <f aca="false">COUNTIF(B140:AE140,Q62)</f>
        <v>0</v>
      </c>
      <c r="R63" s="171" t="n">
        <f aca="false">COUNTIF(B140:AE140,R62)</f>
        <v>0</v>
      </c>
      <c r="S63" s="171" t="n">
        <f aca="false">SUM(M63:R63)</f>
        <v>0</v>
      </c>
      <c r="T63" s="156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</row>
    <row r="64" customFormat="false" ht="12.75" hidden="false" customHeight="true" outlineLevel="0" collapsed="false">
      <c r="A64" s="152"/>
      <c r="B64" s="172" t="n">
        <f aca="false">IF(H63&gt;0,B63/H63,0)</f>
        <v>0</v>
      </c>
      <c r="C64" s="172" t="n">
        <f aca="false">IF(H63&gt;0,C63/H63,0)</f>
        <v>0</v>
      </c>
      <c r="D64" s="172" t="n">
        <f aca="false">IF(H63&gt;0,D63/H63,0)</f>
        <v>0</v>
      </c>
      <c r="E64" s="172" t="n">
        <f aca="false">IF(H63&gt;0,E63/H63,0)</f>
        <v>0</v>
      </c>
      <c r="F64" s="172" t="n">
        <f aca="false">IF(H63&gt;0,F63/H63,0)</f>
        <v>0</v>
      </c>
      <c r="G64" s="172" t="n">
        <f aca="false">IF(H63&gt;0,G63/H63,0)</f>
        <v>0</v>
      </c>
      <c r="H64" s="172" t="n">
        <f aca="false">SUM(B64:G64)</f>
        <v>0</v>
      </c>
      <c r="I64" s="156"/>
      <c r="J64" s="151"/>
      <c r="K64" s="149"/>
      <c r="L64" s="152"/>
      <c r="M64" s="172" t="n">
        <f aca="false">IF(S63&gt;0,M63/S63,0)</f>
        <v>0</v>
      </c>
      <c r="N64" s="172" t="n">
        <f aca="false">IF(S63&gt;0,N63/S63,0)</f>
        <v>0</v>
      </c>
      <c r="O64" s="172" t="n">
        <f aca="false">IF(S63&gt;0,O63/S63,0)</f>
        <v>0</v>
      </c>
      <c r="P64" s="172" t="n">
        <f aca="false">IF(S63&gt;0,P63/S63,0)</f>
        <v>0</v>
      </c>
      <c r="Q64" s="172" t="n">
        <f aca="false">IF(S63&gt;0,Q63/S63,0)</f>
        <v>0</v>
      </c>
      <c r="R64" s="172" t="n">
        <f aca="false">IF(S63&gt;0,R63/S63,0)</f>
        <v>0</v>
      </c>
      <c r="S64" s="172" t="n">
        <f aca="false">SUM(M64:R64)</f>
        <v>0</v>
      </c>
      <c r="T64" s="156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1"/>
    </row>
    <row r="65" customFormat="false" ht="12.75" hidden="false" customHeight="true" outlineLevel="0" collapsed="false">
      <c r="A65" s="174" t="s">
        <v>76</v>
      </c>
      <c r="B65" s="185" t="n">
        <f aca="false">IF(H63&gt;0,(B63-G63)/H63,0)</f>
        <v>0</v>
      </c>
      <c r="C65" s="160"/>
      <c r="D65" s="160"/>
      <c r="E65" s="160"/>
      <c r="F65" s="160"/>
      <c r="G65" s="160"/>
      <c r="H65" s="160"/>
      <c r="I65" s="151"/>
      <c r="J65" s="151"/>
      <c r="K65" s="149"/>
      <c r="L65" s="174" t="s">
        <v>76</v>
      </c>
      <c r="M65" s="185" t="n">
        <f aca="false">IF(S63&gt;0,(M63-R63)/S63,0)</f>
        <v>0</v>
      </c>
      <c r="N65" s="160"/>
      <c r="O65" s="160"/>
      <c r="P65" s="160"/>
      <c r="Q65" s="160"/>
      <c r="R65" s="160"/>
      <c r="S65" s="160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  <c r="AK65" s="151"/>
      <c r="AL65" s="151"/>
      <c r="AM65" s="151"/>
      <c r="AN65" s="151"/>
      <c r="AO65" s="151"/>
    </row>
    <row r="66" customFormat="false" ht="12.75" hidden="false" customHeight="true" outlineLevel="0" collapsed="false">
      <c r="A66" s="174" t="s">
        <v>78</v>
      </c>
      <c r="B66" s="186" t="n">
        <f aca="false">IF(H63&gt;0,(B63+C63+D63+E63)/H63,0)</f>
        <v>0</v>
      </c>
      <c r="C66" s="151"/>
      <c r="D66" s="151"/>
      <c r="E66" s="151"/>
      <c r="F66" s="151"/>
      <c r="G66" s="151"/>
      <c r="H66" s="151"/>
      <c r="I66" s="151"/>
      <c r="J66" s="151"/>
      <c r="K66" s="149"/>
      <c r="L66" s="174" t="s">
        <v>78</v>
      </c>
      <c r="M66" s="186" t="n">
        <f aca="false">IF(S63&gt;0,(M63+N63+O63+P63)/S63,0)</f>
        <v>0</v>
      </c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</row>
    <row r="67" customFormat="false" ht="12.75" hidden="false" customHeight="true" outlineLevel="0" collapsed="false">
      <c r="A67" s="149"/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</row>
    <row r="68" customFormat="false" ht="12.75" hidden="false" customHeight="true" outlineLevel="0" collapsed="false">
      <c r="A68" s="151"/>
      <c r="B68" s="186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</row>
    <row r="69" customFormat="false" ht="12.75" hidden="false" customHeight="true" outlineLevel="0" collapsed="false">
      <c r="A69" s="151"/>
      <c r="B69" s="167"/>
      <c r="C69" s="151"/>
      <c r="D69" s="151"/>
      <c r="E69" s="151"/>
      <c r="F69" s="151"/>
      <c r="G69" s="151"/>
      <c r="H69" s="151"/>
      <c r="I69" s="167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  <c r="AK69" s="151"/>
      <c r="AL69" s="151"/>
      <c r="AM69" s="151"/>
      <c r="AN69" s="151"/>
      <c r="AO69" s="151"/>
    </row>
    <row r="70" customFormat="false" ht="12.75" hidden="false" customHeight="true" outlineLevel="0" collapsed="false">
      <c r="A70" s="149"/>
      <c r="B70" s="149"/>
      <c r="C70" s="149"/>
      <c r="D70" s="149"/>
      <c r="E70" s="149"/>
      <c r="F70" s="149"/>
      <c r="G70" s="149"/>
      <c r="H70" s="149"/>
      <c r="I70" s="149"/>
      <c r="J70" s="149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</row>
    <row r="71" customFormat="false" ht="12.75" hidden="false" customHeight="true" outlineLevel="0" collapsed="false">
      <c r="A71" s="149"/>
      <c r="B71" s="149"/>
      <c r="C71" s="149"/>
      <c r="D71" s="149"/>
      <c r="E71" s="149"/>
      <c r="F71" s="149"/>
      <c r="G71" s="149"/>
      <c r="H71" s="149"/>
      <c r="I71" s="149"/>
      <c r="J71" s="149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  <c r="AK71" s="151"/>
      <c r="AL71" s="151"/>
      <c r="AM71" s="151"/>
      <c r="AN71" s="151"/>
      <c r="AO71" s="151"/>
    </row>
    <row r="72" customFormat="false" ht="12.75" hidden="false" customHeight="true" outlineLevel="0" collapsed="false">
      <c r="A72" s="149"/>
      <c r="B72" s="149"/>
      <c r="C72" s="149"/>
      <c r="D72" s="149"/>
      <c r="E72" s="149"/>
      <c r="F72" s="149"/>
      <c r="G72" s="149"/>
      <c r="H72" s="149"/>
      <c r="I72" s="149"/>
      <c r="J72" s="149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</row>
    <row r="73" customFormat="false" ht="12.75" hidden="false" customHeight="true" outlineLevel="0" collapsed="false">
      <c r="A73" s="149"/>
      <c r="B73" s="149"/>
      <c r="C73" s="149"/>
      <c r="D73" s="149"/>
      <c r="E73" s="149"/>
      <c r="F73" s="149"/>
      <c r="G73" s="149"/>
      <c r="H73" s="149"/>
      <c r="I73" s="149"/>
      <c r="J73" s="149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151"/>
      <c r="AM73" s="151"/>
      <c r="AN73" s="151"/>
      <c r="AO73" s="151"/>
    </row>
    <row r="74" customFormat="false" ht="12.75" hidden="false" customHeight="true" outlineLevel="0" collapsed="false">
      <c r="A74" s="149"/>
      <c r="B74" s="149"/>
      <c r="C74" s="149"/>
      <c r="D74" s="149"/>
      <c r="E74" s="149"/>
      <c r="F74" s="149"/>
      <c r="G74" s="149"/>
      <c r="H74" s="149"/>
      <c r="I74" s="149"/>
      <c r="J74" s="149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1"/>
      <c r="AM74" s="151"/>
      <c r="AN74" s="151"/>
      <c r="AO74" s="151"/>
    </row>
    <row r="75" customFormat="false" ht="12.75" hidden="false" customHeight="true" outlineLevel="0" collapsed="false">
      <c r="A75" s="149"/>
      <c r="B75" s="149"/>
      <c r="C75" s="149"/>
      <c r="D75" s="149"/>
      <c r="E75" s="149"/>
      <c r="F75" s="149"/>
      <c r="G75" s="149"/>
      <c r="H75" s="149"/>
      <c r="I75" s="149"/>
      <c r="J75" s="149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51"/>
      <c r="AH75" s="151"/>
      <c r="AI75" s="151"/>
      <c r="AJ75" s="151"/>
      <c r="AK75" s="151"/>
      <c r="AL75" s="151"/>
      <c r="AM75" s="151"/>
      <c r="AN75" s="151"/>
      <c r="AO75" s="151"/>
    </row>
    <row r="76" customFormat="false" ht="12.75" hidden="false" customHeight="true" outlineLevel="0" collapsed="false">
      <c r="A76" s="149"/>
      <c r="B76" s="149"/>
      <c r="C76" s="149"/>
      <c r="D76" s="149"/>
      <c r="E76" s="149"/>
      <c r="F76" s="149"/>
      <c r="G76" s="149"/>
      <c r="H76" s="149"/>
      <c r="I76" s="149"/>
      <c r="J76" s="149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</row>
    <row r="77" customFormat="false" ht="12.75" hidden="false" customHeight="true" outlineLevel="0" collapsed="false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</row>
    <row r="78" customFormat="false" ht="12.75" hidden="false" customHeight="true" outlineLevel="0" collapsed="false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  <c r="AK78" s="151"/>
      <c r="AL78" s="151"/>
      <c r="AM78" s="151"/>
      <c r="AN78" s="151"/>
      <c r="AO78" s="151"/>
    </row>
    <row r="79" customFormat="false" ht="12.75" hidden="false" customHeight="true" outlineLevel="0" collapsed="false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  <c r="AE79" s="151"/>
      <c r="AF79" s="151"/>
      <c r="AG79" s="151"/>
      <c r="AH79" s="151"/>
      <c r="AI79" s="151"/>
      <c r="AJ79" s="151"/>
      <c r="AK79" s="151"/>
      <c r="AL79" s="151"/>
      <c r="AM79" s="151"/>
      <c r="AN79" s="151"/>
      <c r="AO79" s="151"/>
    </row>
    <row r="80" customFormat="false" ht="12.75" hidden="false" customHeight="true" outlineLevel="0" collapsed="false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</row>
    <row r="81" customFormat="false" ht="12.75" hidden="false" customHeight="true" outlineLevel="0" collapsed="false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  <c r="AK81" s="151"/>
      <c r="AL81" s="151"/>
      <c r="AM81" s="151"/>
      <c r="AN81" s="151"/>
      <c r="AO81" s="151"/>
    </row>
    <row r="82" customFormat="false" ht="12.75" hidden="false" customHeight="true" outlineLevel="0" collapsed="false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  <c r="AE82" s="151"/>
      <c r="AF82" s="151"/>
      <c r="AG82" s="151"/>
      <c r="AH82" s="151"/>
      <c r="AI82" s="151"/>
      <c r="AJ82" s="151"/>
      <c r="AK82" s="151"/>
      <c r="AL82" s="151"/>
      <c r="AM82" s="151"/>
      <c r="AN82" s="151"/>
      <c r="AO82" s="151"/>
    </row>
    <row r="83" customFormat="false" ht="12.75" hidden="false" customHeight="true" outlineLevel="0" collapsed="false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  <c r="AC83" s="151"/>
      <c r="AD83" s="151"/>
      <c r="AE83" s="151"/>
      <c r="AF83" s="151"/>
      <c r="AG83" s="151"/>
      <c r="AH83" s="151"/>
      <c r="AI83" s="151"/>
      <c r="AJ83" s="151"/>
      <c r="AK83" s="151"/>
      <c r="AL83" s="151"/>
      <c r="AM83" s="151"/>
      <c r="AN83" s="151"/>
      <c r="AO83" s="151"/>
    </row>
    <row r="84" customFormat="false" ht="12.75" hidden="false" customHeight="true" outlineLevel="0" collapsed="false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  <c r="AE84" s="151"/>
      <c r="AF84" s="151"/>
      <c r="AG84" s="151"/>
      <c r="AH84" s="151"/>
      <c r="AI84" s="151"/>
      <c r="AJ84" s="151"/>
      <c r="AK84" s="151"/>
      <c r="AL84" s="151"/>
      <c r="AM84" s="151"/>
      <c r="AN84" s="151"/>
      <c r="AO84" s="151"/>
    </row>
    <row r="85" customFormat="false" ht="12.75" hidden="false" customHeight="true" outlineLevel="0" collapsed="false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</row>
    <row r="86" customFormat="false" ht="12.75" hidden="false" customHeight="true" outlineLevel="0" collapsed="false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  <c r="AF86" s="151"/>
      <c r="AG86" s="151"/>
      <c r="AH86" s="151"/>
      <c r="AI86" s="151"/>
      <c r="AJ86" s="151"/>
      <c r="AK86" s="151"/>
      <c r="AL86" s="151"/>
      <c r="AM86" s="151"/>
      <c r="AN86" s="151"/>
      <c r="AO86" s="151"/>
    </row>
    <row r="87" customFormat="false" ht="12.75" hidden="false" customHeight="true" outlineLevel="0" collapsed="false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51"/>
      <c r="AF87" s="151"/>
      <c r="AG87" s="151"/>
      <c r="AH87" s="151"/>
      <c r="AI87" s="151"/>
      <c r="AJ87" s="151"/>
      <c r="AK87" s="151"/>
      <c r="AL87" s="151"/>
      <c r="AM87" s="151"/>
      <c r="AN87" s="151"/>
      <c r="AO87" s="151"/>
    </row>
    <row r="88" customFormat="false" ht="12.75" hidden="false" customHeight="true" outlineLevel="0" collapsed="false">
      <c r="A88" s="149"/>
      <c r="B88" s="149"/>
      <c r="C88" s="149"/>
      <c r="D88" s="149"/>
      <c r="E88" s="149"/>
      <c r="F88" s="149"/>
      <c r="G88" s="149"/>
      <c r="H88" s="149"/>
      <c r="I88" s="149"/>
      <c r="J88" s="149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</row>
    <row r="89" customFormat="false" ht="12.75" hidden="false" customHeight="true" outlineLevel="0" collapsed="false">
      <c r="A89" s="149"/>
      <c r="B89" s="149"/>
      <c r="C89" s="149"/>
      <c r="D89" s="149"/>
      <c r="E89" s="149"/>
      <c r="F89" s="149"/>
      <c r="G89" s="149"/>
      <c r="H89" s="149"/>
      <c r="I89" s="149"/>
      <c r="J89" s="149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  <c r="AF89" s="151"/>
      <c r="AG89" s="151"/>
      <c r="AH89" s="151"/>
      <c r="AI89" s="151"/>
      <c r="AJ89" s="151"/>
      <c r="AK89" s="151"/>
      <c r="AL89" s="151"/>
      <c r="AM89" s="151"/>
      <c r="AN89" s="151"/>
      <c r="AO89" s="151"/>
    </row>
    <row r="90" customFormat="false" ht="12.75" hidden="false" customHeight="true" outlineLevel="0" collapsed="false">
      <c r="A90" s="151"/>
      <c r="B90" s="186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  <c r="AK90" s="151"/>
      <c r="AL90" s="151"/>
      <c r="AM90" s="151"/>
      <c r="AN90" s="151"/>
      <c r="AO90" s="151"/>
    </row>
    <row r="91" customFormat="false" ht="12.75" hidden="false" customHeight="true" outlineLevel="0" collapsed="false">
      <c r="A91" s="149"/>
      <c r="B91" s="149"/>
      <c r="C91" s="149"/>
      <c r="D91" s="149"/>
      <c r="E91" s="149"/>
      <c r="F91" s="149"/>
      <c r="G91" s="149"/>
      <c r="H91" s="149"/>
      <c r="I91" s="149"/>
      <c r="J91" s="149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</row>
    <row r="92" customFormat="false" ht="12.75" hidden="false" customHeight="true" outlineLevel="0" collapsed="false">
      <c r="A92" s="149"/>
      <c r="B92" s="149"/>
      <c r="C92" s="149"/>
      <c r="D92" s="149"/>
      <c r="E92" s="149"/>
      <c r="F92" s="149"/>
      <c r="G92" s="149"/>
      <c r="H92" s="149"/>
      <c r="I92" s="149"/>
      <c r="J92" s="149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1"/>
    </row>
    <row r="93" customFormat="false" ht="12.75" hidden="false" customHeight="true" outlineLevel="0" collapsed="false">
      <c r="A93" s="149"/>
      <c r="B93" s="149"/>
      <c r="C93" s="149"/>
      <c r="D93" s="149"/>
      <c r="E93" s="149"/>
      <c r="F93" s="149"/>
      <c r="G93" s="149"/>
      <c r="H93" s="149"/>
      <c r="I93" s="149"/>
      <c r="J93" s="149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1"/>
    </row>
    <row r="94" customFormat="false" ht="12.75" hidden="false" customHeight="true" outlineLevel="0" collapsed="false">
      <c r="A94" s="149"/>
      <c r="B94" s="149"/>
      <c r="C94" s="149"/>
      <c r="D94" s="149"/>
      <c r="E94" s="149"/>
      <c r="F94" s="149"/>
      <c r="G94" s="149"/>
      <c r="H94" s="149"/>
      <c r="I94" s="149"/>
      <c r="J94" s="149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</row>
    <row r="95" customFormat="false" ht="12.75" hidden="false" customHeight="true" outlineLevel="0" collapsed="false">
      <c r="A95" s="149"/>
      <c r="B95" s="149"/>
      <c r="C95" s="149"/>
      <c r="D95" s="149"/>
      <c r="E95" s="149"/>
      <c r="F95" s="149"/>
      <c r="G95" s="149"/>
      <c r="H95" s="149"/>
      <c r="I95" s="149"/>
      <c r="J95" s="149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  <c r="AE95" s="151"/>
      <c r="AF95" s="151"/>
      <c r="AG95" s="151"/>
      <c r="AH95" s="151"/>
      <c r="AI95" s="151"/>
      <c r="AJ95" s="151"/>
      <c r="AK95" s="151"/>
      <c r="AL95" s="151"/>
      <c r="AM95" s="151"/>
      <c r="AN95" s="151"/>
      <c r="AO95" s="151"/>
    </row>
    <row r="96" customFormat="false" ht="12.75" hidden="false" customHeight="true" outlineLevel="0" collapsed="false">
      <c r="A96" s="149"/>
      <c r="B96" s="149"/>
      <c r="C96" s="149"/>
      <c r="D96" s="149"/>
      <c r="E96" s="149"/>
      <c r="F96" s="149"/>
      <c r="G96" s="149"/>
      <c r="H96" s="149"/>
      <c r="I96" s="149"/>
      <c r="J96" s="149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  <c r="AK96" s="151"/>
      <c r="AL96" s="151"/>
      <c r="AM96" s="151"/>
      <c r="AN96" s="151"/>
      <c r="AO96" s="151"/>
    </row>
    <row r="97" customFormat="false" ht="12.75" hidden="false" customHeight="true" outlineLevel="0" collapsed="false">
      <c r="A97" s="149"/>
      <c r="B97" s="149"/>
      <c r="C97" s="149"/>
      <c r="D97" s="149"/>
      <c r="E97" s="149"/>
      <c r="F97" s="149"/>
      <c r="G97" s="149"/>
      <c r="H97" s="149"/>
      <c r="I97" s="149"/>
      <c r="J97" s="149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  <c r="AK97" s="151"/>
      <c r="AL97" s="151"/>
      <c r="AM97" s="151"/>
      <c r="AN97" s="151"/>
      <c r="AO97" s="151"/>
    </row>
    <row r="98" customFormat="false" ht="12.75" hidden="false" customHeight="true" outlineLevel="0" collapsed="false">
      <c r="A98" s="149"/>
      <c r="B98" s="149"/>
      <c r="C98" s="149"/>
      <c r="D98" s="149"/>
      <c r="E98" s="149"/>
      <c r="F98" s="149"/>
      <c r="G98" s="149"/>
      <c r="H98" s="149"/>
      <c r="I98" s="149"/>
      <c r="J98" s="149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  <c r="AK98" s="151"/>
      <c r="AL98" s="151"/>
      <c r="AM98" s="151"/>
      <c r="AN98" s="151"/>
      <c r="AO98" s="151"/>
    </row>
    <row r="99" customFormat="false" ht="12.75" hidden="false" customHeight="true" outlineLevel="0" collapsed="false">
      <c r="A99" s="149"/>
      <c r="B99" s="149"/>
      <c r="C99" s="149"/>
      <c r="D99" s="149"/>
      <c r="E99" s="149"/>
      <c r="F99" s="149"/>
      <c r="G99" s="149"/>
      <c r="H99" s="149"/>
      <c r="I99" s="149"/>
      <c r="J99" s="149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  <c r="AK99" s="151"/>
      <c r="AL99" s="151"/>
      <c r="AM99" s="151"/>
      <c r="AN99" s="151"/>
      <c r="AO99" s="151"/>
    </row>
    <row r="100" customFormat="false" ht="12.75" hidden="false" customHeight="true" outlineLevel="0" collapsed="false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1"/>
      <c r="AO100" s="151"/>
    </row>
    <row r="101" customFormat="false" ht="12.75" hidden="false" customHeight="true" outlineLevel="0" collapsed="false">
      <c r="A101" s="149"/>
      <c r="B101" s="149"/>
      <c r="C101" s="149"/>
      <c r="D101" s="149"/>
      <c r="E101" s="149"/>
      <c r="F101" s="149"/>
      <c r="G101" s="149"/>
      <c r="H101" s="149"/>
      <c r="I101" s="149"/>
      <c r="J101" s="149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</row>
    <row r="102" customFormat="false" ht="12.75" hidden="false" customHeight="true" outlineLevel="0" collapsed="false">
      <c r="A102" s="149"/>
      <c r="B102" s="149"/>
      <c r="C102" s="149"/>
      <c r="D102" s="149"/>
      <c r="E102" s="149"/>
      <c r="F102" s="149"/>
      <c r="G102" s="149"/>
      <c r="H102" s="149"/>
      <c r="I102" s="149"/>
      <c r="J102" s="149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</row>
    <row r="103" customFormat="false" ht="12.75" hidden="false" customHeight="true" outlineLevel="0" collapsed="false">
      <c r="A103" s="149"/>
      <c r="B103" s="149"/>
      <c r="C103" s="149"/>
      <c r="D103" s="149"/>
      <c r="E103" s="149"/>
      <c r="F103" s="149"/>
      <c r="G103" s="149"/>
      <c r="H103" s="149"/>
      <c r="I103" s="149"/>
      <c r="J103" s="149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</row>
    <row r="104" customFormat="false" ht="12.75" hidden="false" customHeight="true" outlineLevel="0" collapsed="false">
      <c r="A104" s="149"/>
      <c r="B104" s="149"/>
      <c r="C104" s="149"/>
      <c r="D104" s="149"/>
      <c r="E104" s="149"/>
      <c r="F104" s="149"/>
      <c r="G104" s="149"/>
      <c r="H104" s="149"/>
      <c r="I104" s="149"/>
      <c r="J104" s="149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  <c r="AK104" s="151"/>
      <c r="AL104" s="151"/>
      <c r="AM104" s="151"/>
      <c r="AN104" s="151"/>
      <c r="AO104" s="151"/>
    </row>
    <row r="105" customFormat="false" ht="12.75" hidden="false" customHeight="true" outlineLevel="0" collapsed="false">
      <c r="A105" s="149"/>
      <c r="B105" s="149"/>
      <c r="C105" s="149"/>
      <c r="D105" s="149"/>
      <c r="E105" s="149"/>
      <c r="F105" s="149"/>
      <c r="G105" s="149"/>
      <c r="H105" s="149"/>
      <c r="I105" s="149"/>
      <c r="J105" s="149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  <c r="AK105" s="151"/>
      <c r="AL105" s="151"/>
      <c r="AM105" s="151"/>
      <c r="AN105" s="151"/>
      <c r="AO105" s="151"/>
    </row>
    <row r="106" customFormat="false" ht="12.75" hidden="false" customHeight="true" outlineLevel="0" collapsed="false">
      <c r="A106" s="149"/>
      <c r="B106" s="149"/>
      <c r="C106" s="149"/>
      <c r="D106" s="149"/>
      <c r="E106" s="149"/>
      <c r="F106" s="149"/>
      <c r="G106" s="149"/>
      <c r="H106" s="149"/>
      <c r="I106" s="149"/>
      <c r="J106" s="149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  <c r="AK106" s="151"/>
      <c r="AL106" s="151"/>
      <c r="AM106" s="151"/>
      <c r="AN106" s="151"/>
      <c r="AO106" s="151"/>
    </row>
    <row r="107" customFormat="false" ht="12.75" hidden="false" customHeight="true" outlineLevel="0" collapsed="false">
      <c r="A107" s="149"/>
      <c r="B107" s="149"/>
      <c r="C107" s="149"/>
      <c r="D107" s="149"/>
      <c r="E107" s="149"/>
      <c r="F107" s="149"/>
      <c r="G107" s="149"/>
      <c r="H107" s="149"/>
      <c r="I107" s="149"/>
      <c r="J107" s="149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</row>
    <row r="108" customFormat="false" ht="12.75" hidden="false" customHeight="true" outlineLevel="0" collapsed="false">
      <c r="A108" s="149"/>
      <c r="B108" s="149"/>
      <c r="C108" s="149"/>
      <c r="D108" s="149"/>
      <c r="E108" s="149"/>
      <c r="F108" s="149"/>
      <c r="G108" s="149"/>
      <c r="H108" s="149"/>
      <c r="I108" s="149"/>
      <c r="J108" s="149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  <c r="AE108" s="151"/>
      <c r="AF108" s="151"/>
      <c r="AG108" s="151"/>
      <c r="AH108" s="151"/>
      <c r="AI108" s="151"/>
      <c r="AJ108" s="151"/>
      <c r="AK108" s="151"/>
      <c r="AL108" s="151"/>
      <c r="AM108" s="151"/>
      <c r="AN108" s="151"/>
      <c r="AO108" s="151"/>
    </row>
    <row r="109" customFormat="false" ht="12.75" hidden="false" customHeight="true" outlineLevel="0" collapsed="false">
      <c r="A109" s="149"/>
      <c r="B109" s="149"/>
      <c r="C109" s="149"/>
      <c r="D109" s="149"/>
      <c r="E109" s="149"/>
      <c r="F109" s="149"/>
      <c r="G109" s="149"/>
      <c r="H109" s="149"/>
      <c r="I109" s="149"/>
      <c r="J109" s="149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51"/>
      <c r="AB109" s="151"/>
      <c r="AC109" s="151"/>
      <c r="AD109" s="151"/>
      <c r="AE109" s="151"/>
      <c r="AF109" s="151"/>
      <c r="AG109" s="151"/>
      <c r="AH109" s="151"/>
      <c r="AI109" s="151"/>
      <c r="AJ109" s="151"/>
      <c r="AK109" s="151"/>
      <c r="AL109" s="151"/>
      <c r="AM109" s="151"/>
      <c r="AN109" s="151"/>
      <c r="AO109" s="151"/>
    </row>
    <row r="110" customFormat="false" ht="12.75" hidden="false" customHeight="true" outlineLevel="0" collapsed="false">
      <c r="A110" s="149"/>
      <c r="B110" s="149"/>
      <c r="C110" s="149"/>
      <c r="D110" s="149"/>
      <c r="E110" s="149"/>
      <c r="F110" s="149"/>
      <c r="G110" s="149"/>
      <c r="H110" s="149"/>
      <c r="I110" s="149"/>
      <c r="J110" s="149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  <c r="AB110" s="151"/>
      <c r="AC110" s="151"/>
      <c r="AD110" s="151"/>
      <c r="AE110" s="151"/>
      <c r="AF110" s="151"/>
      <c r="AG110" s="151"/>
      <c r="AH110" s="151"/>
      <c r="AI110" s="151"/>
      <c r="AJ110" s="151"/>
      <c r="AK110" s="151"/>
      <c r="AL110" s="151"/>
      <c r="AM110" s="151"/>
      <c r="AN110" s="151"/>
      <c r="AO110" s="151"/>
    </row>
    <row r="111" customFormat="false" ht="12.75" hidden="false" customHeight="true" outlineLevel="0" collapsed="false">
      <c r="A111" s="149"/>
      <c r="B111" s="149"/>
      <c r="C111" s="149"/>
      <c r="D111" s="149"/>
      <c r="E111" s="149"/>
      <c r="F111" s="149"/>
      <c r="G111" s="149"/>
      <c r="H111" s="149"/>
      <c r="I111" s="149"/>
      <c r="J111" s="149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51"/>
      <c r="AE111" s="151"/>
      <c r="AF111" s="151"/>
      <c r="AG111" s="151"/>
      <c r="AH111" s="151"/>
      <c r="AI111" s="151"/>
      <c r="AJ111" s="151"/>
      <c r="AK111" s="151"/>
      <c r="AL111" s="151"/>
      <c r="AM111" s="151"/>
      <c r="AN111" s="151"/>
      <c r="AO111" s="151"/>
    </row>
    <row r="112" customFormat="false" ht="12.75" hidden="false" customHeight="true" outlineLevel="0" collapsed="false">
      <c r="A112" s="151"/>
      <c r="B112" s="186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  <c r="AB112" s="151"/>
      <c r="AC112" s="151"/>
      <c r="AD112" s="151"/>
      <c r="AE112" s="151"/>
      <c r="AF112" s="151"/>
      <c r="AG112" s="151"/>
      <c r="AH112" s="151"/>
      <c r="AI112" s="151"/>
      <c r="AJ112" s="151"/>
      <c r="AK112" s="151"/>
      <c r="AL112" s="151"/>
      <c r="AM112" s="151"/>
      <c r="AN112" s="151"/>
      <c r="AO112" s="151"/>
    </row>
    <row r="113" customFormat="false" ht="12.75" hidden="false" customHeight="true" outlineLevel="0" collapsed="false">
      <c r="A113" s="151"/>
      <c r="B113" s="167"/>
      <c r="C113" s="151"/>
      <c r="D113" s="151"/>
      <c r="E113" s="151"/>
      <c r="F113" s="151"/>
      <c r="G113" s="151"/>
      <c r="H113" s="151"/>
      <c r="I113" s="167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  <c r="AE113" s="151"/>
      <c r="AF113" s="151"/>
      <c r="AG113" s="151"/>
      <c r="AH113" s="151"/>
      <c r="AI113" s="151"/>
      <c r="AJ113" s="151"/>
      <c r="AK113" s="151"/>
      <c r="AL113" s="151"/>
      <c r="AM113" s="151"/>
      <c r="AN113" s="151"/>
      <c r="AO113" s="151"/>
    </row>
    <row r="114" customFormat="false" ht="12.75" hidden="false" customHeight="true" outlineLevel="0" collapsed="false">
      <c r="A114" s="149"/>
      <c r="B114" s="149"/>
      <c r="C114" s="149"/>
      <c r="D114" s="149"/>
      <c r="E114" s="149"/>
      <c r="F114" s="149"/>
      <c r="G114" s="149"/>
      <c r="H114" s="149"/>
      <c r="I114" s="149"/>
      <c r="J114" s="149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  <c r="AE114" s="151"/>
      <c r="AF114" s="151"/>
      <c r="AG114" s="151"/>
      <c r="AH114" s="151"/>
      <c r="AI114" s="151"/>
      <c r="AJ114" s="151"/>
      <c r="AK114" s="151"/>
      <c r="AL114" s="151"/>
      <c r="AM114" s="151"/>
      <c r="AN114" s="151"/>
      <c r="AO114" s="151"/>
    </row>
    <row r="115" customFormat="false" ht="12.75" hidden="false" customHeight="true" outlineLevel="0" collapsed="false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  <c r="AK115" s="151"/>
      <c r="AL115" s="151"/>
      <c r="AM115" s="151"/>
      <c r="AN115" s="151"/>
      <c r="AO115" s="151"/>
    </row>
    <row r="116" customFormat="false" ht="12.75" hidden="false" customHeight="true" outlineLevel="0" collapsed="false">
      <c r="A116" s="149"/>
      <c r="B116" s="149"/>
      <c r="C116" s="149"/>
      <c r="D116" s="149"/>
      <c r="E116" s="149"/>
      <c r="F116" s="149"/>
      <c r="G116" s="149"/>
      <c r="H116" s="149"/>
      <c r="I116" s="149"/>
      <c r="J116" s="149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51"/>
      <c r="AO116" s="151"/>
    </row>
    <row r="117" customFormat="false" ht="12.75" hidden="false" customHeight="true" outlineLevel="0" collapsed="false">
      <c r="A117" s="149"/>
      <c r="B117" s="149"/>
      <c r="C117" s="149"/>
      <c r="D117" s="149"/>
      <c r="E117" s="149"/>
      <c r="F117" s="149"/>
      <c r="G117" s="149"/>
      <c r="H117" s="149"/>
      <c r="I117" s="149"/>
      <c r="J117" s="149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  <c r="AB117" s="151"/>
      <c r="AC117" s="151"/>
      <c r="AD117" s="151"/>
      <c r="AE117" s="151"/>
      <c r="AF117" s="151"/>
      <c r="AG117" s="151"/>
      <c r="AH117" s="151"/>
      <c r="AI117" s="151"/>
      <c r="AJ117" s="151"/>
      <c r="AK117" s="151"/>
      <c r="AL117" s="151"/>
      <c r="AM117" s="151"/>
      <c r="AN117" s="151"/>
      <c r="AO117" s="151"/>
    </row>
    <row r="118" customFormat="false" ht="12.75" hidden="false" customHeight="true" outlineLevel="0" collapsed="false">
      <c r="A118" s="149"/>
      <c r="B118" s="149"/>
      <c r="C118" s="149"/>
      <c r="D118" s="149"/>
      <c r="E118" s="149"/>
      <c r="F118" s="149"/>
      <c r="G118" s="149"/>
      <c r="H118" s="149"/>
      <c r="I118" s="149"/>
      <c r="J118" s="149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  <c r="AE118" s="151"/>
      <c r="AF118" s="151"/>
      <c r="AG118" s="151"/>
      <c r="AH118" s="151"/>
      <c r="AI118" s="151"/>
      <c r="AJ118" s="151"/>
      <c r="AK118" s="151"/>
      <c r="AL118" s="151"/>
      <c r="AM118" s="151"/>
      <c r="AN118" s="151"/>
      <c r="AO118" s="151"/>
    </row>
    <row r="119" customFormat="false" ht="12.75" hidden="false" customHeight="true" outlineLevel="0" collapsed="false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  <c r="AK119" s="151"/>
      <c r="AL119" s="151"/>
      <c r="AM119" s="151"/>
      <c r="AN119" s="151"/>
      <c r="AO119" s="151"/>
    </row>
    <row r="120" customFormat="false" ht="12.75" hidden="false" customHeight="true" outlineLevel="0" collapsed="false">
      <c r="A120" s="149"/>
      <c r="B120" s="149"/>
      <c r="C120" s="149"/>
      <c r="D120" s="149"/>
      <c r="E120" s="149"/>
      <c r="F120" s="149"/>
      <c r="G120" s="149"/>
      <c r="H120" s="149"/>
      <c r="I120" s="149"/>
      <c r="J120" s="149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1"/>
      <c r="AD120" s="151"/>
      <c r="AE120" s="151"/>
      <c r="AF120" s="151"/>
      <c r="AG120" s="151"/>
      <c r="AH120" s="151"/>
      <c r="AI120" s="151"/>
      <c r="AJ120" s="151"/>
      <c r="AK120" s="151"/>
      <c r="AL120" s="151"/>
      <c r="AM120" s="151"/>
      <c r="AN120" s="151"/>
      <c r="AO120" s="151"/>
    </row>
    <row r="121" customFormat="false" ht="12.75" hidden="false" customHeight="true" outlineLevel="0" collapsed="false">
      <c r="A121" s="149"/>
      <c r="B121" s="149"/>
      <c r="C121" s="149"/>
      <c r="D121" s="149"/>
      <c r="E121" s="149"/>
      <c r="F121" s="149"/>
      <c r="G121" s="149"/>
      <c r="H121" s="149"/>
      <c r="I121" s="149"/>
      <c r="J121" s="149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  <c r="AC121" s="151"/>
      <c r="AD121" s="151"/>
      <c r="AE121" s="151"/>
      <c r="AF121" s="151"/>
      <c r="AG121" s="151"/>
      <c r="AH121" s="151"/>
      <c r="AI121" s="151"/>
      <c r="AJ121" s="151"/>
      <c r="AK121" s="151"/>
      <c r="AL121" s="151"/>
      <c r="AM121" s="151"/>
      <c r="AN121" s="151"/>
      <c r="AO121" s="151"/>
    </row>
    <row r="122" customFormat="false" ht="12.75" hidden="false" customHeight="true" outlineLevel="0" collapsed="false">
      <c r="A122" s="149"/>
      <c r="B122" s="149"/>
      <c r="C122" s="149"/>
      <c r="D122" s="149"/>
      <c r="E122" s="149"/>
      <c r="F122" s="149"/>
      <c r="G122" s="149"/>
      <c r="H122" s="149"/>
      <c r="I122" s="149"/>
      <c r="J122" s="149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  <c r="AC122" s="151"/>
      <c r="AD122" s="151"/>
      <c r="AE122" s="151"/>
      <c r="AF122" s="151"/>
      <c r="AG122" s="151"/>
      <c r="AH122" s="151"/>
      <c r="AI122" s="151"/>
      <c r="AJ122" s="151"/>
      <c r="AK122" s="151"/>
      <c r="AL122" s="151"/>
      <c r="AM122" s="151"/>
      <c r="AN122" s="151"/>
      <c r="AO122" s="151"/>
    </row>
    <row r="123" customFormat="false" ht="12.75" hidden="false" customHeight="true" outlineLevel="0" collapsed="false">
      <c r="A123" s="149"/>
      <c r="B123" s="149"/>
      <c r="C123" s="149"/>
      <c r="D123" s="149"/>
      <c r="E123" s="149"/>
      <c r="F123" s="149"/>
      <c r="G123" s="149"/>
      <c r="H123" s="149"/>
      <c r="I123" s="149"/>
      <c r="J123" s="149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  <c r="AC123" s="151"/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51"/>
      <c r="AO123" s="151"/>
    </row>
    <row r="124" customFormat="false" ht="12.75" hidden="false" customHeight="true" outlineLevel="0" collapsed="false">
      <c r="A124" s="149"/>
      <c r="B124" s="149"/>
      <c r="C124" s="149"/>
      <c r="D124" s="149"/>
      <c r="E124" s="149"/>
      <c r="F124" s="149"/>
      <c r="G124" s="149"/>
      <c r="H124" s="149"/>
      <c r="I124" s="149"/>
      <c r="J124" s="149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  <c r="AC124" s="151"/>
      <c r="AD124" s="151"/>
      <c r="AE124" s="151"/>
      <c r="AF124" s="151"/>
      <c r="AG124" s="151"/>
      <c r="AH124" s="151"/>
      <c r="AI124" s="151"/>
      <c r="AJ124" s="151"/>
      <c r="AK124" s="151"/>
      <c r="AL124" s="151"/>
      <c r="AM124" s="151"/>
      <c r="AN124" s="151"/>
      <c r="AO124" s="151"/>
    </row>
    <row r="125" customFormat="false" ht="12.75" hidden="false" customHeight="true" outlineLevel="0" collapsed="false">
      <c r="A125" s="149"/>
      <c r="B125" s="149"/>
      <c r="C125" s="149"/>
      <c r="D125" s="149"/>
      <c r="E125" s="149"/>
      <c r="F125" s="149"/>
      <c r="G125" s="149"/>
      <c r="H125" s="149"/>
      <c r="I125" s="149"/>
      <c r="J125" s="149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  <c r="AC125" s="151"/>
      <c r="AD125" s="151"/>
      <c r="AE125" s="151"/>
      <c r="AF125" s="151"/>
      <c r="AG125" s="151"/>
      <c r="AH125" s="151"/>
      <c r="AI125" s="151"/>
      <c r="AJ125" s="151"/>
      <c r="AK125" s="151"/>
      <c r="AL125" s="151"/>
      <c r="AM125" s="151"/>
      <c r="AN125" s="151"/>
      <c r="AO125" s="151"/>
    </row>
    <row r="126" customFormat="false" ht="12.75" hidden="false" customHeight="true" outlineLevel="0" collapsed="false">
      <c r="A126" s="149"/>
      <c r="B126" s="149"/>
      <c r="C126" s="149"/>
      <c r="D126" s="149"/>
      <c r="E126" s="149"/>
      <c r="F126" s="149"/>
      <c r="G126" s="149"/>
      <c r="H126" s="149"/>
      <c r="I126" s="149"/>
      <c r="J126" s="149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  <c r="AK126" s="151"/>
      <c r="AL126" s="151"/>
      <c r="AM126" s="151"/>
      <c r="AN126" s="151"/>
      <c r="AO126" s="151"/>
    </row>
    <row r="127" customFormat="false" ht="12.75" hidden="false" customHeight="true" outlineLevel="0" collapsed="false">
      <c r="A127" s="149"/>
      <c r="B127" s="149"/>
      <c r="C127" s="149"/>
      <c r="D127" s="149"/>
      <c r="E127" s="149"/>
      <c r="F127" s="149"/>
      <c r="G127" s="149"/>
      <c r="H127" s="149"/>
      <c r="I127" s="149"/>
      <c r="J127" s="149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  <c r="AC127" s="151"/>
      <c r="AD127" s="151"/>
      <c r="AE127" s="151"/>
      <c r="AF127" s="151"/>
      <c r="AG127" s="151"/>
      <c r="AH127" s="151"/>
      <c r="AI127" s="151"/>
      <c r="AJ127" s="151"/>
      <c r="AK127" s="151"/>
      <c r="AL127" s="151"/>
      <c r="AM127" s="151"/>
      <c r="AN127" s="151"/>
      <c r="AO127" s="151"/>
    </row>
    <row r="128" customFormat="false" ht="12.75" hidden="false" customHeight="true" outlineLevel="0" collapsed="false">
      <c r="A128" s="149"/>
      <c r="B128" s="149"/>
      <c r="C128" s="149"/>
      <c r="D128" s="149"/>
      <c r="E128" s="149"/>
      <c r="F128" s="149"/>
      <c r="G128" s="149"/>
      <c r="H128" s="149"/>
      <c r="I128" s="149"/>
      <c r="J128" s="149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  <c r="AC128" s="151"/>
      <c r="AD128" s="151"/>
      <c r="AE128" s="151"/>
      <c r="AF128" s="151"/>
      <c r="AG128" s="151"/>
      <c r="AH128" s="151"/>
      <c r="AI128" s="151"/>
      <c r="AJ128" s="151"/>
      <c r="AK128" s="151"/>
      <c r="AL128" s="151"/>
      <c r="AM128" s="151"/>
      <c r="AN128" s="151"/>
      <c r="AO128" s="151"/>
    </row>
    <row r="129" customFormat="false" ht="12.75" hidden="false" customHeight="true" outlineLevel="0" collapsed="false">
      <c r="A129" s="149"/>
      <c r="B129" s="149"/>
      <c r="C129" s="149"/>
      <c r="D129" s="149"/>
      <c r="E129" s="149"/>
      <c r="F129" s="149"/>
      <c r="G129" s="149"/>
      <c r="H129" s="149"/>
      <c r="I129" s="149"/>
      <c r="J129" s="149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  <c r="AK129" s="151"/>
      <c r="AL129" s="151"/>
      <c r="AM129" s="151"/>
      <c r="AN129" s="151"/>
      <c r="AO129" s="151"/>
    </row>
    <row r="130" customFormat="false" ht="12.75" hidden="false" customHeight="true" outlineLevel="0" collapsed="false">
      <c r="A130" s="149"/>
      <c r="B130" s="149"/>
      <c r="C130" s="149"/>
      <c r="D130" s="149"/>
      <c r="E130" s="149"/>
      <c r="F130" s="149"/>
      <c r="G130" s="149"/>
      <c r="H130" s="149"/>
      <c r="I130" s="149"/>
      <c r="J130" s="149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  <c r="AB130" s="151"/>
      <c r="AC130" s="151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51"/>
      <c r="AO130" s="151"/>
    </row>
    <row r="131" customFormat="false" ht="12.75" hidden="false" customHeight="true" outlineLevel="0" collapsed="false">
      <c r="A131" s="149"/>
      <c r="B131" s="149"/>
      <c r="C131" s="149"/>
      <c r="D131" s="149"/>
      <c r="E131" s="149"/>
      <c r="F131" s="149"/>
      <c r="G131" s="149"/>
      <c r="H131" s="149"/>
      <c r="I131" s="149"/>
      <c r="J131" s="149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1"/>
    </row>
    <row r="132" customFormat="false" ht="12.75" hidden="false" customHeight="true" outlineLevel="0" collapsed="false">
      <c r="A132" s="149"/>
      <c r="B132" s="149"/>
      <c r="C132" s="149"/>
      <c r="D132" s="149"/>
      <c r="E132" s="149"/>
      <c r="F132" s="149"/>
      <c r="G132" s="149"/>
      <c r="H132" s="149"/>
      <c r="I132" s="149"/>
      <c r="J132" s="149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  <c r="AB132" s="151"/>
      <c r="AC132" s="151"/>
      <c r="AD132" s="151"/>
      <c r="AE132" s="151"/>
      <c r="AF132" s="151"/>
      <c r="AG132" s="151"/>
      <c r="AH132" s="151"/>
      <c r="AI132" s="151"/>
      <c r="AJ132" s="151"/>
      <c r="AK132" s="151"/>
      <c r="AL132" s="151"/>
      <c r="AM132" s="151"/>
      <c r="AN132" s="151"/>
      <c r="AO132" s="151"/>
    </row>
    <row r="133" customFormat="false" ht="12.75" hidden="false" customHeight="true" outlineLevel="0" collapsed="false">
      <c r="A133" s="149"/>
      <c r="B133" s="149"/>
      <c r="C133" s="149"/>
      <c r="D133" s="149"/>
      <c r="E133" s="149"/>
      <c r="F133" s="149"/>
      <c r="G133" s="149"/>
      <c r="H133" s="149"/>
      <c r="I133" s="149"/>
      <c r="J133" s="149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A133" s="151"/>
      <c r="AB133" s="151"/>
      <c r="AC133" s="151"/>
      <c r="AD133" s="151"/>
      <c r="AE133" s="151"/>
      <c r="AF133" s="151"/>
      <c r="AG133" s="151"/>
      <c r="AH133" s="151"/>
      <c r="AI133" s="151"/>
      <c r="AJ133" s="151"/>
      <c r="AK133" s="151"/>
      <c r="AL133" s="151"/>
      <c r="AM133" s="151"/>
      <c r="AN133" s="151"/>
      <c r="AO133" s="151"/>
    </row>
    <row r="134" customFormat="false" ht="12.75" hidden="false" customHeight="true" outlineLevel="0" collapsed="false">
      <c r="A134" s="151"/>
      <c r="B134" s="186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  <c r="AB134" s="151"/>
      <c r="AC134" s="151"/>
      <c r="AD134" s="151"/>
      <c r="AE134" s="151"/>
      <c r="AF134" s="151"/>
      <c r="AG134" s="151"/>
      <c r="AH134" s="151"/>
      <c r="AI134" s="151"/>
      <c r="AJ134" s="151"/>
      <c r="AK134" s="151"/>
      <c r="AL134" s="151"/>
      <c r="AM134" s="151"/>
      <c r="AN134" s="151"/>
      <c r="AO134" s="151"/>
    </row>
    <row r="135" customFormat="false" ht="12.75" hidden="false" customHeight="true" outlineLevel="0" collapsed="false">
      <c r="A135" s="174"/>
      <c r="B135" s="186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A135" s="151"/>
      <c r="AB135" s="151"/>
      <c r="AC135" s="151"/>
      <c r="AD135" s="151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51"/>
      <c r="AO135" s="151"/>
    </row>
    <row r="136" customFormat="false" ht="12.75" hidden="false" customHeight="true" outlineLevel="0" collapsed="false">
      <c r="A136" s="194" t="s">
        <v>101</v>
      </c>
      <c r="B136" s="194" t="n">
        <f aca="false">VLOOKUP(B1,Dati!B2:AF14,2,0)</f>
        <v>0</v>
      </c>
      <c r="C136" s="194" t="n">
        <f aca="false">VLOOKUP(B1,Dati!B2:AF14,3,0)</f>
        <v>0</v>
      </c>
      <c r="D136" s="194" t="n">
        <f aca="false">VLOOKUP(B1,Dati!B2:AF14,4,0)</f>
        <v>0</v>
      </c>
      <c r="E136" s="194" t="n">
        <f aca="false">VLOOKUP(B1,Dati!B2:AF14,5,0)</f>
        <v>0</v>
      </c>
      <c r="F136" s="194" t="n">
        <f aca="false">VLOOKUP(B1,Dati!B2:AF14,6,0)</f>
        <v>0</v>
      </c>
      <c r="G136" s="194" t="n">
        <f aca="false">VLOOKUP(B1,Dati!B2:AF14,7,0)</f>
        <v>0</v>
      </c>
      <c r="H136" s="194" t="n">
        <f aca="false">VLOOKUP(B1,Dati!B2:AF14,8,0)</f>
        <v>0</v>
      </c>
      <c r="I136" s="194" t="n">
        <f aca="false">VLOOKUP(B1,Dati!B2:AF14,9,0)</f>
        <v>0</v>
      </c>
      <c r="J136" s="194" t="n">
        <f aca="false">VLOOKUP(B1,Dati!B2:AF14,10,0)</f>
        <v>0</v>
      </c>
      <c r="K136" s="194" t="n">
        <f aca="false">VLOOKUP(B1,Dati!B2:AF14,11,0)</f>
        <v>0</v>
      </c>
      <c r="L136" s="194" t="n">
        <f aca="false">VLOOKUP(B1,Dati!B2:AF14,12,0)</f>
        <v>0</v>
      </c>
      <c r="M136" s="194" t="n">
        <f aca="false">VLOOKUP(B1,Dati!B2:AF14,13,0)</f>
        <v>0</v>
      </c>
      <c r="N136" s="194" t="n">
        <f aca="false">VLOOKUP(B1,Dati!B2:AF14,14,0)</f>
        <v>0</v>
      </c>
      <c r="O136" s="194" t="n">
        <f aca="false">VLOOKUP(B1,Dati!B2:AF14,15,0)</f>
        <v>0</v>
      </c>
      <c r="P136" s="194" t="n">
        <f aca="false">VLOOKUP(B1,Dati!B2:AF14,16,0)</f>
        <v>0</v>
      </c>
      <c r="Q136" s="194" t="n">
        <f aca="false">VLOOKUP(B1,Dati!B2:AF14,17,0)</f>
        <v>0</v>
      </c>
      <c r="R136" s="194" t="n">
        <f aca="false">VLOOKUP(B1,Dati!B2:AF14,18,0)</f>
        <v>0</v>
      </c>
      <c r="S136" s="194" t="n">
        <f aca="false">VLOOKUP(B1,Dati!B2:AF14,19,0)</f>
        <v>0</v>
      </c>
      <c r="T136" s="194" t="n">
        <f aca="false">VLOOKUP(B1,Dati!B2:AF14,20,0)</f>
        <v>0</v>
      </c>
      <c r="U136" s="194" t="n">
        <f aca="false">VLOOKUP(B1,Dati!B2:AF14,21,0)</f>
        <v>0</v>
      </c>
      <c r="V136" s="194" t="n">
        <f aca="false">VLOOKUP(B1,Dati!B2:AF14,22,0)</f>
        <v>0</v>
      </c>
      <c r="W136" s="194" t="n">
        <f aca="false">VLOOKUP(B1,Dati!B2:AF14,23,0)</f>
        <v>0</v>
      </c>
      <c r="X136" s="194" t="n">
        <f aca="false">VLOOKUP(B1,Dati!B2:AF14,24,0)</f>
        <v>0</v>
      </c>
      <c r="Y136" s="194" t="n">
        <f aca="false">VLOOKUP(B1,Dati!B2:AF14,25,0)</f>
        <v>0</v>
      </c>
      <c r="Z136" s="194" t="n">
        <f aca="false">VLOOKUP(B1,Dati!B2:AF14,26,0)</f>
        <v>0</v>
      </c>
      <c r="AA136" s="194" t="n">
        <f aca="false">VLOOKUP(B1,Dati!B2:AF14,27,0)</f>
        <v>0</v>
      </c>
      <c r="AB136" s="194" t="n">
        <f aca="false">VLOOKUP(B1,Dati!B2:AF14,28,0)</f>
        <v>0</v>
      </c>
      <c r="AC136" s="194" t="n">
        <f aca="false">VLOOKUP(B1,Dati!B2:AF14,29,0)</f>
        <v>0</v>
      </c>
      <c r="AD136" s="194" t="n">
        <f aca="false">VLOOKUP(B1,Dati!B2:AF14,30,0)</f>
        <v>0</v>
      </c>
      <c r="AE136" s="194" t="n">
        <f aca="false">VLOOKUP(B1,Dati!B2:AF14,31,0)</f>
        <v>0</v>
      </c>
      <c r="AF136" s="151"/>
      <c r="AG136" s="151"/>
      <c r="AH136" s="151"/>
      <c r="AI136" s="151"/>
      <c r="AJ136" s="151"/>
      <c r="AK136" s="151"/>
      <c r="AL136" s="151"/>
      <c r="AM136" s="151"/>
      <c r="AN136" s="151"/>
      <c r="AO136" s="151"/>
    </row>
    <row r="137" customFormat="false" ht="12.75" hidden="false" customHeight="true" outlineLevel="0" collapsed="false">
      <c r="A137" s="194" t="s">
        <v>102</v>
      </c>
      <c r="B137" s="194" t="str">
        <f aca="false">VLOOKUP(B1,Dati!B17:AF28,2,0)</f>
        <v>A+</v>
      </c>
      <c r="C137" s="194" t="n">
        <f aca="false">VLOOKUP(B1,Dati!B17:AF28,3,0)</f>
        <v>0</v>
      </c>
      <c r="D137" s="194" t="n">
        <f aca="false">VLOOKUP(B1,Dati!B17:AF28,4,0)</f>
        <v>0</v>
      </c>
      <c r="E137" s="194" t="n">
        <f aca="false">VLOOKUP(B1,Dati!B17:AF28,5,0)</f>
        <v>0</v>
      </c>
      <c r="F137" s="194" t="n">
        <f aca="false">VLOOKUP(B1,Dati!B17:AF28,6,0)</f>
        <v>0</v>
      </c>
      <c r="G137" s="194" t="n">
        <f aca="false">VLOOKUP(B1,Dati!B17:AF28,7,0)</f>
        <v>0</v>
      </c>
      <c r="H137" s="194" t="n">
        <f aca="false">VLOOKUP(B1,Dati!B17:AF28,8,0)</f>
        <v>0</v>
      </c>
      <c r="I137" s="194" t="n">
        <f aca="false">VLOOKUP(B1,Dati!B17:AF28,9,0)</f>
        <v>0</v>
      </c>
      <c r="J137" s="194" t="n">
        <f aca="false">VLOOKUP(B1,Dati!B17:AF28,10,0)</f>
        <v>0</v>
      </c>
      <c r="K137" s="194" t="n">
        <f aca="false">VLOOKUP(B1,Dati!B17:AF28,11,0)</f>
        <v>0</v>
      </c>
      <c r="L137" s="194" t="n">
        <f aca="false">VLOOKUP(B1,Dati!B17:AF28,12,0)</f>
        <v>0</v>
      </c>
      <c r="M137" s="194" t="n">
        <f aca="false">VLOOKUP(B1,Dati!B17:AF28,13,0)</f>
        <v>0</v>
      </c>
      <c r="N137" s="194" t="n">
        <f aca="false">VLOOKUP(B1,Dati!B17:AF28,14,0)</f>
        <v>0</v>
      </c>
      <c r="O137" s="194" t="n">
        <f aca="false">VLOOKUP(B1,Dati!B17:AF28,15,0)</f>
        <v>0</v>
      </c>
      <c r="P137" s="194" t="n">
        <f aca="false">VLOOKUP(B1,Dati!B17:AF28,16,0)</f>
        <v>0</v>
      </c>
      <c r="Q137" s="194" t="n">
        <f aca="false">VLOOKUP(B1,Dati!B17:AF28,17,0)</f>
        <v>0</v>
      </c>
      <c r="R137" s="194" t="n">
        <f aca="false">VLOOKUP(B1,Dati!B17:AF28,18,0)</f>
        <v>0</v>
      </c>
      <c r="S137" s="194" t="n">
        <f aca="false">VLOOKUP(B1,Dati!B17:AF28,19,0)</f>
        <v>0</v>
      </c>
      <c r="T137" s="194" t="n">
        <f aca="false">VLOOKUP(B1,Dati!B17:AF28,20,0)</f>
        <v>0</v>
      </c>
      <c r="U137" s="194" t="n">
        <f aca="false">VLOOKUP(B1,Dati!B17:AF28,21,0)</f>
        <v>0</v>
      </c>
      <c r="V137" s="194" t="n">
        <f aca="false">VLOOKUP(B1,Dati!B17:AF28,22,0)</f>
        <v>0</v>
      </c>
      <c r="W137" s="194" t="n">
        <f aca="false">VLOOKUP(B1,Dati!B17:AF28,23,0)</f>
        <v>0</v>
      </c>
      <c r="X137" s="194" t="n">
        <f aca="false">VLOOKUP(B1,Dati!B17:AF28,24,0)</f>
        <v>0</v>
      </c>
      <c r="Y137" s="194" t="n">
        <f aca="false">VLOOKUP(B1,Dati!B17:AF28,25,0)</f>
        <v>0</v>
      </c>
      <c r="Z137" s="194" t="n">
        <f aca="false">VLOOKUP(B1,Dati!B17:AF28,26,0)</f>
        <v>0</v>
      </c>
      <c r="AA137" s="194" t="n">
        <f aca="false">VLOOKUP(B1,Dati!B17:AF28,27,0)</f>
        <v>0</v>
      </c>
      <c r="AB137" s="194" t="n">
        <f aca="false">VLOOKUP(B1,Dati!B17:AF28,28,0)</f>
        <v>0</v>
      </c>
      <c r="AC137" s="194" t="n">
        <f aca="false">VLOOKUP(B1,Dati!B17:AF28,29,0)</f>
        <v>0</v>
      </c>
      <c r="AD137" s="194" t="n">
        <f aca="false">VLOOKUP(B1,Dati!B17:AF28,30,0)</f>
        <v>0</v>
      </c>
      <c r="AE137" s="194" t="n">
        <f aca="false">VLOOKUP(B1,Dati!B17:AF28,31,0)</f>
        <v>0</v>
      </c>
      <c r="AF137" s="151"/>
      <c r="AG137" s="151"/>
      <c r="AH137" s="151"/>
      <c r="AI137" s="151"/>
      <c r="AJ137" s="151"/>
      <c r="AK137" s="151"/>
      <c r="AL137" s="151"/>
      <c r="AM137" s="151"/>
      <c r="AN137" s="151"/>
      <c r="AO137" s="151"/>
    </row>
    <row r="138" customFormat="false" ht="12.75" hidden="false" customHeight="true" outlineLevel="0" collapsed="false">
      <c r="A138" s="194" t="s">
        <v>103</v>
      </c>
      <c r="B138" s="194" t="str">
        <f aca="false">VLOOKUP(B1,Dati!B31:AF42,2,0)</f>
        <v>R-</v>
      </c>
      <c r="C138" s="194" t="str">
        <f aca="false">VLOOKUP(B1,Dati!B31:AF42,3,0)</f>
        <v>A=</v>
      </c>
      <c r="D138" s="194" t="str">
        <f aca="false">VLOOKUP(B1,Dati!B31:AF42,4,0)</f>
        <v>A+</v>
      </c>
      <c r="E138" s="194" t="str">
        <f aca="false">VLOOKUP(B1,Dati!B31:AF42,5,0)</f>
        <v>B#</v>
      </c>
      <c r="F138" s="194" t="str">
        <f aca="false">VLOOKUP(B1,Dati!B31:AF42,6,0)</f>
        <v>B+</v>
      </c>
      <c r="G138" s="194" t="str">
        <f aca="false">VLOOKUP(B1,Dati!B31:AF42,7,0)</f>
        <v>B+</v>
      </c>
      <c r="H138" s="194" t="str">
        <f aca="false">VLOOKUP(B1,Dati!B31:AF42,8,0)</f>
        <v>B+</v>
      </c>
      <c r="I138" s="194" t="str">
        <f aca="false">VLOOKUP(B1,Dati!B31:AF42,9,0)</f>
        <v>B+</v>
      </c>
      <c r="J138" s="194" t="str">
        <f aca="false">VLOOKUP(B1,Dati!B31:AF42,10,0)</f>
        <v>B+</v>
      </c>
      <c r="K138" s="194" t="n">
        <f aca="false">VLOOKUP(B1,Dati!B31:AF42,11,0)</f>
        <v>0</v>
      </c>
      <c r="L138" s="194" t="n">
        <f aca="false">VLOOKUP(B1,Dati!B31:AF42,12,0)</f>
        <v>0</v>
      </c>
      <c r="M138" s="194" t="n">
        <f aca="false">VLOOKUP(B1,Dati!B31:AF42,13,0)</f>
        <v>0</v>
      </c>
      <c r="N138" s="194" t="n">
        <f aca="false">VLOOKUP(B1,Dati!B31:AF42,14,0)</f>
        <v>0</v>
      </c>
      <c r="O138" s="194" t="n">
        <f aca="false">VLOOKUP(B1,Dati!B31:AF42,15,0)</f>
        <v>0</v>
      </c>
      <c r="P138" s="194" t="n">
        <f aca="false">VLOOKUP(B1,Dati!B31:AF42,16,0)</f>
        <v>0</v>
      </c>
      <c r="Q138" s="194" t="n">
        <f aca="false">VLOOKUP(B1,Dati!B31:AF42,17,0)</f>
        <v>0</v>
      </c>
      <c r="R138" s="194" t="n">
        <f aca="false">VLOOKUP(B1,Dati!B31:AF42,18,0)</f>
        <v>0</v>
      </c>
      <c r="S138" s="194" t="n">
        <f aca="false">VLOOKUP(B1,Dati!B31:AF42,19,0)</f>
        <v>0</v>
      </c>
      <c r="T138" s="194" t="n">
        <f aca="false">VLOOKUP(B1,Dati!B31:AF42,20,0)</f>
        <v>0</v>
      </c>
      <c r="U138" s="194" t="n">
        <f aca="false">VLOOKUP(B1,Dati!B31:AF42,21,0)</f>
        <v>0</v>
      </c>
      <c r="V138" s="194" t="n">
        <f aca="false">VLOOKUP(B1,Dati!B31:AF42,22,0)</f>
        <v>0</v>
      </c>
      <c r="W138" s="194" t="n">
        <f aca="false">VLOOKUP(B1,Dati!B31:AF42,23,0)</f>
        <v>0</v>
      </c>
      <c r="X138" s="194" t="n">
        <f aca="false">VLOOKUP(B1,Dati!B31:AF42,24,0)</f>
        <v>0</v>
      </c>
      <c r="Y138" s="194" t="n">
        <f aca="false">VLOOKUP(B1,Dati!B31:AF42,25,0)</f>
        <v>0</v>
      </c>
      <c r="Z138" s="194" t="n">
        <f aca="false">VLOOKUP(B1,Dati!B31:AF42,26,0)</f>
        <v>0</v>
      </c>
      <c r="AA138" s="194" t="n">
        <f aca="false">VLOOKUP(B1,Dati!B31:AF42,27,0)</f>
        <v>0</v>
      </c>
      <c r="AB138" s="194" t="n">
        <f aca="false">VLOOKUP(B1,Dati!B31:AF42,28,0)</f>
        <v>0</v>
      </c>
      <c r="AC138" s="194" t="n">
        <f aca="false">VLOOKUP(B1,Dati!B31:AF42,29,0)</f>
        <v>0</v>
      </c>
      <c r="AD138" s="194" t="n">
        <f aca="false">VLOOKUP(B1,Dati!B31:AF42,30,0)</f>
        <v>0</v>
      </c>
      <c r="AE138" s="194" t="n">
        <f aca="false">VLOOKUP(B1,Dati!B31:AF42,31,0)</f>
        <v>0</v>
      </c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</row>
    <row r="139" customFormat="false" ht="12.75" hidden="false" customHeight="true" outlineLevel="0" collapsed="false">
      <c r="A139" s="194" t="s">
        <v>104</v>
      </c>
      <c r="B139" s="194" t="n">
        <f aca="false">VLOOKUP(B1,Dati!B45:AF56,2,0)</f>
        <v>0</v>
      </c>
      <c r="C139" s="194" t="n">
        <f aca="false">VLOOKUP(B1,Dati!B45:AF56,3,0)</f>
        <v>0</v>
      </c>
      <c r="D139" s="194" t="n">
        <f aca="false">VLOOKUP(B1,Dati!B45:AF56,4,0)</f>
        <v>0</v>
      </c>
      <c r="E139" s="194" t="n">
        <f aca="false">VLOOKUP(B1,Dati!B45:AF56,5,0)</f>
        <v>0</v>
      </c>
      <c r="F139" s="194" t="n">
        <f aca="false">VLOOKUP(B1,Dati!B45:AF56,6,0)</f>
        <v>0</v>
      </c>
      <c r="G139" s="194" t="n">
        <f aca="false">VLOOKUP(B1,Dati!B45:AF56,7,0)</f>
        <v>0</v>
      </c>
      <c r="H139" s="194" t="n">
        <f aca="false">VLOOKUP(B1,Dati!B45:AF56,8,0)</f>
        <v>0</v>
      </c>
      <c r="I139" s="194" t="n">
        <f aca="false">VLOOKUP(B1,Dati!B45:AF56,9,0)</f>
        <v>0</v>
      </c>
      <c r="J139" s="194" t="n">
        <f aca="false">VLOOKUP(B1,Dati!B45:AF56,10,0)</f>
        <v>0</v>
      </c>
      <c r="K139" s="194" t="n">
        <f aca="false">VLOOKUP(B1,Dati!B45:AF56,11,0)</f>
        <v>0</v>
      </c>
      <c r="L139" s="194" t="n">
        <f aca="false">VLOOKUP(B1,Dati!B45:AF56,12,0)</f>
        <v>0</v>
      </c>
      <c r="M139" s="194" t="n">
        <f aca="false">VLOOKUP(B1,Dati!B45:AF56,13,0)</f>
        <v>0</v>
      </c>
      <c r="N139" s="194" t="n">
        <f aca="false">VLOOKUP(B1,Dati!B45:AF56,14,0)</f>
        <v>0</v>
      </c>
      <c r="O139" s="194" t="n">
        <f aca="false">VLOOKUP(B1,Dati!B45:AF56,15,0)</f>
        <v>0</v>
      </c>
      <c r="P139" s="194" t="n">
        <f aca="false">VLOOKUP(B1,Dati!B45:AF56,16,0)</f>
        <v>0</v>
      </c>
      <c r="Q139" s="194" t="n">
        <f aca="false">VLOOKUP(B1,Dati!B45:AF56,17,0)</f>
        <v>0</v>
      </c>
      <c r="R139" s="194" t="n">
        <f aca="false">VLOOKUP(B1,Dati!B45:AF56,18,0)</f>
        <v>0</v>
      </c>
      <c r="S139" s="194" t="n">
        <f aca="false">VLOOKUP(B1,Dati!B45:AF56,19,0)</f>
        <v>0</v>
      </c>
      <c r="T139" s="194" t="n">
        <f aca="false">VLOOKUP(B1,Dati!B45:AF56,20,0)</f>
        <v>0</v>
      </c>
      <c r="U139" s="194" t="n">
        <f aca="false">VLOOKUP(B1,Dati!B45:AF56,21,0)</f>
        <v>0</v>
      </c>
      <c r="V139" s="194" t="n">
        <f aca="false">VLOOKUP(B1,Dati!B45:AF56,22,0)</f>
        <v>0</v>
      </c>
      <c r="W139" s="194" t="n">
        <f aca="false">VLOOKUP(B1,Dati!B45:AF56,23,0)</f>
        <v>0</v>
      </c>
      <c r="X139" s="194" t="n">
        <f aca="false">VLOOKUP(B1,Dati!B45:AF56,24,0)</f>
        <v>0</v>
      </c>
      <c r="Y139" s="194" t="n">
        <f aca="false">VLOOKUP(B1,Dati!B45:AF56,25,0)</f>
        <v>0</v>
      </c>
      <c r="Z139" s="194" t="n">
        <f aca="false">VLOOKUP(B1,Dati!B45:AF56,26,0)</f>
        <v>0</v>
      </c>
      <c r="AA139" s="194" t="n">
        <f aca="false">VLOOKUP(B1,Dati!B45:AF56,27,0)</f>
        <v>0</v>
      </c>
      <c r="AB139" s="194" t="n">
        <f aca="false">VLOOKUP(B1,Dati!B45:AF56,28,0)</f>
        <v>0</v>
      </c>
      <c r="AC139" s="194" t="n">
        <f aca="false">VLOOKUP(B1,Dati!B45:AF56,29,0)</f>
        <v>0</v>
      </c>
      <c r="AD139" s="194" t="n">
        <f aca="false">VLOOKUP(B1,Dati!B45:AF56,30,0)</f>
        <v>0</v>
      </c>
      <c r="AE139" s="194" t="n">
        <f aca="false">VLOOKUP(B1,Dati!B45:AF56,31,0)</f>
        <v>0</v>
      </c>
      <c r="AF139" s="151"/>
      <c r="AG139" s="151"/>
      <c r="AH139" s="151"/>
      <c r="AI139" s="151"/>
      <c r="AJ139" s="151"/>
      <c r="AK139" s="151"/>
      <c r="AL139" s="151"/>
      <c r="AM139" s="151"/>
      <c r="AN139" s="151"/>
      <c r="AO139" s="151"/>
    </row>
    <row r="140" customFormat="false" ht="12.75" hidden="false" customHeight="true" outlineLevel="0" collapsed="false">
      <c r="A140" s="194" t="s">
        <v>105</v>
      </c>
      <c r="B140" s="194" t="n">
        <f aca="false">VLOOKUP(B1,Dati!B59:AF70,2,0)</f>
        <v>0</v>
      </c>
      <c r="C140" s="194" t="n">
        <f aca="false">VLOOKUP(B1,Dati!B59:AF70,3,0)</f>
        <v>0</v>
      </c>
      <c r="D140" s="194" t="n">
        <f aca="false">VLOOKUP(B1,Dati!B59:AF70,4,0)</f>
        <v>0</v>
      </c>
      <c r="E140" s="194" t="n">
        <f aca="false">VLOOKUP(B1,Dati!B59:AF70,5,0)</f>
        <v>0</v>
      </c>
      <c r="F140" s="194" t="n">
        <f aca="false">VLOOKUP(B1,Dati!B59:AF70,6,0)</f>
        <v>0</v>
      </c>
      <c r="G140" s="194" t="n">
        <f aca="false">VLOOKUP(B1,Dati!B59:AF70,7,0)</f>
        <v>0</v>
      </c>
      <c r="H140" s="194" t="n">
        <f aca="false">VLOOKUP(B1,Dati!B59:AF70,8,0)</f>
        <v>0</v>
      </c>
      <c r="I140" s="194" t="n">
        <f aca="false">VLOOKUP(B1,Dati!B59:AF70,9,0)</f>
        <v>0</v>
      </c>
      <c r="J140" s="194" t="n">
        <f aca="false">VLOOKUP(B1,Dati!B59:AF70,10,0)</f>
        <v>0</v>
      </c>
      <c r="K140" s="194" t="n">
        <f aca="false">VLOOKUP(B1,Dati!B59:AF70,11,0)</f>
        <v>0</v>
      </c>
      <c r="L140" s="194" t="n">
        <f aca="false">VLOOKUP(B1,Dati!B59:AF70,12,0)</f>
        <v>0</v>
      </c>
      <c r="M140" s="194" t="n">
        <f aca="false">VLOOKUP(B1,Dati!B59:AF70,13,0)</f>
        <v>0</v>
      </c>
      <c r="N140" s="194" t="n">
        <f aca="false">VLOOKUP(B1,Dati!B59:AF70,14,0)</f>
        <v>0</v>
      </c>
      <c r="O140" s="194" t="n">
        <f aca="false">VLOOKUP(B1,Dati!B59:AF70,15,0)</f>
        <v>0</v>
      </c>
      <c r="P140" s="194" t="n">
        <f aca="false">VLOOKUP(B1,Dati!B59:AF70,16,0)</f>
        <v>0</v>
      </c>
      <c r="Q140" s="194" t="n">
        <f aca="false">VLOOKUP(B1,Dati!B59:AF70,17,0)</f>
        <v>0</v>
      </c>
      <c r="R140" s="194" t="n">
        <f aca="false">VLOOKUP(B1,Dati!B59:AF70,18,0)</f>
        <v>0</v>
      </c>
      <c r="S140" s="194" t="n">
        <f aca="false">VLOOKUP(B1,Dati!B59:AF70,19,0)</f>
        <v>0</v>
      </c>
      <c r="T140" s="194" t="n">
        <f aca="false">VLOOKUP(B1,Dati!B59:AF70,20,0)</f>
        <v>0</v>
      </c>
      <c r="U140" s="194" t="n">
        <f aca="false">VLOOKUP(B1,Dati!B59:AF70,21,0)</f>
        <v>0</v>
      </c>
      <c r="V140" s="194" t="n">
        <f aca="false">VLOOKUP(B1,Dati!B59:AF70,22,0)</f>
        <v>0</v>
      </c>
      <c r="W140" s="194" t="n">
        <f aca="false">VLOOKUP(B1,Dati!B59:AF70,23,0)</f>
        <v>0</v>
      </c>
      <c r="X140" s="194" t="n">
        <f aca="false">VLOOKUP(B1,Dati!B59:AF70,24,0)</f>
        <v>0</v>
      </c>
      <c r="Y140" s="194" t="n">
        <f aca="false">VLOOKUP(B1,Dati!B59:AF70,25,0)</f>
        <v>0</v>
      </c>
      <c r="Z140" s="194" t="n">
        <f aca="false">VLOOKUP(B1,Dati!B59:AF70,26,0)</f>
        <v>0</v>
      </c>
      <c r="AA140" s="194" t="n">
        <f aca="false">VLOOKUP(B1,Dati!B59:AF70,27,0)</f>
        <v>0</v>
      </c>
      <c r="AB140" s="194" t="n">
        <f aca="false">VLOOKUP(B1,Dati!B59:AF70,28,0)</f>
        <v>0</v>
      </c>
      <c r="AC140" s="194" t="n">
        <f aca="false">VLOOKUP(B1,Dati!B59:AF70,29,0)</f>
        <v>0</v>
      </c>
      <c r="AD140" s="194" t="n">
        <f aca="false">VLOOKUP(B1,Dati!B59:AF70,30,0)</f>
        <v>0</v>
      </c>
      <c r="AE140" s="194" t="n">
        <f aca="false">VLOOKUP(B1,Dati!B59:AF70,31,0)</f>
        <v>0</v>
      </c>
      <c r="AF140" s="151"/>
      <c r="AG140" s="151"/>
      <c r="AH140" s="151"/>
      <c r="AI140" s="151"/>
      <c r="AJ140" s="151"/>
      <c r="AK140" s="151"/>
      <c r="AL140" s="151"/>
      <c r="AM140" s="151"/>
      <c r="AN140" s="151"/>
      <c r="AO140" s="151"/>
    </row>
    <row r="141" customFormat="false" ht="12.75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24.71"/>
    <col collapsed="false" customWidth="true" hidden="false" outlineLevel="0" max="1025" min="3" style="0" width="17.29"/>
  </cols>
  <sheetData>
    <row r="1" customFormat="false" ht="15" hidden="false" customHeight="false" outlineLevel="0" collapsed="false">
      <c r="A1" s="143"/>
      <c r="B1" s="143"/>
    </row>
    <row r="2" customFormat="false" ht="15" hidden="false" customHeight="false" outlineLevel="0" collapsed="false">
      <c r="A2" s="144" t="s">
        <v>28</v>
      </c>
      <c r="B2" s="145" t="n">
        <v>43162</v>
      </c>
    </row>
    <row r="3" customFormat="false" ht="15" hidden="false" customHeight="false" outlineLevel="0" collapsed="false">
      <c r="A3" s="144" t="s">
        <v>29</v>
      </c>
      <c r="B3" s="143" t="s">
        <v>30</v>
      </c>
    </row>
    <row r="4" customFormat="false" ht="15" hidden="false" customHeight="false" outlineLevel="0" collapsed="false">
      <c r="A4" s="144" t="s">
        <v>31</v>
      </c>
      <c r="B4" s="146" t="s">
        <v>32</v>
      </c>
    </row>
    <row r="5" customFormat="false" ht="15" hidden="false" customHeight="false" outlineLevel="0" collapsed="false">
      <c r="A5" s="144" t="s">
        <v>33</v>
      </c>
      <c r="B5" s="147" t="s">
        <v>34</v>
      </c>
    </row>
    <row r="6" customFormat="false" ht="15" hidden="false" customHeight="false" outlineLevel="0" collapsed="false">
      <c r="A6" s="144" t="s">
        <v>35</v>
      </c>
      <c r="B6" s="143" t="n">
        <v>25</v>
      </c>
    </row>
    <row r="7" customFormat="false" ht="15" hidden="false" customHeight="false" outlineLevel="0" collapsed="false">
      <c r="A7" s="144" t="s">
        <v>36</v>
      </c>
      <c r="B7" s="143" t="n">
        <v>16</v>
      </c>
    </row>
    <row r="8" customFormat="false" ht="15" hidden="false" customHeight="false" outlineLevel="0" collapsed="false">
      <c r="A8" s="144" t="s">
        <v>37</v>
      </c>
      <c r="B8" s="143" t="n">
        <v>25</v>
      </c>
    </row>
    <row r="9" customFormat="false" ht="15" hidden="false" customHeight="false" outlineLevel="0" collapsed="false">
      <c r="A9" s="144" t="s">
        <v>38</v>
      </c>
      <c r="B9" s="143" t="n">
        <v>15</v>
      </c>
    </row>
    <row r="10" customFormat="false" ht="15" hidden="false" customHeight="false" outlineLevel="0" collapsed="false">
      <c r="A10" s="144" t="s">
        <v>39</v>
      </c>
      <c r="B10" s="143" t="n">
        <v>25</v>
      </c>
    </row>
    <row r="11" customFormat="false" ht="15" hidden="false" customHeight="false" outlineLevel="0" collapsed="false">
      <c r="A11" s="144" t="s">
        <v>40</v>
      </c>
      <c r="B11" s="143" t="n">
        <v>15</v>
      </c>
    </row>
    <row r="12" customFormat="false" ht="15" hidden="false" customHeight="false" outlineLevel="0" collapsed="false">
      <c r="A12" s="144" t="s">
        <v>41</v>
      </c>
      <c r="B12" s="148"/>
    </row>
    <row r="13" customFormat="false" ht="15" hidden="false" customHeight="false" outlineLevel="0" collapsed="false">
      <c r="A13" s="144" t="s">
        <v>42</v>
      </c>
      <c r="B13" s="148"/>
    </row>
    <row r="14" customFormat="false" ht="15" hidden="false" customHeight="false" outlineLevel="0" collapsed="false">
      <c r="A14" s="144" t="s">
        <v>43</v>
      </c>
      <c r="B14" s="148"/>
    </row>
    <row r="15" customFormat="false" ht="15" hidden="false" customHeight="false" outlineLevel="0" collapsed="false">
      <c r="A15" s="144" t="s">
        <v>44</v>
      </c>
      <c r="B15" s="14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8.57"/>
    <col collapsed="false" customWidth="true" hidden="false" outlineLevel="0" max="8" min="3" style="0" width="4.86"/>
    <col collapsed="false" customWidth="true" hidden="false" outlineLevel="0" max="9" min="9" style="0" width="9.58"/>
    <col collapsed="false" customWidth="true" hidden="false" outlineLevel="0" max="11" min="10" style="0" width="4.86"/>
    <col collapsed="false" customWidth="true" hidden="false" outlineLevel="0" max="12" min="12" style="0" width="7.57"/>
    <col collapsed="false" customWidth="true" hidden="false" outlineLevel="0" max="13" min="13" style="0" width="8.57"/>
    <col collapsed="false" customWidth="true" hidden="false" outlineLevel="0" max="19" min="14" style="0" width="4.86"/>
    <col collapsed="false" customWidth="true" hidden="false" outlineLevel="0" max="20" min="20" style="0" width="9.58"/>
    <col collapsed="false" customWidth="true" hidden="false" outlineLevel="0" max="31" min="21" style="0" width="4.86"/>
    <col collapsed="false" customWidth="true" hidden="false" outlineLevel="0" max="32" min="32" style="0" width="8"/>
    <col collapsed="false" customWidth="true" hidden="false" outlineLevel="0" max="41" min="33" style="0" width="10.86"/>
    <col collapsed="false" customWidth="true" hidden="false" outlineLevel="0" max="1025" min="42" style="0" width="17.29"/>
  </cols>
  <sheetData>
    <row r="1" customFormat="false" ht="12.75" hidden="false" customHeight="true" outlineLevel="0" collapsed="false">
      <c r="A1" s="167" t="s">
        <v>94</v>
      </c>
      <c r="B1" s="188" t="n">
        <v>3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</row>
    <row r="2" customFormat="false" ht="12.75" hidden="false" customHeight="true" outlineLevel="0" collapsed="false">
      <c r="A2" s="166"/>
      <c r="B2" s="167"/>
      <c r="C2" s="151"/>
      <c r="D2" s="151"/>
      <c r="E2" s="151"/>
      <c r="F2" s="151"/>
      <c r="G2" s="151"/>
      <c r="H2" s="151"/>
      <c r="I2" s="167"/>
      <c r="J2" s="151"/>
      <c r="K2" s="151"/>
      <c r="L2" s="166" t="s">
        <v>95</v>
      </c>
      <c r="M2" s="167"/>
      <c r="N2" s="151"/>
      <c r="O2" s="151"/>
      <c r="P2" s="151"/>
      <c r="Q2" s="151"/>
      <c r="R2" s="151"/>
      <c r="S2" s="151"/>
      <c r="T2" s="167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</row>
    <row r="3" customFormat="false" ht="12.75" hidden="false" customHeight="true" outlineLevel="0" collapsed="false">
      <c r="A3" s="166" t="s">
        <v>74</v>
      </c>
      <c r="B3" s="167"/>
      <c r="C3" s="151"/>
      <c r="D3" s="151"/>
      <c r="E3" s="151"/>
      <c r="F3" s="151"/>
      <c r="G3" s="151"/>
      <c r="H3" s="151"/>
      <c r="I3" s="167"/>
      <c r="J3" s="151"/>
      <c r="K3" s="151"/>
      <c r="L3" s="151"/>
      <c r="M3" s="168" t="s">
        <v>2</v>
      </c>
      <c r="N3" s="150"/>
      <c r="O3" s="150"/>
      <c r="P3" s="150"/>
      <c r="Q3" s="150"/>
      <c r="R3" s="150"/>
      <c r="S3" s="151"/>
      <c r="T3" s="168" t="s">
        <v>4</v>
      </c>
      <c r="U3" s="150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</row>
    <row r="4" customFormat="false" ht="12.75" hidden="false" customHeight="true" outlineLevel="0" collapsed="false">
      <c r="A4" s="151"/>
      <c r="B4" s="168" t="s">
        <v>2</v>
      </c>
      <c r="C4" s="150"/>
      <c r="D4" s="150"/>
      <c r="E4" s="150"/>
      <c r="F4" s="150"/>
      <c r="G4" s="150"/>
      <c r="H4" s="151"/>
      <c r="I4" s="168" t="s">
        <v>4</v>
      </c>
      <c r="J4" s="150"/>
      <c r="K4" s="151"/>
      <c r="L4" s="152"/>
      <c r="M4" s="169" t="s">
        <v>54</v>
      </c>
      <c r="N4" s="169" t="s">
        <v>51</v>
      </c>
      <c r="O4" s="169" t="s">
        <v>57</v>
      </c>
      <c r="P4" s="169" t="s">
        <v>55</v>
      </c>
      <c r="Q4" s="169" t="s">
        <v>56</v>
      </c>
      <c r="R4" s="169" t="s">
        <v>5</v>
      </c>
      <c r="S4" s="170"/>
      <c r="T4" s="169" t="s">
        <v>60</v>
      </c>
      <c r="U4" s="169" t="s">
        <v>75</v>
      </c>
      <c r="V4" s="156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</row>
    <row r="5" customFormat="false" ht="12.75" hidden="false" customHeight="true" outlineLevel="0" collapsed="false">
      <c r="A5" s="152"/>
      <c r="B5" s="169" t="s">
        <v>54</v>
      </c>
      <c r="C5" s="169" t="s">
        <v>51</v>
      </c>
      <c r="D5" s="169" t="s">
        <v>57</v>
      </c>
      <c r="E5" s="169" t="s">
        <v>55</v>
      </c>
      <c r="F5" s="169" t="s">
        <v>56</v>
      </c>
      <c r="G5" s="169" t="s">
        <v>5</v>
      </c>
      <c r="H5" s="170"/>
      <c r="I5" s="169" t="s">
        <v>60</v>
      </c>
      <c r="J5" s="169" t="s">
        <v>75</v>
      </c>
      <c r="K5" s="156"/>
      <c r="L5" s="152"/>
      <c r="M5" s="171" t="n">
        <f aca="false">COUNTIF(B136:AE136,M4)</f>
        <v>0</v>
      </c>
      <c r="N5" s="171" t="n">
        <f aca="false">COUNTIF(B136:AE136,N4)</f>
        <v>0</v>
      </c>
      <c r="O5" s="171" t="n">
        <f aca="false">COUNTIF(B136:AE136,O4)</f>
        <v>0</v>
      </c>
      <c r="P5" s="171" t="n">
        <f aca="false">COUNTIF(B136:AE136,P4)</f>
        <v>0</v>
      </c>
      <c r="Q5" s="171" t="n">
        <f aca="false">COUNTIF(B136:AE136,Q4)</f>
        <v>0</v>
      </c>
      <c r="R5" s="171" t="n">
        <f aca="false">SUM(M5:Q5)</f>
        <v>0</v>
      </c>
      <c r="S5" s="170"/>
      <c r="T5" s="171" t="n">
        <f aca="false">COUNTIF(B136:AE136,T4)</f>
        <v>0</v>
      </c>
      <c r="U5" s="171" t="n">
        <f aca="false">COUNTIF(B136:AE136,U4)</f>
        <v>0</v>
      </c>
      <c r="V5" s="156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</row>
    <row r="6" customFormat="false" ht="12.75" hidden="false" customHeight="true" outlineLevel="0" collapsed="false">
      <c r="A6" s="152"/>
      <c r="B6" s="171" t="n">
        <f aca="false">COUNTIF(B136:AE140,B5)</f>
        <v>0</v>
      </c>
      <c r="C6" s="171" t="n">
        <f aca="false">COUNTIF(B136:AE140,C5)</f>
        <v>0</v>
      </c>
      <c r="D6" s="171" t="n">
        <f aca="false">COUNTIF(B136:AE140,D5)</f>
        <v>0</v>
      </c>
      <c r="E6" s="171" t="n">
        <f aca="false">COUNTIF(B136:AE140,E5)</f>
        <v>0</v>
      </c>
      <c r="F6" s="171" t="n">
        <f aca="false">COUNTIF(B136:AE140,F5)</f>
        <v>0</v>
      </c>
      <c r="G6" s="171" t="n">
        <f aca="false">SUM(B6:F6)</f>
        <v>0</v>
      </c>
      <c r="H6" s="170"/>
      <c r="I6" s="171" t="n">
        <f aca="false">COUNTIF(B136:AE140,I5)</f>
        <v>0</v>
      </c>
      <c r="J6" s="171" t="n">
        <f aca="false">COUNTIF(B136:AE140,J5)</f>
        <v>0</v>
      </c>
      <c r="K6" s="156"/>
      <c r="L6" s="152"/>
      <c r="M6" s="172" t="n">
        <f aca="false">IF(R5&gt;0,M5/R5,0)</f>
        <v>0</v>
      </c>
      <c r="N6" s="172" t="n">
        <f aca="false">IF(R5&gt;0,N5/R5,0)</f>
        <v>0</v>
      </c>
      <c r="O6" s="172" t="n">
        <f aca="false">IF(R5&gt;0,O5/R5,0)</f>
        <v>0</v>
      </c>
      <c r="P6" s="172" t="n">
        <f aca="false">IF(R5&gt;0,P5/R5,0)</f>
        <v>0</v>
      </c>
      <c r="Q6" s="172" t="n">
        <f aca="false">IF(R5&gt;0,Q5/R5,0)</f>
        <v>0</v>
      </c>
      <c r="R6" s="173" t="n">
        <f aca="false">SUM(M6:Q6)</f>
        <v>0</v>
      </c>
      <c r="S6" s="156"/>
      <c r="T6" s="196" t="s">
        <v>77</v>
      </c>
      <c r="U6" s="160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</row>
    <row r="7" customFormat="false" ht="12.75" hidden="false" customHeight="true" outlineLevel="0" collapsed="false">
      <c r="A7" s="152"/>
      <c r="B7" s="172" t="n">
        <f aca="false">IF(G6&gt;0,B6/G6,0)</f>
        <v>0</v>
      </c>
      <c r="C7" s="172" t="n">
        <f aca="false">IF(G6&gt;0,C6/G6,0)</f>
        <v>0</v>
      </c>
      <c r="D7" s="172" t="n">
        <f aca="false">IF(G6&gt;0,D6/G6,0)</f>
        <v>0</v>
      </c>
      <c r="E7" s="172" t="n">
        <f aca="false">IF(E6&gt;0,E6/G6,0)</f>
        <v>0</v>
      </c>
      <c r="F7" s="172" t="n">
        <f aca="false">IF(F6&gt;0,F6/G6,0)</f>
        <v>0</v>
      </c>
      <c r="G7" s="173" t="n">
        <f aca="false">SUM(B7:F7)</f>
        <v>0</v>
      </c>
      <c r="H7" s="156"/>
      <c r="I7" s="160"/>
      <c r="J7" s="160"/>
      <c r="K7" s="151"/>
      <c r="L7" s="174" t="s">
        <v>76</v>
      </c>
      <c r="M7" s="175" t="n">
        <f aca="false">IF(R5&gt;0,(M5-Q5)/R5,0)</f>
        <v>0</v>
      </c>
      <c r="N7" s="160"/>
      <c r="O7" s="176"/>
      <c r="P7" s="176"/>
      <c r="Q7" s="176"/>
      <c r="R7" s="160"/>
      <c r="S7" s="151"/>
      <c r="T7" s="171" t="n">
        <f aca="false">COUNTIF(B136:AE136,T6)</f>
        <v>0</v>
      </c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</row>
    <row r="8" customFormat="false" ht="12.75" hidden="false" customHeight="true" outlineLevel="0" collapsed="false">
      <c r="A8" s="174" t="s">
        <v>76</v>
      </c>
      <c r="B8" s="175" t="n">
        <f aca="false">IF(G6&gt;0,(B6-F6)/G6,0)</f>
        <v>0</v>
      </c>
      <c r="C8" s="160"/>
      <c r="D8" s="176"/>
      <c r="E8" s="176"/>
      <c r="F8" s="176"/>
      <c r="G8" s="160"/>
      <c r="H8" s="151"/>
      <c r="I8" s="149" t="s">
        <v>77</v>
      </c>
      <c r="J8" s="187" t="n">
        <f aca="false">COUNTIF(B136:AE140,I8)</f>
        <v>0</v>
      </c>
      <c r="K8" s="151"/>
      <c r="L8" s="174" t="s">
        <v>78</v>
      </c>
      <c r="M8" s="178" t="n">
        <f aca="false">IF(R5&gt;0,(M5+N5)/R5,0)</f>
        <v>0</v>
      </c>
      <c r="N8" s="179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51"/>
      <c r="AO8" s="151"/>
    </row>
    <row r="9" customFormat="false" ht="12.75" hidden="false" customHeight="true" outlineLevel="0" collapsed="false">
      <c r="A9" s="174" t="s">
        <v>78</v>
      </c>
      <c r="B9" s="178" t="n">
        <f aca="false">IF(G6&gt;0,(B6+C6)/G6,0)</f>
        <v>0</v>
      </c>
      <c r="C9" s="179"/>
      <c r="D9" s="151"/>
      <c r="E9" s="151"/>
      <c r="F9" s="151"/>
      <c r="G9" s="151"/>
      <c r="H9" s="151"/>
      <c r="I9" s="151"/>
      <c r="J9" s="151"/>
      <c r="K9" s="151"/>
      <c r="L9" s="151"/>
      <c r="M9" s="180"/>
      <c r="N9" s="179"/>
      <c r="O9" s="151"/>
      <c r="P9" s="151"/>
      <c r="Q9" s="151"/>
      <c r="R9" s="151"/>
      <c r="S9" s="151"/>
      <c r="T9" s="167" t="s">
        <v>79</v>
      </c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</row>
    <row r="10" customFormat="false" ht="12.75" hidden="false" customHeight="true" outlineLevel="0" collapsed="false">
      <c r="A10" s="151"/>
      <c r="B10" s="180"/>
      <c r="C10" s="179"/>
      <c r="D10" s="151"/>
      <c r="E10" s="151"/>
      <c r="F10" s="151"/>
      <c r="G10" s="151"/>
      <c r="H10" s="151"/>
      <c r="I10" s="167" t="s">
        <v>79</v>
      </c>
      <c r="J10" s="151"/>
      <c r="K10" s="151"/>
      <c r="L10" s="151"/>
      <c r="M10" s="168" t="s">
        <v>1</v>
      </c>
      <c r="N10" s="150"/>
      <c r="O10" s="150"/>
      <c r="P10" s="150"/>
      <c r="Q10" s="150"/>
      <c r="R10" s="150"/>
      <c r="S10" s="151"/>
      <c r="T10" s="181" t="s">
        <v>0</v>
      </c>
      <c r="U10" s="182" t="n">
        <f aca="false">M12+M19+T5</f>
        <v>0</v>
      </c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</row>
    <row r="11" customFormat="false" ht="12.75" hidden="false" customHeight="true" outlineLevel="0" collapsed="false">
      <c r="A11" s="151"/>
      <c r="B11" s="168" t="s">
        <v>1</v>
      </c>
      <c r="C11" s="150"/>
      <c r="D11" s="150"/>
      <c r="E11" s="150"/>
      <c r="F11" s="150"/>
      <c r="G11" s="150"/>
      <c r="H11" s="151"/>
      <c r="I11" s="181" t="s">
        <v>0</v>
      </c>
      <c r="J11" s="182" t="n">
        <f aca="false">B13+B20+I6</f>
        <v>0</v>
      </c>
      <c r="K11" s="151"/>
      <c r="L11" s="152"/>
      <c r="M11" s="169" t="s">
        <v>49</v>
      </c>
      <c r="N11" s="169" t="s">
        <v>47</v>
      </c>
      <c r="O11" s="169" t="s">
        <v>80</v>
      </c>
      <c r="P11" s="169" t="s">
        <v>81</v>
      </c>
      <c r="Q11" s="169" t="s">
        <v>48</v>
      </c>
      <c r="R11" s="169" t="s">
        <v>5</v>
      </c>
      <c r="S11" s="156"/>
      <c r="T11" s="181" t="s">
        <v>82</v>
      </c>
      <c r="U11" s="182" t="n">
        <f aca="false">R19+Q12+U5+T7</f>
        <v>0</v>
      </c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</row>
    <row r="12" customFormat="false" ht="12.75" hidden="false" customHeight="true" outlineLevel="0" collapsed="false">
      <c r="A12" s="152"/>
      <c r="B12" s="169" t="s">
        <v>49</v>
      </c>
      <c r="C12" s="169" t="s">
        <v>47</v>
      </c>
      <c r="D12" s="169" t="s">
        <v>80</v>
      </c>
      <c r="E12" s="169" t="s">
        <v>81</v>
      </c>
      <c r="F12" s="169" t="s">
        <v>48</v>
      </c>
      <c r="G12" s="169" t="s">
        <v>5</v>
      </c>
      <c r="H12" s="156"/>
      <c r="I12" s="181" t="s">
        <v>82</v>
      </c>
      <c r="J12" s="182" t="n">
        <f aca="false">G20+F13+J6+J8</f>
        <v>1</v>
      </c>
      <c r="K12" s="151"/>
      <c r="L12" s="152"/>
      <c r="M12" s="171" t="n">
        <f aca="false">COUNTIF(B136:AE136,M11)</f>
        <v>0</v>
      </c>
      <c r="N12" s="171" t="n">
        <f aca="false">COUNTIF(B136:AE136,N11)</f>
        <v>0</v>
      </c>
      <c r="O12" s="171" t="n">
        <f aca="false">COUNTIF(B136:AE136,O11)</f>
        <v>0</v>
      </c>
      <c r="P12" s="171" t="n">
        <f aca="false">COUNTIF(B136:AE136,P11)</f>
        <v>0</v>
      </c>
      <c r="Q12" s="171" t="n">
        <f aca="false">COUNTIF(B136:AE136,Q11)</f>
        <v>0</v>
      </c>
      <c r="R12" s="171" t="n">
        <f aca="false">SUM(M12:Q12)</f>
        <v>0</v>
      </c>
      <c r="S12" s="156"/>
      <c r="T12" s="181" t="s">
        <v>83</v>
      </c>
      <c r="U12" s="182" t="n">
        <f aca="false">Q5</f>
        <v>0</v>
      </c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</row>
    <row r="13" customFormat="false" ht="12.75" hidden="false" customHeight="true" outlineLevel="0" collapsed="false">
      <c r="A13" s="152"/>
      <c r="B13" s="171" t="n">
        <f aca="false">COUNTIF(B136:AE140,B12)</f>
        <v>0</v>
      </c>
      <c r="C13" s="171" t="n">
        <f aca="false">COUNTIF(B136:AE140,C12)</f>
        <v>0</v>
      </c>
      <c r="D13" s="171" t="n">
        <f aca="false">COUNTIF(B136:AE140,D12)</f>
        <v>0</v>
      </c>
      <c r="E13" s="171" t="n">
        <f aca="false">COUNTIF(B136:AE140,E12)</f>
        <v>0</v>
      </c>
      <c r="F13" s="171" t="n">
        <f aca="false">COUNTIF(B136:AE140,F12)</f>
        <v>1</v>
      </c>
      <c r="G13" s="171" t="n">
        <f aca="false">SUM(B13:F13)</f>
        <v>1</v>
      </c>
      <c r="H13" s="156"/>
      <c r="I13" s="181" t="s">
        <v>83</v>
      </c>
      <c r="J13" s="182" t="n">
        <f aca="false">F6</f>
        <v>0</v>
      </c>
      <c r="K13" s="151"/>
      <c r="L13" s="152"/>
      <c r="M13" s="172" t="n">
        <f aca="false">IF(R12&gt;0,M12/R12,0)</f>
        <v>0</v>
      </c>
      <c r="N13" s="172" t="n">
        <f aca="false">IF(R2&gt;0,N12/R12,0)</f>
        <v>0</v>
      </c>
      <c r="O13" s="172" t="n">
        <f aca="false">IF(R12&gt;0,O12/R12,0)</f>
        <v>0</v>
      </c>
      <c r="P13" s="172" t="n">
        <f aca="false">IF(R2&gt;0,P12/R12,0)</f>
        <v>0</v>
      </c>
      <c r="Q13" s="172" t="n">
        <f aca="false">IF(R2&gt;0,Q12/R12,0)</f>
        <v>0</v>
      </c>
      <c r="R13" s="172" t="n">
        <f aca="false">SUM(M13:Q13)</f>
        <v>0</v>
      </c>
      <c r="S13" s="156"/>
      <c r="T13" s="181" t="s">
        <v>84</v>
      </c>
      <c r="U13" s="182" t="n">
        <f aca="false">Q19</f>
        <v>0</v>
      </c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</row>
    <row r="14" customFormat="false" ht="12.75" hidden="false" customHeight="true" outlineLevel="0" collapsed="false">
      <c r="A14" s="152"/>
      <c r="B14" s="172" t="n">
        <f aca="false">IF(G13&gt;0,B13/G13,0)</f>
        <v>0</v>
      </c>
      <c r="C14" s="172" t="n">
        <f aca="false">IF(G13&gt;0,C13/G13,0)</f>
        <v>0</v>
      </c>
      <c r="D14" s="172" t="n">
        <f aca="false">IF(G13&gt;0,D13/G13,0)</f>
        <v>0</v>
      </c>
      <c r="E14" s="172" t="n">
        <f aca="false">IF(G13&gt;0,E13/G13,0)</f>
        <v>0</v>
      </c>
      <c r="F14" s="172" t="n">
        <f aca="false">IF(G13&gt;0,F13/G13,0)</f>
        <v>1</v>
      </c>
      <c r="G14" s="172" t="n">
        <f aca="false">SUM(B14:F14)</f>
        <v>1</v>
      </c>
      <c r="H14" s="156"/>
      <c r="I14" s="181" t="s">
        <v>84</v>
      </c>
      <c r="J14" s="182" t="n">
        <f aca="false">F20</f>
        <v>0</v>
      </c>
      <c r="K14" s="151"/>
      <c r="L14" s="174" t="s">
        <v>76</v>
      </c>
      <c r="M14" s="175" t="n">
        <f aca="false">IF(R12&gt;0,(M12-Q12)/R12,0)</f>
        <v>0</v>
      </c>
      <c r="N14" s="160"/>
      <c r="O14" s="160"/>
      <c r="P14" s="160"/>
      <c r="Q14" s="160"/>
      <c r="R14" s="160"/>
      <c r="S14" s="151"/>
      <c r="T14" s="181" t="s">
        <v>85</v>
      </c>
      <c r="U14" s="183" t="n">
        <f aca="false">M7</f>
        <v>0</v>
      </c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</row>
    <row r="15" customFormat="false" ht="12.75" hidden="false" customHeight="true" outlineLevel="0" collapsed="false">
      <c r="A15" s="174" t="s">
        <v>76</v>
      </c>
      <c r="B15" s="175" t="n">
        <f aca="false">IF(G13&gt;0,(B13-F13)/G13,0)</f>
        <v>-1</v>
      </c>
      <c r="C15" s="160"/>
      <c r="D15" s="160"/>
      <c r="E15" s="160"/>
      <c r="F15" s="160"/>
      <c r="G15" s="160"/>
      <c r="H15" s="151"/>
      <c r="I15" s="181" t="s">
        <v>85</v>
      </c>
      <c r="J15" s="183" t="n">
        <f aca="false">B8</f>
        <v>0</v>
      </c>
      <c r="K15" s="151"/>
      <c r="L15" s="174" t="s">
        <v>78</v>
      </c>
      <c r="M15" s="178" t="n">
        <f aca="false">IF(R12&gt;0,(M12+N12)/R12,0)</f>
        <v>0</v>
      </c>
      <c r="N15" s="151"/>
      <c r="O15" s="151"/>
      <c r="P15" s="151"/>
      <c r="Q15" s="151"/>
      <c r="R15" s="151"/>
      <c r="S15" s="151"/>
      <c r="T15" s="181" t="s">
        <v>87</v>
      </c>
      <c r="U15" s="183" t="n">
        <f aca="false">M21</f>
        <v>0</v>
      </c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</row>
    <row r="16" customFormat="false" ht="12.75" hidden="false" customHeight="true" outlineLevel="0" collapsed="false">
      <c r="A16" s="174" t="s">
        <v>86</v>
      </c>
      <c r="B16" s="178" t="n">
        <f aca="false">IF(G13&gt;0,(B13+C13)/G13,0)</f>
        <v>0</v>
      </c>
      <c r="C16" s="151"/>
      <c r="D16" s="151"/>
      <c r="E16" s="151"/>
      <c r="F16" s="151"/>
      <c r="G16" s="151"/>
      <c r="H16" s="151"/>
      <c r="I16" s="181" t="s">
        <v>87</v>
      </c>
      <c r="J16" s="183" t="n">
        <f aca="false">B22</f>
        <v>0</v>
      </c>
      <c r="K16" s="151"/>
      <c r="L16" s="151"/>
      <c r="M16" s="180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</row>
    <row r="17" customFormat="false" ht="12.75" hidden="false" customHeight="true" outlineLevel="0" collapsed="false">
      <c r="A17" s="151"/>
      <c r="B17" s="180"/>
      <c r="C17" s="151"/>
      <c r="D17" s="151"/>
      <c r="E17" s="151"/>
      <c r="F17" s="151"/>
      <c r="G17" s="151"/>
      <c r="H17" s="151"/>
      <c r="I17" s="151" t="s">
        <v>6</v>
      </c>
      <c r="J17" s="184" t="n">
        <f aca="false">J11-J12-J13</f>
        <v>-1</v>
      </c>
      <c r="K17" s="151"/>
      <c r="L17" s="151"/>
      <c r="M17" s="168" t="s">
        <v>3</v>
      </c>
      <c r="N17" s="150"/>
      <c r="O17" s="150"/>
      <c r="P17" s="150"/>
      <c r="Q17" s="150"/>
      <c r="R17" s="150"/>
      <c r="S17" s="150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</row>
    <row r="18" customFormat="false" ht="12.75" hidden="false" customHeight="true" outlineLevel="0" collapsed="false">
      <c r="A18" s="151"/>
      <c r="B18" s="168" t="s">
        <v>3</v>
      </c>
      <c r="C18" s="150"/>
      <c r="D18" s="150"/>
      <c r="E18" s="150"/>
      <c r="F18" s="150"/>
      <c r="G18" s="150"/>
      <c r="H18" s="150"/>
      <c r="I18" s="151"/>
      <c r="J18" s="151"/>
      <c r="K18" s="151"/>
      <c r="L18" s="152"/>
      <c r="M18" s="169" t="s">
        <v>50</v>
      </c>
      <c r="N18" s="169" t="s">
        <v>46</v>
      </c>
      <c r="O18" s="169" t="s">
        <v>88</v>
      </c>
      <c r="P18" s="169" t="s">
        <v>53</v>
      </c>
      <c r="Q18" s="169" t="s">
        <v>59</v>
      </c>
      <c r="R18" s="169" t="s">
        <v>52</v>
      </c>
      <c r="S18" s="169" t="s">
        <v>5</v>
      </c>
      <c r="T18" s="156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</row>
    <row r="19" customFormat="false" ht="12.75" hidden="false" customHeight="true" outlineLevel="0" collapsed="false">
      <c r="A19" s="152"/>
      <c r="B19" s="169" t="s">
        <v>50</v>
      </c>
      <c r="C19" s="169" t="s">
        <v>46</v>
      </c>
      <c r="D19" s="169" t="s">
        <v>88</v>
      </c>
      <c r="E19" s="169" t="s">
        <v>53</v>
      </c>
      <c r="F19" s="169" t="s">
        <v>59</v>
      </c>
      <c r="G19" s="169" t="s">
        <v>52</v>
      </c>
      <c r="H19" s="169" t="s">
        <v>5</v>
      </c>
      <c r="I19" s="156"/>
      <c r="J19" s="151"/>
      <c r="K19" s="151"/>
      <c r="L19" s="152"/>
      <c r="M19" s="171" t="n">
        <f aca="false">COUNTIF(B136:AE136,M18)</f>
        <v>0</v>
      </c>
      <c r="N19" s="171" t="n">
        <f aca="false">COUNTIF(B136:AE136,N18)</f>
        <v>0</v>
      </c>
      <c r="O19" s="171" t="n">
        <f aca="false">COUNTIF(B136:AE136,O18)</f>
        <v>0</v>
      </c>
      <c r="P19" s="171" t="n">
        <f aca="false">COUNTIF(B136:AE136,P18)</f>
        <v>0</v>
      </c>
      <c r="Q19" s="171" t="n">
        <f aca="false">COUNTIF(B136:AE136,Q18)</f>
        <v>0</v>
      </c>
      <c r="R19" s="171" t="n">
        <f aca="false">COUNTIF(B136:AE136,R18)</f>
        <v>0</v>
      </c>
      <c r="S19" s="171" t="n">
        <f aca="false">SUM(M19:R19)</f>
        <v>0</v>
      </c>
      <c r="T19" s="156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</row>
    <row r="20" customFormat="false" ht="12.75" hidden="false" customHeight="true" outlineLevel="0" collapsed="false">
      <c r="A20" s="152"/>
      <c r="B20" s="171" t="n">
        <f aca="false">COUNTIF(B136:AE140,B19)</f>
        <v>0</v>
      </c>
      <c r="C20" s="171" t="n">
        <f aca="false">COUNTIF(B136:AE140,C19)</f>
        <v>0</v>
      </c>
      <c r="D20" s="171" t="n">
        <f aca="false">COUNTIF(B136:AE140,D19)</f>
        <v>0</v>
      </c>
      <c r="E20" s="171" t="n">
        <f aca="false">COUNTIF(B136:AE140,E19)</f>
        <v>0</v>
      </c>
      <c r="F20" s="171" t="n">
        <f aca="false">COUNTIF(B136:AE140,F19)</f>
        <v>0</v>
      </c>
      <c r="G20" s="171" t="n">
        <f aca="false">COUNTIF(B136:AE140,G19)</f>
        <v>0</v>
      </c>
      <c r="H20" s="171" t="n">
        <f aca="false">SUM(B20:G20)</f>
        <v>0</v>
      </c>
      <c r="I20" s="156"/>
      <c r="J20" s="151"/>
      <c r="K20" s="151"/>
      <c r="L20" s="152"/>
      <c r="M20" s="172" t="n">
        <f aca="false">IF(S19&gt;0,M19/S19,0)</f>
        <v>0</v>
      </c>
      <c r="N20" s="172" t="n">
        <f aca="false">IF(S19&gt;0,N19/S19,0)</f>
        <v>0</v>
      </c>
      <c r="O20" s="172" t="n">
        <f aca="false">IF(S19&gt;0,O19/S19,0)</f>
        <v>0</v>
      </c>
      <c r="P20" s="172" t="n">
        <f aca="false">IF(S19&gt;0,P19/S19,0)</f>
        <v>0</v>
      </c>
      <c r="Q20" s="172" t="n">
        <f aca="false">IF(S19&gt;0,Q19/S19,0)</f>
        <v>0</v>
      </c>
      <c r="R20" s="172" t="n">
        <f aca="false">IF(S19&gt;0,R19/S19,0)</f>
        <v>0</v>
      </c>
      <c r="S20" s="172" t="n">
        <f aca="false">SUM(M20:R20)</f>
        <v>0</v>
      </c>
      <c r="T20" s="156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</row>
    <row r="21" customFormat="false" ht="12.75" hidden="false" customHeight="true" outlineLevel="0" collapsed="false">
      <c r="A21" s="152"/>
      <c r="B21" s="172" t="n">
        <f aca="false">IF(H20&gt;0,B20/H20,0)</f>
        <v>0</v>
      </c>
      <c r="C21" s="172" t="n">
        <f aca="false">IF(H20&gt;0,C20/H20,0)</f>
        <v>0</v>
      </c>
      <c r="D21" s="172" t="n">
        <f aca="false">IF(H20&gt;0,D20/H20,0)</f>
        <v>0</v>
      </c>
      <c r="E21" s="172" t="n">
        <f aca="false">IF(H20&gt;0,E20/H20,0)</f>
        <v>0</v>
      </c>
      <c r="F21" s="172" t="n">
        <f aca="false">IF(H20&gt;0,F20/H20,0)</f>
        <v>0</v>
      </c>
      <c r="G21" s="172" t="n">
        <f aca="false">IF(H20&gt;0,G20/H20,0)</f>
        <v>0</v>
      </c>
      <c r="H21" s="172" t="n">
        <f aca="false">SUM(B21:G21)</f>
        <v>0</v>
      </c>
      <c r="I21" s="156"/>
      <c r="J21" s="151"/>
      <c r="K21" s="151"/>
      <c r="L21" s="174" t="s">
        <v>76</v>
      </c>
      <c r="M21" s="185" t="n">
        <f aca="false">IF(S19&gt;0,(M19-R19)/S19,0)</f>
        <v>0</v>
      </c>
      <c r="N21" s="160"/>
      <c r="O21" s="160"/>
      <c r="P21" s="160"/>
      <c r="Q21" s="160"/>
      <c r="R21" s="160"/>
      <c r="S21" s="160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</row>
    <row r="22" customFormat="false" ht="12.75" hidden="false" customHeight="true" outlineLevel="0" collapsed="false">
      <c r="A22" s="174" t="s">
        <v>76</v>
      </c>
      <c r="B22" s="185" t="n">
        <f aca="false">IF(H20&gt;0,(B20-G20)/H20,0)</f>
        <v>0</v>
      </c>
      <c r="C22" s="160"/>
      <c r="D22" s="160"/>
      <c r="E22" s="160"/>
      <c r="F22" s="160"/>
      <c r="G22" s="160"/>
      <c r="H22" s="160"/>
      <c r="I22" s="151"/>
      <c r="J22" s="151"/>
      <c r="K22" s="151"/>
      <c r="L22" s="174" t="s">
        <v>78</v>
      </c>
      <c r="M22" s="186" t="n">
        <f aca="false">IF(S19&gt;0,(M19+N19+O19+P19)/S19,0)</f>
        <v>0</v>
      </c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</row>
    <row r="23" customFormat="false" ht="12.75" hidden="false" customHeight="true" outlineLevel="0" collapsed="false">
      <c r="A23" s="174" t="s">
        <v>78</v>
      </c>
      <c r="B23" s="186" t="n">
        <f aca="false">IF(H20&gt;0,(B20+C20+D20+E20)/H20,0)</f>
        <v>0</v>
      </c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</row>
    <row r="24" customFormat="false" ht="12.75" hidden="false" customHeight="true" outlineLevel="0" collapsed="false">
      <c r="A24" s="174"/>
      <c r="B24" s="186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</row>
    <row r="25" customFormat="false" ht="12.75" hidden="false" customHeight="true" outlineLevel="0" collapsed="false">
      <c r="A25" s="166" t="s">
        <v>97</v>
      </c>
      <c r="B25" s="168" t="s">
        <v>2</v>
      </c>
      <c r="C25" s="150"/>
      <c r="D25" s="150"/>
      <c r="E25" s="150"/>
      <c r="F25" s="150"/>
      <c r="G25" s="150"/>
      <c r="H25" s="151"/>
      <c r="I25" s="168" t="s">
        <v>4</v>
      </c>
      <c r="J25" s="150"/>
      <c r="K25" s="151"/>
      <c r="L25" s="166" t="s">
        <v>98</v>
      </c>
      <c r="M25" s="168" t="s">
        <v>2</v>
      </c>
      <c r="N25" s="150"/>
      <c r="O25" s="150"/>
      <c r="P25" s="150"/>
      <c r="Q25" s="150"/>
      <c r="R25" s="150"/>
      <c r="S25" s="151"/>
      <c r="T25" s="168" t="s">
        <v>4</v>
      </c>
      <c r="U25" s="150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</row>
    <row r="26" customFormat="false" ht="12.75" hidden="false" customHeight="true" outlineLevel="0" collapsed="false">
      <c r="A26" s="152"/>
      <c r="B26" s="169" t="s">
        <v>54</v>
      </c>
      <c r="C26" s="169" t="s">
        <v>51</v>
      </c>
      <c r="D26" s="169" t="s">
        <v>57</v>
      </c>
      <c r="E26" s="169" t="s">
        <v>55</v>
      </c>
      <c r="F26" s="169" t="s">
        <v>56</v>
      </c>
      <c r="G26" s="169" t="s">
        <v>5</v>
      </c>
      <c r="H26" s="170"/>
      <c r="I26" s="169" t="s">
        <v>60</v>
      </c>
      <c r="J26" s="169" t="s">
        <v>75</v>
      </c>
      <c r="K26" s="156"/>
      <c r="L26" s="152"/>
      <c r="M26" s="169" t="s">
        <v>54</v>
      </c>
      <c r="N26" s="169" t="s">
        <v>51</v>
      </c>
      <c r="O26" s="169" t="s">
        <v>57</v>
      </c>
      <c r="P26" s="169" t="s">
        <v>55</v>
      </c>
      <c r="Q26" s="169" t="s">
        <v>56</v>
      </c>
      <c r="R26" s="169" t="s">
        <v>5</v>
      </c>
      <c r="S26" s="170"/>
      <c r="T26" s="169" t="s">
        <v>60</v>
      </c>
      <c r="U26" s="169" t="s">
        <v>75</v>
      </c>
      <c r="V26" s="156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</row>
    <row r="27" customFormat="false" ht="12.75" hidden="false" customHeight="true" outlineLevel="0" collapsed="false">
      <c r="A27" s="152"/>
      <c r="B27" s="171" t="n">
        <f aca="false">COUNTIF(B137:AE137,B26)</f>
        <v>0</v>
      </c>
      <c r="C27" s="171" t="n">
        <f aca="false">COUNTIF(B137:AE137,C26)</f>
        <v>0</v>
      </c>
      <c r="D27" s="171" t="n">
        <f aca="false">COUNTIF(B137:AE137,D26)</f>
        <v>0</v>
      </c>
      <c r="E27" s="171" t="n">
        <f aca="false">COUNTIF(B137:AE137,E26)</f>
        <v>0</v>
      </c>
      <c r="F27" s="171" t="n">
        <f aca="false">COUNTIF(B137:AE137,F26)</f>
        <v>0</v>
      </c>
      <c r="G27" s="171" t="n">
        <f aca="false">SUM(B27:F27)</f>
        <v>0</v>
      </c>
      <c r="H27" s="170"/>
      <c r="I27" s="171" t="n">
        <f aca="false">COUNTIF(B137:AE137,I26)</f>
        <v>0</v>
      </c>
      <c r="J27" s="171" t="n">
        <f aca="false">COUNTIF(B137:AE137,J26)</f>
        <v>0</v>
      </c>
      <c r="K27" s="156"/>
      <c r="L27" s="152"/>
      <c r="M27" s="171" t="n">
        <f aca="false">COUNTIF(B138:AE138,M26)</f>
        <v>0</v>
      </c>
      <c r="N27" s="171" t="n">
        <f aca="false">COUNTIF(B138:AE138,N26)</f>
        <v>0</v>
      </c>
      <c r="O27" s="171" t="n">
        <f aca="false">COUNTIF(B138:AE138,O26)</f>
        <v>0</v>
      </c>
      <c r="P27" s="171" t="n">
        <f aca="false">COUNTIF(B138:AE138,P26)</f>
        <v>0</v>
      </c>
      <c r="Q27" s="171" t="n">
        <f aca="false">COUNTIF(B138:AE138,Q26)</f>
        <v>0</v>
      </c>
      <c r="R27" s="171" t="n">
        <f aca="false">SUM(M27:Q27)</f>
        <v>0</v>
      </c>
      <c r="S27" s="170"/>
      <c r="T27" s="171" t="n">
        <f aca="false">COUNTIF(B138:AE138,T26)</f>
        <v>0</v>
      </c>
      <c r="U27" s="171" t="n">
        <f aca="false">COUNTIF(B138:AE138,U26)</f>
        <v>0</v>
      </c>
      <c r="V27" s="156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</row>
    <row r="28" customFormat="false" ht="12.75" hidden="false" customHeight="true" outlineLevel="0" collapsed="false">
      <c r="A28" s="152"/>
      <c r="B28" s="172" t="n">
        <f aca="false">IF(G27&gt;0,B27/G27,0)</f>
        <v>0</v>
      </c>
      <c r="C28" s="172" t="n">
        <f aca="false">IF(G27&gt;0,C27/G27,0)</f>
        <v>0</v>
      </c>
      <c r="D28" s="172" t="n">
        <f aca="false">IF(G27&gt;0,D27/G27,0)</f>
        <v>0</v>
      </c>
      <c r="E28" s="172" t="n">
        <f aca="false">IF(G27&gt;0,E27/G27,0)</f>
        <v>0</v>
      </c>
      <c r="F28" s="172" t="n">
        <f aca="false">IF(G27&gt;0,F27/G27,0)</f>
        <v>0</v>
      </c>
      <c r="G28" s="173" t="n">
        <f aca="false">SUM(B28:F28)</f>
        <v>0</v>
      </c>
      <c r="H28" s="156"/>
      <c r="I28" s="160" t="s">
        <v>77</v>
      </c>
      <c r="J28" s="160"/>
      <c r="K28" s="151"/>
      <c r="L28" s="152"/>
      <c r="M28" s="172" t="n">
        <f aca="false">IF(R27&gt;0,M27/R27,0)</f>
        <v>0</v>
      </c>
      <c r="N28" s="172" t="n">
        <f aca="false">IF(R27&gt;0,N27/R27,0)</f>
        <v>0</v>
      </c>
      <c r="O28" s="172" t="n">
        <f aca="false">IF(R27&gt;0,O27/R27,0)</f>
        <v>0</v>
      </c>
      <c r="P28" s="172" t="n">
        <f aca="false">IF(R27&gt;0,P27/R27,0)</f>
        <v>0</v>
      </c>
      <c r="Q28" s="172" t="n">
        <f aca="false">IF(R27&gt;0,Q27/R27,0)</f>
        <v>0</v>
      </c>
      <c r="R28" s="173" t="n">
        <f aca="false">SUM(M28:Q28)</f>
        <v>0</v>
      </c>
      <c r="S28" s="156"/>
      <c r="T28" s="160" t="s">
        <v>77</v>
      </c>
      <c r="U28" s="160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</row>
    <row r="29" customFormat="false" ht="12.75" hidden="false" customHeight="true" outlineLevel="0" collapsed="false">
      <c r="A29" s="174" t="s">
        <v>76</v>
      </c>
      <c r="B29" s="175" t="n">
        <f aca="false">IF(G27&gt;0,(B27-F27)/G27,0)</f>
        <v>0</v>
      </c>
      <c r="C29" s="160"/>
      <c r="D29" s="176"/>
      <c r="E29" s="176"/>
      <c r="F29" s="176"/>
      <c r="G29" s="160"/>
      <c r="H29" s="151"/>
      <c r="I29" s="171" t="n">
        <f aca="false">COUNTIF(B137:AE137,I28)</f>
        <v>0</v>
      </c>
      <c r="J29" s="151"/>
      <c r="K29" s="151"/>
      <c r="L29" s="174" t="s">
        <v>76</v>
      </c>
      <c r="M29" s="175" t="n">
        <f aca="false">IF(R27&gt;0,(M27-Q27)/R27,0)</f>
        <v>0</v>
      </c>
      <c r="N29" s="160"/>
      <c r="O29" s="176"/>
      <c r="P29" s="176"/>
      <c r="Q29" s="176"/>
      <c r="R29" s="160"/>
      <c r="S29" s="151"/>
      <c r="T29" s="171" t="n">
        <f aca="false">COUNTIF(B138:AE138,T28)</f>
        <v>0</v>
      </c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</row>
    <row r="30" customFormat="false" ht="12.75" hidden="false" customHeight="true" outlineLevel="0" collapsed="false">
      <c r="A30" s="174" t="s">
        <v>78</v>
      </c>
      <c r="B30" s="178" t="n">
        <f aca="false">IF(G27&gt;0,(B27+C27)/G27,0)</f>
        <v>0</v>
      </c>
      <c r="C30" s="179"/>
      <c r="D30" s="151"/>
      <c r="E30" s="151"/>
      <c r="F30" s="151"/>
      <c r="G30" s="151"/>
      <c r="H30" s="151"/>
      <c r="I30" s="151"/>
      <c r="J30" s="151"/>
      <c r="K30" s="151"/>
      <c r="L30" s="174" t="s">
        <v>78</v>
      </c>
      <c r="M30" s="178" t="n">
        <f aca="false">IF(R27&gt;0,(M27+N27)/R27,0)</f>
        <v>0</v>
      </c>
      <c r="N30" s="179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</row>
    <row r="31" customFormat="false" ht="12.75" hidden="false" customHeight="true" outlineLevel="0" collapsed="false">
      <c r="B31" s="180"/>
      <c r="C31" s="179"/>
      <c r="D31" s="151"/>
      <c r="E31" s="151"/>
      <c r="F31" s="151"/>
      <c r="G31" s="151"/>
      <c r="H31" s="151"/>
      <c r="I31" s="167" t="s">
        <v>79</v>
      </c>
      <c r="J31" s="151"/>
      <c r="K31" s="151"/>
      <c r="L31" s="151"/>
      <c r="M31" s="180"/>
      <c r="N31" s="179"/>
      <c r="O31" s="151"/>
      <c r="P31" s="151"/>
      <c r="Q31" s="151"/>
      <c r="R31" s="151"/>
      <c r="S31" s="151"/>
      <c r="T31" s="167" t="s">
        <v>79</v>
      </c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</row>
    <row r="32" customFormat="false" ht="12.75" hidden="false" customHeight="true" outlineLevel="0" collapsed="false">
      <c r="A32" s="151"/>
      <c r="B32" s="168" t="s">
        <v>1</v>
      </c>
      <c r="C32" s="150"/>
      <c r="D32" s="150"/>
      <c r="E32" s="150"/>
      <c r="F32" s="150"/>
      <c r="G32" s="150"/>
      <c r="H32" s="151"/>
      <c r="I32" s="181" t="s">
        <v>0</v>
      </c>
      <c r="J32" s="182" t="n">
        <f aca="false">B34+B41+I27</f>
        <v>0</v>
      </c>
      <c r="K32" s="151"/>
      <c r="L32" s="151"/>
      <c r="M32" s="168" t="s">
        <v>1</v>
      </c>
      <c r="N32" s="150"/>
      <c r="O32" s="150"/>
      <c r="P32" s="150"/>
      <c r="Q32" s="150"/>
      <c r="R32" s="150"/>
      <c r="S32" s="151"/>
      <c r="T32" s="181" t="s">
        <v>0</v>
      </c>
      <c r="U32" s="182" t="n">
        <f aca="false">M34+M41+T27</f>
        <v>0</v>
      </c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</row>
    <row r="33" customFormat="false" ht="12.75" hidden="false" customHeight="true" outlineLevel="0" collapsed="false">
      <c r="A33" s="152"/>
      <c r="B33" s="169" t="s">
        <v>49</v>
      </c>
      <c r="C33" s="169" t="s">
        <v>47</v>
      </c>
      <c r="D33" s="169" t="s">
        <v>80</v>
      </c>
      <c r="E33" s="169" t="s">
        <v>81</v>
      </c>
      <c r="F33" s="169" t="s">
        <v>48</v>
      </c>
      <c r="G33" s="169" t="s">
        <v>5</v>
      </c>
      <c r="H33" s="156"/>
      <c r="I33" s="181" t="s">
        <v>82</v>
      </c>
      <c r="J33" s="182" t="n">
        <f aca="false">G41+F34+J27+I29</f>
        <v>1</v>
      </c>
      <c r="K33" s="151"/>
      <c r="L33" s="152"/>
      <c r="M33" s="169" t="s">
        <v>49</v>
      </c>
      <c r="N33" s="169" t="s">
        <v>47</v>
      </c>
      <c r="O33" s="169" t="s">
        <v>80</v>
      </c>
      <c r="P33" s="169" t="s">
        <v>81</v>
      </c>
      <c r="Q33" s="169" t="s">
        <v>48</v>
      </c>
      <c r="R33" s="169" t="s">
        <v>5</v>
      </c>
      <c r="S33" s="156"/>
      <c r="T33" s="181" t="s">
        <v>82</v>
      </c>
      <c r="U33" s="182" t="n">
        <f aca="false">R41+Q34+U27+T29</f>
        <v>0</v>
      </c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</row>
    <row r="34" customFormat="false" ht="12.75" hidden="false" customHeight="true" outlineLevel="0" collapsed="false">
      <c r="A34" s="152"/>
      <c r="B34" s="171" t="n">
        <f aca="false">COUNTIF(B137:AE137,B33)</f>
        <v>0</v>
      </c>
      <c r="C34" s="171" t="n">
        <f aca="false">COUNTIF(B137:AE137,C33)</f>
        <v>0</v>
      </c>
      <c r="D34" s="171" t="n">
        <f aca="false">COUNTIF(B137:AE137,D33)</f>
        <v>0</v>
      </c>
      <c r="E34" s="171" t="n">
        <f aca="false">COUNTIF(B137:AE137,E33)</f>
        <v>0</v>
      </c>
      <c r="F34" s="171" t="n">
        <f aca="false">COUNTIF(B137:AE137,F33)</f>
        <v>1</v>
      </c>
      <c r="G34" s="171" t="n">
        <f aca="false">SUM(B34:F34)</f>
        <v>1</v>
      </c>
      <c r="H34" s="156"/>
      <c r="I34" s="181" t="s">
        <v>83</v>
      </c>
      <c r="J34" s="182" t="n">
        <f aca="false">F27</f>
        <v>0</v>
      </c>
      <c r="K34" s="151"/>
      <c r="L34" s="152"/>
      <c r="M34" s="171" t="n">
        <f aca="false">COUNTIF(B138:AE138,M33)</f>
        <v>0</v>
      </c>
      <c r="N34" s="171" t="n">
        <f aca="false">COUNTIF(B138:AE138,N33)</f>
        <v>0</v>
      </c>
      <c r="O34" s="171" t="n">
        <f aca="false">COUNTIF(B138:AE138,O33)</f>
        <v>0</v>
      </c>
      <c r="P34" s="171" t="n">
        <f aca="false">COUNTIF(B138:AE138,P33)</f>
        <v>0</v>
      </c>
      <c r="Q34" s="171" t="n">
        <f aca="false">COUNTIF(B138:AE138,Q33)</f>
        <v>0</v>
      </c>
      <c r="R34" s="171" t="n">
        <f aca="false">SUM(M34:Q34)</f>
        <v>0</v>
      </c>
      <c r="S34" s="156"/>
      <c r="T34" s="181" t="s">
        <v>83</v>
      </c>
      <c r="U34" s="182" t="n">
        <f aca="false">Q27</f>
        <v>0</v>
      </c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</row>
    <row r="35" customFormat="false" ht="12.75" hidden="false" customHeight="true" outlineLevel="0" collapsed="false">
      <c r="A35" s="174" t="s">
        <v>76</v>
      </c>
      <c r="B35" s="172" t="n">
        <f aca="false">IF($G$34&gt;0,B34/$G$34,0)</f>
        <v>0</v>
      </c>
      <c r="C35" s="172" t="n">
        <f aca="false">IF($G$34&gt;0,C34/$G$34,0)</f>
        <v>0</v>
      </c>
      <c r="D35" s="172" t="n">
        <f aca="false">IF($G$34&gt;0,D34/$G$34,0)</f>
        <v>0</v>
      </c>
      <c r="E35" s="172" t="n">
        <f aca="false">IF($G$34&gt;0,E34/$G$34,0)</f>
        <v>0</v>
      </c>
      <c r="F35" s="172" t="n">
        <f aca="false">IF($G$34&gt;0,F34/$G$34,0)</f>
        <v>1</v>
      </c>
      <c r="G35" s="172" t="n">
        <f aca="false">SUM(B35:F35)</f>
        <v>1</v>
      </c>
      <c r="H35" s="181" t="s">
        <v>84</v>
      </c>
      <c r="I35" s="182" t="n">
        <f aca="false">F41</f>
        <v>0</v>
      </c>
      <c r="J35" s="151"/>
      <c r="K35" s="152"/>
      <c r="L35" s="174" t="s">
        <v>76</v>
      </c>
      <c r="M35" s="172" t="n">
        <f aca="false">IF($G$69&gt;0,N34/$G$34,0)</f>
        <v>0</v>
      </c>
      <c r="N35" s="172" t="n">
        <f aca="false">IF($G$69&gt;0,O34/$G$34,0)</f>
        <v>0</v>
      </c>
      <c r="O35" s="172" t="n">
        <f aca="false">IF($G$69&gt;0,P34/$G$34,0)</f>
        <v>0</v>
      </c>
      <c r="P35" s="172" t="n">
        <f aca="false">IF($G$69&gt;0,Q34/$G$34,0)</f>
        <v>0</v>
      </c>
      <c r="Q35" s="172" t="n">
        <f aca="false">IF($G$69&gt;0,R34/$G$34,0)</f>
        <v>0</v>
      </c>
      <c r="R35" s="156"/>
      <c r="S35" s="181" t="s">
        <v>84</v>
      </c>
      <c r="T35" s="182" t="n">
        <f aca="false">Q41</f>
        <v>0</v>
      </c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</row>
    <row r="36" customFormat="false" ht="12.75" hidden="false" customHeight="true" outlineLevel="0" collapsed="false">
      <c r="A36" s="174" t="s">
        <v>78</v>
      </c>
      <c r="B36" s="175" t="n">
        <f aca="false">IF(G34&gt;0,(B34-F34)/G34,0)</f>
        <v>-1</v>
      </c>
      <c r="C36" s="160"/>
      <c r="D36" s="160"/>
      <c r="E36" s="160"/>
      <c r="F36" s="160"/>
      <c r="G36" s="160"/>
      <c r="H36" s="151"/>
      <c r="I36" s="181" t="s">
        <v>85</v>
      </c>
      <c r="J36" s="183" t="n">
        <f aca="false">B29</f>
        <v>0</v>
      </c>
      <c r="K36" s="151"/>
      <c r="L36" s="174" t="s">
        <v>78</v>
      </c>
      <c r="M36" s="175" t="n">
        <f aca="false">IF(R34&gt;0,(M34-Q34)/R34,0)</f>
        <v>0</v>
      </c>
      <c r="N36" s="160"/>
      <c r="O36" s="160"/>
      <c r="P36" s="160"/>
      <c r="Q36" s="160"/>
      <c r="R36" s="160"/>
      <c r="S36" s="151"/>
      <c r="T36" s="181" t="s">
        <v>85</v>
      </c>
      <c r="U36" s="183" t="n">
        <f aca="false">M29</f>
        <v>0</v>
      </c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</row>
    <row r="37" customFormat="false" ht="12.75" hidden="false" customHeight="true" outlineLevel="0" collapsed="false">
      <c r="B37" s="178" t="n">
        <f aca="false">IF(G34&gt;0,(B34+C34)/G34,0)</f>
        <v>0</v>
      </c>
      <c r="C37" s="151"/>
      <c r="D37" s="151"/>
      <c r="E37" s="151"/>
      <c r="F37" s="151"/>
      <c r="G37" s="151"/>
      <c r="H37" s="151"/>
      <c r="I37" s="181" t="s">
        <v>87</v>
      </c>
      <c r="J37" s="183" t="n">
        <f aca="false">B43</f>
        <v>0</v>
      </c>
      <c r="K37" s="151"/>
      <c r="M37" s="178" t="n">
        <f aca="false">IF(R34&gt;0,(M34+N34)/R34,0)</f>
        <v>0</v>
      </c>
      <c r="N37" s="151"/>
      <c r="O37" s="151"/>
      <c r="P37" s="151"/>
      <c r="Q37" s="151"/>
      <c r="R37" s="151"/>
      <c r="S37" s="151"/>
      <c r="T37" s="181" t="s">
        <v>87</v>
      </c>
      <c r="U37" s="183" t="n">
        <f aca="false">M43</f>
        <v>0</v>
      </c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</row>
    <row r="38" customFormat="false" ht="12.75" hidden="false" customHeight="true" outlineLevel="0" collapsed="false">
      <c r="A38" s="151"/>
      <c r="B38" s="180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80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</row>
    <row r="39" customFormat="false" ht="12.75" hidden="false" customHeight="true" outlineLevel="0" collapsed="false">
      <c r="B39" s="168" t="s">
        <v>3</v>
      </c>
      <c r="C39" s="150"/>
      <c r="D39" s="150"/>
      <c r="E39" s="150"/>
      <c r="F39" s="150"/>
      <c r="G39" s="150"/>
      <c r="H39" s="150"/>
      <c r="I39" s="151"/>
      <c r="J39" s="151"/>
      <c r="K39" s="151"/>
      <c r="L39" s="151"/>
      <c r="M39" s="168" t="s">
        <v>3</v>
      </c>
      <c r="N39" s="150"/>
      <c r="O39" s="150"/>
      <c r="P39" s="150"/>
      <c r="Q39" s="150"/>
      <c r="R39" s="150"/>
      <c r="S39" s="150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</row>
    <row r="40" customFormat="false" ht="12.75" hidden="false" customHeight="true" outlineLevel="0" collapsed="false">
      <c r="A40" s="152"/>
      <c r="B40" s="169" t="s">
        <v>50</v>
      </c>
      <c r="C40" s="169" t="s">
        <v>46</v>
      </c>
      <c r="D40" s="169" t="s">
        <v>88</v>
      </c>
      <c r="E40" s="169" t="s">
        <v>53</v>
      </c>
      <c r="F40" s="169" t="s">
        <v>59</v>
      </c>
      <c r="G40" s="169" t="s">
        <v>52</v>
      </c>
      <c r="H40" s="169" t="s">
        <v>5</v>
      </c>
      <c r="I40" s="156"/>
      <c r="J40" s="151"/>
      <c r="K40" s="151"/>
      <c r="L40" s="152"/>
      <c r="M40" s="169" t="s">
        <v>50</v>
      </c>
      <c r="N40" s="169" t="s">
        <v>46</v>
      </c>
      <c r="O40" s="169" t="s">
        <v>88</v>
      </c>
      <c r="P40" s="169" t="s">
        <v>53</v>
      </c>
      <c r="Q40" s="169" t="s">
        <v>59</v>
      </c>
      <c r="R40" s="169" t="s">
        <v>52</v>
      </c>
      <c r="S40" s="169" t="s">
        <v>5</v>
      </c>
      <c r="T40" s="156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</row>
    <row r="41" customFormat="false" ht="12.75" hidden="false" customHeight="true" outlineLevel="0" collapsed="false">
      <c r="A41" s="152"/>
      <c r="B41" s="171" t="n">
        <f aca="false">COUNTIF(B137:AE137,B40)</f>
        <v>0</v>
      </c>
      <c r="C41" s="171" t="n">
        <f aca="false">COUNTIF(B137:AE137,C40)</f>
        <v>0</v>
      </c>
      <c r="D41" s="171" t="n">
        <f aca="false">COUNTIF(B137:AE137,D40)</f>
        <v>0</v>
      </c>
      <c r="E41" s="171" t="n">
        <f aca="false">COUNTIF(B137:AE137,E40)</f>
        <v>0</v>
      </c>
      <c r="F41" s="171" t="n">
        <f aca="false">COUNTIF(B137:AE137,F40)</f>
        <v>0</v>
      </c>
      <c r="G41" s="171" t="n">
        <f aca="false">COUNTIF(B137:AE137,G40)</f>
        <v>0</v>
      </c>
      <c r="H41" s="171" t="n">
        <f aca="false">SUM(B41:G41)</f>
        <v>0</v>
      </c>
      <c r="I41" s="156"/>
      <c r="J41" s="151"/>
      <c r="K41" s="151"/>
      <c r="L41" s="152"/>
      <c r="M41" s="171" t="n">
        <f aca="false">COUNTIF(B138:AE138,M40)</f>
        <v>0</v>
      </c>
      <c r="N41" s="171" t="n">
        <f aca="false">COUNTIF(B138:AE138,N40)</f>
        <v>0</v>
      </c>
      <c r="O41" s="171" t="n">
        <f aca="false">COUNTIF(B138:AE138,O40)</f>
        <v>0</v>
      </c>
      <c r="P41" s="171" t="n">
        <f aca="false">COUNTIF(B138:AE138,P40)</f>
        <v>0</v>
      </c>
      <c r="Q41" s="171" t="n">
        <f aca="false">COUNTIF(B138:AE138,Q40)</f>
        <v>0</v>
      </c>
      <c r="R41" s="171" t="n">
        <f aca="false">COUNTIF(B138:AE138,R40)</f>
        <v>0</v>
      </c>
      <c r="S41" s="171" t="n">
        <f aca="false">SUM(M41:R41)</f>
        <v>0</v>
      </c>
      <c r="T41" s="156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1"/>
    </row>
    <row r="42" customFormat="false" ht="12.75" hidden="false" customHeight="true" outlineLevel="0" collapsed="false">
      <c r="A42" s="152"/>
      <c r="B42" s="172" t="n">
        <f aca="false">IF(H41&gt;0,B41/H41,0)</f>
        <v>0</v>
      </c>
      <c r="C42" s="172" t="n">
        <f aca="false">IF(H41&gt;0,C41/H41,0)</f>
        <v>0</v>
      </c>
      <c r="D42" s="172" t="n">
        <f aca="false">IF(H41&gt;0,D41/H41,0)</f>
        <v>0</v>
      </c>
      <c r="E42" s="172" t="n">
        <f aca="false">IF(H41&gt;0,E41/H41,0)</f>
        <v>0</v>
      </c>
      <c r="F42" s="172" t="n">
        <f aca="false">IF(H41&gt;0,F41/H41,0)</f>
        <v>0</v>
      </c>
      <c r="G42" s="172" t="n">
        <f aca="false">IF(H41&gt;0,G41/H41,0)</f>
        <v>0</v>
      </c>
      <c r="H42" s="172" t="n">
        <f aca="false">SUM(B42:G42)</f>
        <v>0</v>
      </c>
      <c r="I42" s="156"/>
      <c r="J42" s="151"/>
      <c r="K42" s="151"/>
      <c r="L42" s="152"/>
      <c r="M42" s="172" t="n">
        <f aca="false">IF(S41&gt;0,M41/S41,0)</f>
        <v>0</v>
      </c>
      <c r="N42" s="172" t="n">
        <f aca="false">IF(S41&gt;0,N41/S41,0)</f>
        <v>0</v>
      </c>
      <c r="O42" s="172" t="n">
        <f aca="false">IF(S41&gt;0,O41/S41,0)</f>
        <v>0</v>
      </c>
      <c r="P42" s="172" t="n">
        <f aca="false">IF(S41&gt;0,P41/S41,0)</f>
        <v>0</v>
      </c>
      <c r="Q42" s="172" t="n">
        <f aca="false">IF(S41&gt;0,Q41/S41,0)</f>
        <v>0</v>
      </c>
      <c r="R42" s="172" t="n">
        <f aca="false">IF(S41&gt;0,R41/S41,0)</f>
        <v>0</v>
      </c>
      <c r="S42" s="172" t="n">
        <f aca="false">SUM(M42:R42)</f>
        <v>0</v>
      </c>
      <c r="T42" s="156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</row>
    <row r="43" customFormat="false" ht="12.75" hidden="false" customHeight="true" outlineLevel="0" collapsed="false">
      <c r="A43" s="174" t="s">
        <v>76</v>
      </c>
      <c r="B43" s="185" t="n">
        <f aca="false">IF(H41&gt;0,(B41-G41)/H41,0)</f>
        <v>0</v>
      </c>
      <c r="C43" s="160"/>
      <c r="D43" s="160"/>
      <c r="E43" s="160"/>
      <c r="F43" s="160"/>
      <c r="G43" s="160"/>
      <c r="H43" s="160"/>
      <c r="I43" s="151"/>
      <c r="J43" s="151"/>
      <c r="K43" s="151"/>
      <c r="L43" s="174" t="s">
        <v>76</v>
      </c>
      <c r="M43" s="185" t="n">
        <f aca="false">IF(S41&gt;0,(M41-R41)/S41,0)</f>
        <v>0</v>
      </c>
      <c r="N43" s="160"/>
      <c r="O43" s="160"/>
      <c r="P43" s="160"/>
      <c r="Q43" s="160"/>
      <c r="R43" s="160"/>
      <c r="S43" s="160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  <c r="AK43" s="151"/>
      <c r="AL43" s="151"/>
      <c r="AM43" s="151"/>
      <c r="AN43" s="151"/>
      <c r="AO43" s="151"/>
    </row>
    <row r="44" customFormat="false" ht="12.75" hidden="false" customHeight="true" outlineLevel="0" collapsed="false">
      <c r="A44" s="174" t="s">
        <v>78</v>
      </c>
      <c r="B44" s="186" t="n">
        <f aca="false">IF(H41&gt;0,(B41+C41+D41+E41)/H41,0)</f>
        <v>0</v>
      </c>
      <c r="C44" s="151"/>
      <c r="D44" s="151"/>
      <c r="E44" s="151"/>
      <c r="F44" s="151"/>
      <c r="G44" s="151"/>
      <c r="H44" s="151"/>
      <c r="I44" s="151"/>
      <c r="J44" s="151"/>
      <c r="K44" s="151"/>
      <c r="L44" s="174" t="s">
        <v>78</v>
      </c>
      <c r="M44" s="186" t="n">
        <f aca="false">IF(S41&gt;0,(M41+N41+O41+P41)/S41,0)</f>
        <v>0</v>
      </c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  <c r="AK44" s="151"/>
      <c r="AL44" s="151"/>
      <c r="AM44" s="151"/>
      <c r="AN44" s="151"/>
      <c r="AO44" s="151"/>
    </row>
    <row r="45" customFormat="false" ht="12.75" hidden="false" customHeight="true" outlineLevel="0" collapsed="false">
      <c r="A45" s="149"/>
      <c r="B45" s="149"/>
      <c r="C45" s="149"/>
      <c r="D45" s="149"/>
      <c r="E45" s="149"/>
      <c r="F45" s="149"/>
      <c r="G45" s="149"/>
      <c r="H45" s="149"/>
      <c r="I45" s="149"/>
      <c r="J45" s="149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</row>
    <row r="46" customFormat="false" ht="12.75" hidden="false" customHeight="true" outlineLevel="0" collapsed="false">
      <c r="A46" s="151"/>
      <c r="B46" s="167"/>
      <c r="C46" s="151"/>
      <c r="D46" s="151"/>
      <c r="E46" s="151"/>
      <c r="F46" s="151"/>
      <c r="G46" s="151"/>
      <c r="H46" s="151"/>
      <c r="I46" s="167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</row>
    <row r="47" customFormat="false" ht="12.75" hidden="false" customHeight="true" outlineLevel="0" collapsed="false">
      <c r="A47" s="166" t="s">
        <v>99</v>
      </c>
      <c r="B47" s="168" t="s">
        <v>2</v>
      </c>
      <c r="C47" s="150"/>
      <c r="D47" s="150"/>
      <c r="E47" s="150"/>
      <c r="F47" s="150"/>
      <c r="G47" s="150"/>
      <c r="H47" s="151"/>
      <c r="I47" s="168" t="s">
        <v>4</v>
      </c>
      <c r="J47" s="150"/>
      <c r="K47" s="151"/>
      <c r="L47" s="166" t="s">
        <v>100</v>
      </c>
      <c r="M47" s="168" t="s">
        <v>2</v>
      </c>
      <c r="N47" s="150"/>
      <c r="O47" s="150"/>
      <c r="P47" s="150"/>
      <c r="Q47" s="150"/>
      <c r="R47" s="150"/>
      <c r="S47" s="151"/>
      <c r="T47" s="168" t="s">
        <v>4</v>
      </c>
      <c r="U47" s="150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</row>
    <row r="48" customFormat="false" ht="12.75" hidden="false" customHeight="true" outlineLevel="0" collapsed="false">
      <c r="A48" s="152"/>
      <c r="B48" s="169" t="s">
        <v>54</v>
      </c>
      <c r="C48" s="169" t="s">
        <v>51</v>
      </c>
      <c r="D48" s="169" t="s">
        <v>57</v>
      </c>
      <c r="E48" s="169" t="s">
        <v>55</v>
      </c>
      <c r="F48" s="169" t="s">
        <v>56</v>
      </c>
      <c r="G48" s="169" t="s">
        <v>5</v>
      </c>
      <c r="H48" s="170"/>
      <c r="I48" s="169" t="s">
        <v>60</v>
      </c>
      <c r="J48" s="169" t="s">
        <v>75</v>
      </c>
      <c r="K48" s="192"/>
      <c r="L48" s="152"/>
      <c r="M48" s="169" t="s">
        <v>54</v>
      </c>
      <c r="N48" s="169" t="s">
        <v>51</v>
      </c>
      <c r="O48" s="169" t="s">
        <v>57</v>
      </c>
      <c r="P48" s="169" t="s">
        <v>55</v>
      </c>
      <c r="Q48" s="169" t="s">
        <v>56</v>
      </c>
      <c r="R48" s="169" t="s">
        <v>5</v>
      </c>
      <c r="S48" s="170"/>
      <c r="T48" s="169" t="s">
        <v>60</v>
      </c>
      <c r="U48" s="169" t="s">
        <v>75</v>
      </c>
      <c r="V48" s="156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</row>
    <row r="49" customFormat="false" ht="12.75" hidden="false" customHeight="true" outlineLevel="0" collapsed="false">
      <c r="A49" s="152"/>
      <c r="B49" s="171" t="n">
        <f aca="false">COUNTIF(B139:AE139,B48)</f>
        <v>0</v>
      </c>
      <c r="C49" s="171" t="n">
        <f aca="false">COUNTIF(B139:AE139,C48)</f>
        <v>0</v>
      </c>
      <c r="D49" s="171" t="n">
        <f aca="false">COUNTIF(B139:AE139,D48)</f>
        <v>0</v>
      </c>
      <c r="E49" s="171" t="n">
        <f aca="false">COUNTIF(B139:AE139,E48)</f>
        <v>0</v>
      </c>
      <c r="F49" s="171" t="n">
        <f aca="false">COUNTIF(B139:AE139,F48)</f>
        <v>0</v>
      </c>
      <c r="G49" s="171" t="n">
        <f aca="false">SUM(B49:F49)</f>
        <v>0</v>
      </c>
      <c r="H49" s="170"/>
      <c r="I49" s="171" t="n">
        <f aca="false">COUNTIF(B139:AE139,I48)</f>
        <v>0</v>
      </c>
      <c r="J49" s="171" t="n">
        <f aca="false">COUNTIF(B139:AE139,J48)</f>
        <v>0</v>
      </c>
      <c r="K49" s="192"/>
      <c r="L49" s="152"/>
      <c r="M49" s="171" t="n">
        <f aca="false">COUNTIF(B140:AE140,M48)</f>
        <v>0</v>
      </c>
      <c r="N49" s="171" t="n">
        <f aca="false">COUNTIF(B140:AE140,N48)</f>
        <v>0</v>
      </c>
      <c r="O49" s="171" t="n">
        <f aca="false">COUNTIF(B140:AE140,O48)</f>
        <v>0</v>
      </c>
      <c r="P49" s="171" t="n">
        <f aca="false">COUNTIF(B140:AE140,P48)</f>
        <v>0</v>
      </c>
      <c r="Q49" s="171" t="n">
        <f aca="false">COUNTIF(B140:AE140,Q48)</f>
        <v>0</v>
      </c>
      <c r="R49" s="171" t="n">
        <f aca="false">SUM(M49:Q49)</f>
        <v>0</v>
      </c>
      <c r="S49" s="170"/>
      <c r="T49" s="171" t="n">
        <f aca="false">COUNTIF(B140:AE140,T48)</f>
        <v>0</v>
      </c>
      <c r="U49" s="171" t="n">
        <f aca="false">COUNTIF(B140:AE140,U48)</f>
        <v>0</v>
      </c>
      <c r="V49" s="156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</row>
    <row r="50" customFormat="false" ht="12.75" hidden="false" customHeight="true" outlineLevel="0" collapsed="false">
      <c r="A50" s="152"/>
      <c r="B50" s="172" t="n">
        <f aca="false">IF(G49&gt;0,B49/G49,0)</f>
        <v>0</v>
      </c>
      <c r="C50" s="172" t="n">
        <f aca="false">IF(G49&gt;0,C49/G49,0)</f>
        <v>0</v>
      </c>
      <c r="D50" s="172" t="n">
        <f aca="false">IF(G49&gt;0,D49/G49,0)</f>
        <v>0</v>
      </c>
      <c r="E50" s="172" t="n">
        <f aca="false">IF(G49&gt;0,E49/G49,0)</f>
        <v>0</v>
      </c>
      <c r="F50" s="172" t="n">
        <f aca="false">IF(G49&gt;0,F49/G49,0)</f>
        <v>0</v>
      </c>
      <c r="G50" s="173" t="n">
        <f aca="false">SUM(B50:F50)</f>
        <v>0</v>
      </c>
      <c r="H50" s="156"/>
      <c r="I50" s="160" t="s">
        <v>77</v>
      </c>
      <c r="J50" s="160"/>
      <c r="K50" s="149"/>
      <c r="L50" s="152"/>
      <c r="M50" s="172" t="n">
        <f aca="false">IF(R49&gt;0,M49/R49,0)</f>
        <v>0</v>
      </c>
      <c r="N50" s="172" t="n">
        <f aca="false">IF(R49&gt;0,N49/R49,0)</f>
        <v>0</v>
      </c>
      <c r="O50" s="172" t="n">
        <f aca="false">IF(R49&gt;0,O49/R49,0)</f>
        <v>0</v>
      </c>
      <c r="P50" s="172" t="n">
        <f aca="false">IF(R49&gt;0,P49/R49,0)</f>
        <v>0</v>
      </c>
      <c r="Q50" s="172" t="n">
        <f aca="false">IF(R49&gt;0,Q49/R49,0)</f>
        <v>0</v>
      </c>
      <c r="R50" s="173" t="n">
        <f aca="false">SUM(M50:Q50)</f>
        <v>0</v>
      </c>
      <c r="S50" s="156"/>
      <c r="T50" s="160" t="s">
        <v>77</v>
      </c>
      <c r="U50" s="160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</row>
    <row r="51" customFormat="false" ht="12.75" hidden="false" customHeight="true" outlineLevel="0" collapsed="false">
      <c r="A51" s="174" t="s">
        <v>76</v>
      </c>
      <c r="B51" s="175" t="n">
        <f aca="false">IF(G49&gt;0,(B49-F49)/G49,0)</f>
        <v>0</v>
      </c>
      <c r="C51" s="160"/>
      <c r="D51" s="176"/>
      <c r="E51" s="176"/>
      <c r="F51" s="176"/>
      <c r="G51" s="160"/>
      <c r="H51" s="151"/>
      <c r="I51" s="171" t="n">
        <f aca="false">COUNTIF(B139:AE139,I50)</f>
        <v>0</v>
      </c>
      <c r="J51" s="151"/>
      <c r="K51" s="149"/>
      <c r="L51" s="174" t="s">
        <v>76</v>
      </c>
      <c r="M51" s="175" t="n">
        <f aca="false">IF(R49&gt;0,(M49-Q49)/R49,0)</f>
        <v>0</v>
      </c>
      <c r="N51" s="160"/>
      <c r="O51" s="176"/>
      <c r="P51" s="176"/>
      <c r="Q51" s="176"/>
      <c r="R51" s="160"/>
      <c r="S51" s="151"/>
      <c r="T51" s="171" t="n">
        <f aca="false">COUNTIF(B140:AE140,T50)</f>
        <v>0</v>
      </c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</row>
    <row r="52" customFormat="false" ht="12.75" hidden="false" customHeight="true" outlineLevel="0" collapsed="false">
      <c r="A52" s="174" t="s">
        <v>78</v>
      </c>
      <c r="B52" s="178" t="n">
        <f aca="false">IF(G49&gt;0,(B49+C49)/G49,0)</f>
        <v>0</v>
      </c>
      <c r="C52" s="179"/>
      <c r="D52" s="151"/>
      <c r="E52" s="151"/>
      <c r="F52" s="151"/>
      <c r="G52" s="151"/>
      <c r="H52" s="151"/>
      <c r="I52" s="151"/>
      <c r="J52" s="151"/>
      <c r="K52" s="149"/>
      <c r="L52" s="174" t="s">
        <v>78</v>
      </c>
      <c r="M52" s="178" t="n">
        <f aca="false">IF(R49&gt;0,(M49+N49)/R49,0)</f>
        <v>0</v>
      </c>
      <c r="N52" s="179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</row>
    <row r="53" customFormat="false" ht="12.75" hidden="false" customHeight="true" outlineLevel="0" collapsed="false">
      <c r="A53" s="151"/>
      <c r="B53" s="180"/>
      <c r="C53" s="179"/>
      <c r="D53" s="151"/>
      <c r="E53" s="151"/>
      <c r="F53" s="151"/>
      <c r="G53" s="151"/>
      <c r="H53" s="151"/>
      <c r="I53" s="167" t="s">
        <v>79</v>
      </c>
      <c r="J53" s="151"/>
      <c r="K53" s="149"/>
      <c r="L53" s="151"/>
      <c r="M53" s="180"/>
      <c r="N53" s="179"/>
      <c r="O53" s="151"/>
      <c r="P53" s="151"/>
      <c r="Q53" s="151"/>
      <c r="R53" s="151"/>
      <c r="S53" s="151"/>
      <c r="T53" s="167" t="s">
        <v>79</v>
      </c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  <c r="AK53" s="151"/>
      <c r="AL53" s="151"/>
      <c r="AM53" s="151"/>
      <c r="AN53" s="151"/>
      <c r="AO53" s="151"/>
    </row>
    <row r="54" customFormat="false" ht="12.75" hidden="false" customHeight="true" outlineLevel="0" collapsed="false">
      <c r="A54" s="151"/>
      <c r="B54" s="168" t="s">
        <v>1</v>
      </c>
      <c r="C54" s="150"/>
      <c r="D54" s="150"/>
      <c r="E54" s="150"/>
      <c r="F54" s="150"/>
      <c r="G54" s="150"/>
      <c r="H54" s="151"/>
      <c r="I54" s="181" t="s">
        <v>0</v>
      </c>
      <c r="J54" s="182" t="n">
        <f aca="false">B56+B63+I49</f>
        <v>0</v>
      </c>
      <c r="K54" s="149"/>
      <c r="L54" s="151"/>
      <c r="M54" s="168" t="s">
        <v>1</v>
      </c>
      <c r="N54" s="150"/>
      <c r="O54" s="150"/>
      <c r="P54" s="150"/>
      <c r="Q54" s="150"/>
      <c r="R54" s="150"/>
      <c r="S54" s="151"/>
      <c r="T54" s="181" t="s">
        <v>0</v>
      </c>
      <c r="U54" s="182" t="n">
        <f aca="false">M56+M63+T49</f>
        <v>0</v>
      </c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1"/>
    </row>
    <row r="55" customFormat="false" ht="12.75" hidden="false" customHeight="true" outlineLevel="0" collapsed="false">
      <c r="A55" s="152"/>
      <c r="B55" s="169" t="s">
        <v>49</v>
      </c>
      <c r="C55" s="169" t="s">
        <v>47</v>
      </c>
      <c r="D55" s="169" t="s">
        <v>80</v>
      </c>
      <c r="E55" s="169" t="s">
        <v>81</v>
      </c>
      <c r="F55" s="169" t="s">
        <v>48</v>
      </c>
      <c r="G55" s="169" t="s">
        <v>5</v>
      </c>
      <c r="H55" s="156"/>
      <c r="I55" s="181" t="s">
        <v>82</v>
      </c>
      <c r="J55" s="182" t="n">
        <f aca="false">G63+F56+I51+J49</f>
        <v>0</v>
      </c>
      <c r="K55" s="149"/>
      <c r="L55" s="152"/>
      <c r="M55" s="169" t="s">
        <v>49</v>
      </c>
      <c r="N55" s="169" t="s">
        <v>47</v>
      </c>
      <c r="O55" s="169" t="s">
        <v>80</v>
      </c>
      <c r="P55" s="169" t="s">
        <v>81</v>
      </c>
      <c r="Q55" s="169" t="s">
        <v>48</v>
      </c>
      <c r="R55" s="169" t="s">
        <v>5</v>
      </c>
      <c r="S55" s="156"/>
      <c r="T55" s="181" t="s">
        <v>82</v>
      </c>
      <c r="U55" s="182" t="n">
        <f aca="false">R63+Q56+U49+T51</f>
        <v>0</v>
      </c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</row>
    <row r="56" customFormat="false" ht="12.75" hidden="false" customHeight="true" outlineLevel="0" collapsed="false">
      <c r="A56" s="152"/>
      <c r="B56" s="171" t="n">
        <f aca="false">COUNTIF(B139:AE139,B55)</f>
        <v>0</v>
      </c>
      <c r="C56" s="171" t="n">
        <f aca="false">COUNTIF(B139:AE139,C55)</f>
        <v>0</v>
      </c>
      <c r="D56" s="171" t="n">
        <f aca="false">COUNTIF(B139:AE139,D55)</f>
        <v>0</v>
      </c>
      <c r="E56" s="171" t="n">
        <f aca="false">COUNTIF(B139:AE139,E55)</f>
        <v>0</v>
      </c>
      <c r="F56" s="171" t="n">
        <f aca="false">COUNTIF(B139:AE139,F55)</f>
        <v>0</v>
      </c>
      <c r="G56" s="171" t="n">
        <f aca="false">SUM(B56:F56)</f>
        <v>0</v>
      </c>
      <c r="H56" s="156"/>
      <c r="I56" s="181" t="s">
        <v>83</v>
      </c>
      <c r="J56" s="182" t="n">
        <f aca="false">F49</f>
        <v>0</v>
      </c>
      <c r="K56" s="149"/>
      <c r="L56" s="152"/>
      <c r="M56" s="171" t="n">
        <f aca="false">COUNTIF(B140:AE140,M55)</f>
        <v>0</v>
      </c>
      <c r="N56" s="171" t="n">
        <f aca="false">COUNTIF(B140:AE140,N55)</f>
        <v>0</v>
      </c>
      <c r="O56" s="171" t="n">
        <f aca="false">COUNTIF(B140:AE140,O55)</f>
        <v>0</v>
      </c>
      <c r="P56" s="171" t="n">
        <f aca="false">COUNTIF(B140:AE140,P55)</f>
        <v>0</v>
      </c>
      <c r="Q56" s="171" t="n">
        <f aca="false">COUNTIF(B140:AE140,Q55)</f>
        <v>0</v>
      </c>
      <c r="R56" s="171" t="n">
        <f aca="false">SUM(M56:Q56)</f>
        <v>0</v>
      </c>
      <c r="S56" s="156"/>
      <c r="T56" s="181" t="s">
        <v>83</v>
      </c>
      <c r="U56" s="182" t="n">
        <f aca="false">Q49</f>
        <v>0</v>
      </c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1"/>
    </row>
    <row r="57" customFormat="false" ht="12.75" hidden="false" customHeight="true" outlineLevel="0" collapsed="false">
      <c r="A57" s="152"/>
      <c r="B57" s="172" t="n">
        <f aca="false">IF(G56&gt;0,B56/G56,0)</f>
        <v>0</v>
      </c>
      <c r="C57" s="172" t="n">
        <f aca="false">IF(G46&gt;0,C56/G56,0)</f>
        <v>0</v>
      </c>
      <c r="D57" s="172" t="n">
        <f aca="false">IF(G56&gt;0,D56/G56,0)</f>
        <v>0</v>
      </c>
      <c r="E57" s="172" t="n">
        <f aca="false">IF(G46&gt;0,E56/G56,0)</f>
        <v>0</v>
      </c>
      <c r="F57" s="172" t="n">
        <f aca="false">IF(G46&gt;0,F56/G56,0)</f>
        <v>0</v>
      </c>
      <c r="G57" s="172" t="n">
        <f aca="false">SUM(B57:F57)</f>
        <v>0</v>
      </c>
      <c r="H57" s="156"/>
      <c r="I57" s="181" t="s">
        <v>84</v>
      </c>
      <c r="J57" s="182" t="n">
        <f aca="false">F63</f>
        <v>0</v>
      </c>
      <c r="K57" s="149"/>
      <c r="L57" s="152"/>
      <c r="M57" s="172" t="n">
        <f aca="false">IF(R56&gt;0,M56/R56,0)</f>
        <v>0</v>
      </c>
      <c r="N57" s="172" t="n">
        <f aca="false">IF(G113&gt;0,N56/R56,0)</f>
        <v>0</v>
      </c>
      <c r="O57" s="172" t="n">
        <f aca="false">IF(R56&gt;0,O56/R56,0)</f>
        <v>0</v>
      </c>
      <c r="P57" s="172" t="n">
        <f aca="false">IF(G113&gt;0,P56/R56,0)</f>
        <v>0</v>
      </c>
      <c r="Q57" s="172" t="n">
        <f aca="false">IF(G113&gt;0,Q56/R56,0)</f>
        <v>0</v>
      </c>
      <c r="R57" s="172" t="n">
        <f aca="false">SUM(M57:Q57)</f>
        <v>0</v>
      </c>
      <c r="S57" s="156"/>
      <c r="T57" s="181" t="s">
        <v>84</v>
      </c>
      <c r="U57" s="182" t="n">
        <f aca="false">Q63</f>
        <v>0</v>
      </c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</row>
    <row r="58" customFormat="false" ht="12.75" hidden="false" customHeight="true" outlineLevel="0" collapsed="false">
      <c r="A58" s="174" t="s">
        <v>76</v>
      </c>
      <c r="B58" s="175" t="n">
        <f aca="false">IF(G56&gt;0,(B56-F56)/G56,0)</f>
        <v>0</v>
      </c>
      <c r="C58" s="160"/>
      <c r="D58" s="160"/>
      <c r="E58" s="160"/>
      <c r="F58" s="160"/>
      <c r="G58" s="160"/>
      <c r="H58" s="151"/>
      <c r="I58" s="181" t="s">
        <v>85</v>
      </c>
      <c r="J58" s="183" t="n">
        <f aca="false">B51</f>
        <v>0</v>
      </c>
      <c r="K58" s="149"/>
      <c r="L58" s="174" t="s">
        <v>76</v>
      </c>
      <c r="M58" s="175" t="n">
        <f aca="false">IF(R56&gt;0,(M56-Q56)/R56,0)</f>
        <v>0</v>
      </c>
      <c r="N58" s="160"/>
      <c r="O58" s="160"/>
      <c r="P58" s="160"/>
      <c r="Q58" s="160"/>
      <c r="R58" s="160"/>
      <c r="S58" s="151"/>
      <c r="T58" s="181" t="s">
        <v>85</v>
      </c>
      <c r="U58" s="183" t="n">
        <f aca="false">M51</f>
        <v>0</v>
      </c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</row>
    <row r="59" customFormat="false" ht="12.75" hidden="false" customHeight="true" outlineLevel="0" collapsed="false">
      <c r="A59" s="174" t="s">
        <v>78</v>
      </c>
      <c r="B59" s="178" t="n">
        <f aca="false">IF(G56&gt;0,(B56+C56)/G56,0)</f>
        <v>0</v>
      </c>
      <c r="C59" s="151"/>
      <c r="D59" s="151"/>
      <c r="E59" s="151"/>
      <c r="F59" s="151"/>
      <c r="G59" s="151"/>
      <c r="H59" s="151"/>
      <c r="I59" s="181" t="s">
        <v>87</v>
      </c>
      <c r="J59" s="183" t="n">
        <f aca="false">B65</f>
        <v>0</v>
      </c>
      <c r="K59" s="149"/>
      <c r="L59" s="174" t="s">
        <v>78</v>
      </c>
      <c r="M59" s="178" t="n">
        <f aca="false">IF(R56&gt;0,(M56+N56)/R56,0)</f>
        <v>0</v>
      </c>
      <c r="N59" s="151"/>
      <c r="O59" s="151"/>
      <c r="P59" s="151"/>
      <c r="Q59" s="151"/>
      <c r="R59" s="151"/>
      <c r="S59" s="151"/>
      <c r="T59" s="181" t="s">
        <v>87</v>
      </c>
      <c r="U59" s="183" t="n">
        <f aca="false">M65</f>
        <v>0</v>
      </c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</row>
    <row r="60" customFormat="false" ht="12.75" hidden="false" customHeight="true" outlineLevel="0" collapsed="false">
      <c r="A60" s="151"/>
      <c r="B60" s="186"/>
      <c r="C60" s="151"/>
      <c r="D60" s="151"/>
      <c r="E60" s="151"/>
      <c r="F60" s="151"/>
      <c r="G60" s="151"/>
      <c r="H60" s="151"/>
      <c r="I60" s="151"/>
      <c r="J60" s="151"/>
      <c r="K60" s="149"/>
      <c r="L60" s="151"/>
      <c r="M60" s="180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</row>
    <row r="61" customFormat="false" ht="12.75" hidden="false" customHeight="true" outlineLevel="0" collapsed="false">
      <c r="A61" s="151"/>
      <c r="B61" s="168" t="s">
        <v>3</v>
      </c>
      <c r="C61" s="150"/>
      <c r="D61" s="150"/>
      <c r="E61" s="150"/>
      <c r="F61" s="150"/>
      <c r="G61" s="150"/>
      <c r="H61" s="150"/>
      <c r="I61" s="151"/>
      <c r="J61" s="151"/>
      <c r="K61" s="149"/>
      <c r="L61" s="151"/>
      <c r="M61" s="168" t="s">
        <v>3</v>
      </c>
      <c r="N61" s="150"/>
      <c r="O61" s="150"/>
      <c r="P61" s="150"/>
      <c r="Q61" s="150"/>
      <c r="R61" s="150"/>
      <c r="S61" s="150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</row>
    <row r="62" customFormat="false" ht="12.75" hidden="false" customHeight="true" outlineLevel="0" collapsed="false">
      <c r="A62" s="152"/>
      <c r="B62" s="169" t="s">
        <v>50</v>
      </c>
      <c r="C62" s="169" t="s">
        <v>46</v>
      </c>
      <c r="D62" s="169" t="s">
        <v>88</v>
      </c>
      <c r="E62" s="169" t="s">
        <v>53</v>
      </c>
      <c r="F62" s="169" t="s">
        <v>59</v>
      </c>
      <c r="G62" s="169" t="s">
        <v>52</v>
      </c>
      <c r="H62" s="169" t="s">
        <v>5</v>
      </c>
      <c r="I62" s="156"/>
      <c r="J62" s="151"/>
      <c r="K62" s="149"/>
      <c r="L62" s="152"/>
      <c r="M62" s="169" t="s">
        <v>50</v>
      </c>
      <c r="N62" s="169" t="s">
        <v>46</v>
      </c>
      <c r="O62" s="169" t="s">
        <v>88</v>
      </c>
      <c r="P62" s="169" t="s">
        <v>53</v>
      </c>
      <c r="Q62" s="169" t="s">
        <v>59</v>
      </c>
      <c r="R62" s="169" t="s">
        <v>52</v>
      </c>
      <c r="S62" s="169" t="s">
        <v>5</v>
      </c>
      <c r="T62" s="156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  <c r="AJ62" s="151"/>
      <c r="AK62" s="151"/>
      <c r="AL62" s="151"/>
      <c r="AM62" s="151"/>
      <c r="AN62" s="151"/>
      <c r="AO62" s="151"/>
    </row>
    <row r="63" customFormat="false" ht="12.75" hidden="false" customHeight="true" outlineLevel="0" collapsed="false">
      <c r="A63" s="152"/>
      <c r="B63" s="171" t="n">
        <f aca="false">COUNTIF(B139:AE139,B62)</f>
        <v>0</v>
      </c>
      <c r="C63" s="171" t="n">
        <f aca="false">COUNTIF(B139:AE139,C62)</f>
        <v>0</v>
      </c>
      <c r="D63" s="171" t="n">
        <f aca="false">COUNTIF(B139:AE139,D62)</f>
        <v>0</v>
      </c>
      <c r="E63" s="171" t="n">
        <f aca="false">COUNTIF(B139:AE139,E62)</f>
        <v>0</v>
      </c>
      <c r="F63" s="171" t="n">
        <f aca="false">COUNTIF(B139:AE139,F62)</f>
        <v>0</v>
      </c>
      <c r="G63" s="171" t="n">
        <f aca="false">COUNTIF(B139:AE139,G62)</f>
        <v>0</v>
      </c>
      <c r="H63" s="171" t="n">
        <f aca="false">SUM(B63:G63)</f>
        <v>0</v>
      </c>
      <c r="I63" s="156"/>
      <c r="J63" s="151"/>
      <c r="K63" s="149"/>
      <c r="L63" s="152"/>
      <c r="M63" s="171" t="n">
        <f aca="false">COUNTIF(B140:AE140,M62)</f>
        <v>0</v>
      </c>
      <c r="N63" s="171" t="n">
        <f aca="false">COUNTIF(B140:AE140,N62)</f>
        <v>0</v>
      </c>
      <c r="O63" s="171" t="n">
        <f aca="false">COUNTIF(B140:AE140,O62)</f>
        <v>0</v>
      </c>
      <c r="P63" s="171" t="n">
        <f aca="false">COUNTIF(B140:AE140,P62)</f>
        <v>0</v>
      </c>
      <c r="Q63" s="171" t="n">
        <f aca="false">COUNTIF(B140:AE140,Q62)</f>
        <v>0</v>
      </c>
      <c r="R63" s="171" t="n">
        <f aca="false">COUNTIF(B140:AE140,R62)</f>
        <v>0</v>
      </c>
      <c r="S63" s="171" t="n">
        <f aca="false">SUM(M63:R63)</f>
        <v>0</v>
      </c>
      <c r="T63" s="156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</row>
    <row r="64" customFormat="false" ht="12.75" hidden="false" customHeight="true" outlineLevel="0" collapsed="false">
      <c r="A64" s="152"/>
      <c r="B64" s="172" t="n">
        <f aca="false">IF(H63&gt;0,B63/H63,0)</f>
        <v>0</v>
      </c>
      <c r="C64" s="172" t="n">
        <f aca="false">IF(H63&gt;0,C63/H63,0)</f>
        <v>0</v>
      </c>
      <c r="D64" s="172" t="n">
        <f aca="false">IF(H63&gt;0,D63/H63,0)</f>
        <v>0</v>
      </c>
      <c r="E64" s="172" t="n">
        <f aca="false">IF(H63&gt;0,E63/H63,0)</f>
        <v>0</v>
      </c>
      <c r="F64" s="172" t="n">
        <f aca="false">IF(H63&gt;0,F63/H63,0)</f>
        <v>0</v>
      </c>
      <c r="G64" s="172" t="n">
        <f aca="false">IF(H63&gt;0,G63/H63,0)</f>
        <v>0</v>
      </c>
      <c r="H64" s="172" t="n">
        <f aca="false">SUM(B64:G64)</f>
        <v>0</v>
      </c>
      <c r="I64" s="156"/>
      <c r="J64" s="151"/>
      <c r="K64" s="149"/>
      <c r="L64" s="152"/>
      <c r="M64" s="172" t="n">
        <f aca="false">IF(S63&gt;0,M63/S63,0)</f>
        <v>0</v>
      </c>
      <c r="N64" s="172" t="n">
        <f aca="false">IF(S63&gt;0,N63/S63,0)</f>
        <v>0</v>
      </c>
      <c r="O64" s="172" t="n">
        <f aca="false">IF(S63&gt;0,O63/S63,0)</f>
        <v>0</v>
      </c>
      <c r="P64" s="172" t="n">
        <f aca="false">IF(S63&gt;0,P63/S63,0)</f>
        <v>0</v>
      </c>
      <c r="Q64" s="172" t="n">
        <f aca="false">IF(S63&gt;0,Q63/S63,0)</f>
        <v>0</v>
      </c>
      <c r="R64" s="172" t="n">
        <f aca="false">IF(S63&gt;0,R63/S63,0)</f>
        <v>0</v>
      </c>
      <c r="S64" s="172" t="n">
        <f aca="false">SUM(M64:R64)</f>
        <v>0</v>
      </c>
      <c r="T64" s="156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1"/>
    </row>
    <row r="65" customFormat="false" ht="12.75" hidden="false" customHeight="true" outlineLevel="0" collapsed="false">
      <c r="A65" s="174" t="s">
        <v>76</v>
      </c>
      <c r="B65" s="185" t="n">
        <f aca="false">IF(H63&gt;0,(B63-G63)/H63,0)</f>
        <v>0</v>
      </c>
      <c r="C65" s="160"/>
      <c r="D65" s="160"/>
      <c r="E65" s="160"/>
      <c r="F65" s="160"/>
      <c r="G65" s="160"/>
      <c r="H65" s="160"/>
      <c r="I65" s="151"/>
      <c r="J65" s="151"/>
      <c r="K65" s="149"/>
      <c r="L65" s="174" t="s">
        <v>76</v>
      </c>
      <c r="M65" s="185" t="n">
        <f aca="false">IF(S63&gt;0,(M63-R63)/S63,0)</f>
        <v>0</v>
      </c>
      <c r="N65" s="160"/>
      <c r="O65" s="160"/>
      <c r="P65" s="160"/>
      <c r="Q65" s="160"/>
      <c r="R65" s="160"/>
      <c r="S65" s="160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  <c r="AK65" s="151"/>
      <c r="AL65" s="151"/>
      <c r="AM65" s="151"/>
      <c r="AN65" s="151"/>
      <c r="AO65" s="151"/>
    </row>
    <row r="66" customFormat="false" ht="12.75" hidden="false" customHeight="true" outlineLevel="0" collapsed="false">
      <c r="A66" s="174" t="s">
        <v>78</v>
      </c>
      <c r="B66" s="186" t="n">
        <f aca="false">IF(H63&gt;0,(B63+C63+D63+E63)/H63,0)</f>
        <v>0</v>
      </c>
      <c r="C66" s="151"/>
      <c r="D66" s="151"/>
      <c r="E66" s="151"/>
      <c r="F66" s="151"/>
      <c r="G66" s="151"/>
      <c r="H66" s="151"/>
      <c r="I66" s="151"/>
      <c r="J66" s="151"/>
      <c r="K66" s="149"/>
      <c r="L66" s="174" t="s">
        <v>78</v>
      </c>
      <c r="M66" s="186" t="n">
        <f aca="false">IF(S63&gt;0,(M63+N63+O63+P63)/S63,0)</f>
        <v>0</v>
      </c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</row>
    <row r="67" customFormat="false" ht="12.75" hidden="false" customHeight="true" outlineLevel="0" collapsed="false">
      <c r="A67" s="149"/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</row>
    <row r="68" customFormat="false" ht="12.75" hidden="false" customHeight="true" outlineLevel="0" collapsed="false">
      <c r="A68" s="151"/>
      <c r="B68" s="186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</row>
    <row r="69" customFormat="false" ht="12.75" hidden="false" customHeight="true" outlineLevel="0" collapsed="false">
      <c r="A69" s="151"/>
      <c r="B69" s="167"/>
      <c r="C69" s="151"/>
      <c r="D69" s="151"/>
      <c r="E69" s="151"/>
      <c r="F69" s="151"/>
      <c r="G69" s="151"/>
      <c r="H69" s="151"/>
      <c r="I69" s="167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  <c r="AK69" s="151"/>
      <c r="AL69" s="151"/>
      <c r="AM69" s="151"/>
      <c r="AN69" s="151"/>
      <c r="AO69" s="151"/>
    </row>
    <row r="70" customFormat="false" ht="12.75" hidden="false" customHeight="true" outlineLevel="0" collapsed="false">
      <c r="A70" s="149"/>
      <c r="B70" s="149"/>
      <c r="C70" s="149"/>
      <c r="D70" s="149"/>
      <c r="E70" s="149"/>
      <c r="F70" s="149"/>
      <c r="G70" s="149"/>
      <c r="H70" s="149"/>
      <c r="I70" s="149"/>
      <c r="J70" s="149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</row>
    <row r="71" customFormat="false" ht="12.75" hidden="false" customHeight="true" outlineLevel="0" collapsed="false">
      <c r="A71" s="149"/>
      <c r="B71" s="149"/>
      <c r="C71" s="149"/>
      <c r="D71" s="149"/>
      <c r="E71" s="149"/>
      <c r="F71" s="149"/>
      <c r="G71" s="149"/>
      <c r="H71" s="149"/>
      <c r="I71" s="149"/>
      <c r="J71" s="149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  <c r="AK71" s="151"/>
      <c r="AL71" s="151"/>
      <c r="AM71" s="151"/>
      <c r="AN71" s="151"/>
      <c r="AO71" s="151"/>
    </row>
    <row r="72" customFormat="false" ht="12.75" hidden="false" customHeight="true" outlineLevel="0" collapsed="false">
      <c r="A72" s="149"/>
      <c r="B72" s="149"/>
      <c r="C72" s="149"/>
      <c r="D72" s="149"/>
      <c r="E72" s="149"/>
      <c r="F72" s="149"/>
      <c r="G72" s="149"/>
      <c r="H72" s="149"/>
      <c r="I72" s="149"/>
      <c r="J72" s="149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</row>
    <row r="73" customFormat="false" ht="12.75" hidden="false" customHeight="true" outlineLevel="0" collapsed="false">
      <c r="A73" s="149"/>
      <c r="B73" s="149"/>
      <c r="C73" s="149"/>
      <c r="D73" s="149"/>
      <c r="E73" s="149"/>
      <c r="F73" s="149"/>
      <c r="G73" s="149"/>
      <c r="H73" s="149"/>
      <c r="I73" s="149"/>
      <c r="J73" s="149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151"/>
      <c r="AM73" s="151"/>
      <c r="AN73" s="151"/>
      <c r="AO73" s="151"/>
    </row>
    <row r="74" customFormat="false" ht="12.75" hidden="false" customHeight="true" outlineLevel="0" collapsed="false">
      <c r="A74" s="149"/>
      <c r="B74" s="149"/>
      <c r="C74" s="149"/>
      <c r="D74" s="149"/>
      <c r="E74" s="149"/>
      <c r="F74" s="149"/>
      <c r="G74" s="149"/>
      <c r="H74" s="149"/>
      <c r="I74" s="149"/>
      <c r="J74" s="149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1"/>
      <c r="AM74" s="151"/>
      <c r="AN74" s="151"/>
      <c r="AO74" s="151"/>
    </row>
    <row r="75" customFormat="false" ht="12.75" hidden="false" customHeight="true" outlineLevel="0" collapsed="false">
      <c r="A75" s="149"/>
      <c r="B75" s="149"/>
      <c r="C75" s="149"/>
      <c r="D75" s="149"/>
      <c r="E75" s="149"/>
      <c r="F75" s="149"/>
      <c r="G75" s="149"/>
      <c r="H75" s="149"/>
      <c r="I75" s="149"/>
      <c r="J75" s="149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51"/>
      <c r="AH75" s="151"/>
      <c r="AI75" s="151"/>
      <c r="AJ75" s="151"/>
      <c r="AK75" s="151"/>
      <c r="AL75" s="151"/>
      <c r="AM75" s="151"/>
      <c r="AN75" s="151"/>
      <c r="AO75" s="151"/>
    </row>
    <row r="76" customFormat="false" ht="12.75" hidden="false" customHeight="true" outlineLevel="0" collapsed="false">
      <c r="A76" s="149"/>
      <c r="B76" s="149"/>
      <c r="C76" s="149"/>
      <c r="D76" s="149"/>
      <c r="E76" s="149"/>
      <c r="F76" s="149"/>
      <c r="G76" s="149"/>
      <c r="H76" s="149"/>
      <c r="I76" s="149"/>
      <c r="J76" s="149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</row>
    <row r="77" customFormat="false" ht="12.75" hidden="false" customHeight="true" outlineLevel="0" collapsed="false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</row>
    <row r="78" customFormat="false" ht="12.75" hidden="false" customHeight="true" outlineLevel="0" collapsed="false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  <c r="AK78" s="151"/>
      <c r="AL78" s="151"/>
      <c r="AM78" s="151"/>
      <c r="AN78" s="151"/>
      <c r="AO78" s="151"/>
    </row>
    <row r="79" customFormat="false" ht="12.75" hidden="false" customHeight="true" outlineLevel="0" collapsed="false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  <c r="AE79" s="151"/>
      <c r="AF79" s="151"/>
      <c r="AG79" s="151"/>
      <c r="AH79" s="151"/>
      <c r="AI79" s="151"/>
      <c r="AJ79" s="151"/>
      <c r="AK79" s="151"/>
      <c r="AL79" s="151"/>
      <c r="AM79" s="151"/>
      <c r="AN79" s="151"/>
      <c r="AO79" s="151"/>
    </row>
    <row r="80" customFormat="false" ht="12.75" hidden="false" customHeight="true" outlineLevel="0" collapsed="false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</row>
    <row r="81" customFormat="false" ht="12.75" hidden="false" customHeight="true" outlineLevel="0" collapsed="false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  <c r="AK81" s="151"/>
      <c r="AL81" s="151"/>
      <c r="AM81" s="151"/>
      <c r="AN81" s="151"/>
      <c r="AO81" s="151"/>
    </row>
    <row r="82" customFormat="false" ht="12.75" hidden="false" customHeight="true" outlineLevel="0" collapsed="false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  <c r="AE82" s="151"/>
      <c r="AF82" s="151"/>
      <c r="AG82" s="151"/>
      <c r="AH82" s="151"/>
      <c r="AI82" s="151"/>
      <c r="AJ82" s="151"/>
      <c r="AK82" s="151"/>
      <c r="AL82" s="151"/>
      <c r="AM82" s="151"/>
      <c r="AN82" s="151"/>
      <c r="AO82" s="151"/>
    </row>
    <row r="83" customFormat="false" ht="12.75" hidden="false" customHeight="true" outlineLevel="0" collapsed="false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  <c r="AC83" s="151"/>
      <c r="AD83" s="151"/>
      <c r="AE83" s="151"/>
      <c r="AF83" s="151"/>
      <c r="AG83" s="151"/>
      <c r="AH83" s="151"/>
      <c r="AI83" s="151"/>
      <c r="AJ83" s="151"/>
      <c r="AK83" s="151"/>
      <c r="AL83" s="151"/>
      <c r="AM83" s="151"/>
      <c r="AN83" s="151"/>
      <c r="AO83" s="151"/>
    </row>
    <row r="84" customFormat="false" ht="12.75" hidden="false" customHeight="true" outlineLevel="0" collapsed="false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  <c r="AE84" s="151"/>
      <c r="AF84" s="151"/>
      <c r="AG84" s="151"/>
      <c r="AH84" s="151"/>
      <c r="AI84" s="151"/>
      <c r="AJ84" s="151"/>
      <c r="AK84" s="151"/>
      <c r="AL84" s="151"/>
      <c r="AM84" s="151"/>
      <c r="AN84" s="151"/>
      <c r="AO84" s="151"/>
    </row>
    <row r="85" customFormat="false" ht="12.75" hidden="false" customHeight="true" outlineLevel="0" collapsed="false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</row>
    <row r="86" customFormat="false" ht="12.75" hidden="false" customHeight="true" outlineLevel="0" collapsed="false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  <c r="AF86" s="151"/>
      <c r="AG86" s="151"/>
      <c r="AH86" s="151"/>
      <c r="AI86" s="151"/>
      <c r="AJ86" s="151"/>
      <c r="AK86" s="151"/>
      <c r="AL86" s="151"/>
      <c r="AM86" s="151"/>
      <c r="AN86" s="151"/>
      <c r="AO86" s="151"/>
    </row>
    <row r="87" customFormat="false" ht="12.75" hidden="false" customHeight="true" outlineLevel="0" collapsed="false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51"/>
      <c r="AF87" s="151"/>
      <c r="AG87" s="151"/>
      <c r="AH87" s="151"/>
      <c r="AI87" s="151"/>
      <c r="AJ87" s="151"/>
      <c r="AK87" s="151"/>
      <c r="AL87" s="151"/>
      <c r="AM87" s="151"/>
      <c r="AN87" s="151"/>
      <c r="AO87" s="151"/>
    </row>
    <row r="88" customFormat="false" ht="12.75" hidden="false" customHeight="true" outlineLevel="0" collapsed="false">
      <c r="A88" s="149"/>
      <c r="B88" s="149"/>
      <c r="C88" s="149"/>
      <c r="D88" s="149"/>
      <c r="E88" s="149"/>
      <c r="F88" s="149"/>
      <c r="G88" s="149"/>
      <c r="H88" s="149"/>
      <c r="I88" s="149"/>
      <c r="J88" s="149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</row>
    <row r="89" customFormat="false" ht="12.75" hidden="false" customHeight="true" outlineLevel="0" collapsed="false">
      <c r="A89" s="149"/>
      <c r="B89" s="149"/>
      <c r="C89" s="149"/>
      <c r="D89" s="149"/>
      <c r="E89" s="149"/>
      <c r="F89" s="149"/>
      <c r="G89" s="149"/>
      <c r="H89" s="149"/>
      <c r="I89" s="149"/>
      <c r="J89" s="149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  <c r="AF89" s="151"/>
      <c r="AG89" s="151"/>
      <c r="AH89" s="151"/>
      <c r="AI89" s="151"/>
      <c r="AJ89" s="151"/>
      <c r="AK89" s="151"/>
      <c r="AL89" s="151"/>
      <c r="AM89" s="151"/>
      <c r="AN89" s="151"/>
      <c r="AO89" s="151"/>
    </row>
    <row r="90" customFormat="false" ht="12.75" hidden="false" customHeight="true" outlineLevel="0" collapsed="false">
      <c r="A90" s="151"/>
      <c r="B90" s="186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  <c r="AK90" s="151"/>
      <c r="AL90" s="151"/>
      <c r="AM90" s="151"/>
      <c r="AN90" s="151"/>
      <c r="AO90" s="151"/>
    </row>
    <row r="91" customFormat="false" ht="12.75" hidden="false" customHeight="true" outlineLevel="0" collapsed="false">
      <c r="A91" s="149"/>
      <c r="B91" s="149"/>
      <c r="C91" s="149"/>
      <c r="D91" s="149"/>
      <c r="E91" s="149"/>
      <c r="F91" s="149"/>
      <c r="G91" s="149"/>
      <c r="H91" s="149"/>
      <c r="I91" s="149"/>
      <c r="J91" s="149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</row>
    <row r="92" customFormat="false" ht="12.75" hidden="false" customHeight="true" outlineLevel="0" collapsed="false">
      <c r="A92" s="149"/>
      <c r="B92" s="149"/>
      <c r="C92" s="149"/>
      <c r="D92" s="149"/>
      <c r="E92" s="149"/>
      <c r="F92" s="149"/>
      <c r="G92" s="149"/>
      <c r="H92" s="149"/>
      <c r="I92" s="149"/>
      <c r="J92" s="149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1"/>
    </row>
    <row r="93" customFormat="false" ht="12.75" hidden="false" customHeight="true" outlineLevel="0" collapsed="false">
      <c r="A93" s="149"/>
      <c r="B93" s="149"/>
      <c r="C93" s="149"/>
      <c r="D93" s="149"/>
      <c r="E93" s="149"/>
      <c r="F93" s="149"/>
      <c r="G93" s="149"/>
      <c r="H93" s="149"/>
      <c r="I93" s="149"/>
      <c r="J93" s="149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1"/>
    </row>
    <row r="94" customFormat="false" ht="12.75" hidden="false" customHeight="true" outlineLevel="0" collapsed="false">
      <c r="A94" s="149"/>
      <c r="B94" s="149"/>
      <c r="C94" s="149"/>
      <c r="D94" s="149"/>
      <c r="E94" s="149"/>
      <c r="F94" s="149"/>
      <c r="G94" s="149"/>
      <c r="H94" s="149"/>
      <c r="I94" s="149"/>
      <c r="J94" s="149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</row>
    <row r="95" customFormat="false" ht="12.75" hidden="false" customHeight="true" outlineLevel="0" collapsed="false">
      <c r="A95" s="149"/>
      <c r="B95" s="149"/>
      <c r="C95" s="149"/>
      <c r="D95" s="149"/>
      <c r="E95" s="149"/>
      <c r="F95" s="149"/>
      <c r="G95" s="149"/>
      <c r="H95" s="149"/>
      <c r="I95" s="149"/>
      <c r="J95" s="149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  <c r="AE95" s="151"/>
      <c r="AF95" s="151"/>
      <c r="AG95" s="151"/>
      <c r="AH95" s="151"/>
      <c r="AI95" s="151"/>
      <c r="AJ95" s="151"/>
      <c r="AK95" s="151"/>
      <c r="AL95" s="151"/>
      <c r="AM95" s="151"/>
      <c r="AN95" s="151"/>
      <c r="AO95" s="151"/>
    </row>
    <row r="96" customFormat="false" ht="12.75" hidden="false" customHeight="true" outlineLevel="0" collapsed="false">
      <c r="A96" s="149"/>
      <c r="B96" s="149"/>
      <c r="C96" s="149"/>
      <c r="D96" s="149"/>
      <c r="E96" s="149"/>
      <c r="F96" s="149"/>
      <c r="G96" s="149"/>
      <c r="H96" s="149"/>
      <c r="I96" s="149"/>
      <c r="J96" s="149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  <c r="AK96" s="151"/>
      <c r="AL96" s="151"/>
      <c r="AM96" s="151"/>
      <c r="AN96" s="151"/>
      <c r="AO96" s="151"/>
    </row>
    <row r="97" customFormat="false" ht="12.75" hidden="false" customHeight="true" outlineLevel="0" collapsed="false">
      <c r="A97" s="149"/>
      <c r="B97" s="149"/>
      <c r="C97" s="149"/>
      <c r="D97" s="149"/>
      <c r="E97" s="149"/>
      <c r="F97" s="149"/>
      <c r="G97" s="149"/>
      <c r="H97" s="149"/>
      <c r="I97" s="149"/>
      <c r="J97" s="149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  <c r="AK97" s="151"/>
      <c r="AL97" s="151"/>
      <c r="AM97" s="151"/>
      <c r="AN97" s="151"/>
      <c r="AO97" s="151"/>
    </row>
    <row r="98" customFormat="false" ht="12.75" hidden="false" customHeight="true" outlineLevel="0" collapsed="false">
      <c r="A98" s="149"/>
      <c r="B98" s="149"/>
      <c r="C98" s="149"/>
      <c r="D98" s="149"/>
      <c r="E98" s="149"/>
      <c r="F98" s="149"/>
      <c r="G98" s="149"/>
      <c r="H98" s="149"/>
      <c r="I98" s="149"/>
      <c r="J98" s="149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  <c r="AK98" s="151"/>
      <c r="AL98" s="151"/>
      <c r="AM98" s="151"/>
      <c r="AN98" s="151"/>
      <c r="AO98" s="151"/>
    </row>
    <row r="99" customFormat="false" ht="12.75" hidden="false" customHeight="true" outlineLevel="0" collapsed="false">
      <c r="A99" s="149"/>
      <c r="B99" s="149"/>
      <c r="C99" s="149"/>
      <c r="D99" s="149"/>
      <c r="E99" s="149"/>
      <c r="F99" s="149"/>
      <c r="G99" s="149"/>
      <c r="H99" s="149"/>
      <c r="I99" s="149"/>
      <c r="J99" s="149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  <c r="AK99" s="151"/>
      <c r="AL99" s="151"/>
      <c r="AM99" s="151"/>
      <c r="AN99" s="151"/>
      <c r="AO99" s="151"/>
    </row>
    <row r="100" customFormat="false" ht="12.75" hidden="false" customHeight="true" outlineLevel="0" collapsed="false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1"/>
      <c r="AO100" s="151"/>
    </row>
    <row r="101" customFormat="false" ht="12.75" hidden="false" customHeight="true" outlineLevel="0" collapsed="false">
      <c r="A101" s="149"/>
      <c r="B101" s="149"/>
      <c r="C101" s="149"/>
      <c r="D101" s="149"/>
      <c r="E101" s="149"/>
      <c r="F101" s="149"/>
      <c r="G101" s="149"/>
      <c r="H101" s="149"/>
      <c r="I101" s="149"/>
      <c r="J101" s="149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</row>
    <row r="102" customFormat="false" ht="12.75" hidden="false" customHeight="true" outlineLevel="0" collapsed="false">
      <c r="A102" s="149"/>
      <c r="B102" s="149"/>
      <c r="C102" s="149"/>
      <c r="D102" s="149"/>
      <c r="E102" s="149"/>
      <c r="F102" s="149"/>
      <c r="G102" s="149"/>
      <c r="H102" s="149"/>
      <c r="I102" s="149"/>
      <c r="J102" s="149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</row>
    <row r="103" customFormat="false" ht="12.75" hidden="false" customHeight="true" outlineLevel="0" collapsed="false">
      <c r="A103" s="149"/>
      <c r="B103" s="149"/>
      <c r="C103" s="149"/>
      <c r="D103" s="149"/>
      <c r="E103" s="149"/>
      <c r="F103" s="149"/>
      <c r="G103" s="149"/>
      <c r="H103" s="149"/>
      <c r="I103" s="149"/>
      <c r="J103" s="149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</row>
    <row r="104" customFormat="false" ht="12.75" hidden="false" customHeight="true" outlineLevel="0" collapsed="false">
      <c r="A104" s="149"/>
      <c r="B104" s="149"/>
      <c r="C104" s="149"/>
      <c r="D104" s="149"/>
      <c r="E104" s="149"/>
      <c r="F104" s="149"/>
      <c r="G104" s="149"/>
      <c r="H104" s="149"/>
      <c r="I104" s="149"/>
      <c r="J104" s="149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  <c r="AK104" s="151"/>
      <c r="AL104" s="151"/>
      <c r="AM104" s="151"/>
      <c r="AN104" s="151"/>
      <c r="AO104" s="151"/>
    </row>
    <row r="105" customFormat="false" ht="12.75" hidden="false" customHeight="true" outlineLevel="0" collapsed="false">
      <c r="A105" s="149"/>
      <c r="B105" s="149"/>
      <c r="C105" s="149"/>
      <c r="D105" s="149"/>
      <c r="E105" s="149"/>
      <c r="F105" s="149"/>
      <c r="G105" s="149"/>
      <c r="H105" s="149"/>
      <c r="I105" s="149"/>
      <c r="J105" s="149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  <c r="AK105" s="151"/>
      <c r="AL105" s="151"/>
      <c r="AM105" s="151"/>
      <c r="AN105" s="151"/>
      <c r="AO105" s="151"/>
    </row>
    <row r="106" customFormat="false" ht="12.75" hidden="false" customHeight="true" outlineLevel="0" collapsed="false">
      <c r="A106" s="149"/>
      <c r="B106" s="149"/>
      <c r="C106" s="149"/>
      <c r="D106" s="149"/>
      <c r="E106" s="149"/>
      <c r="F106" s="149"/>
      <c r="G106" s="149"/>
      <c r="H106" s="149"/>
      <c r="I106" s="149"/>
      <c r="J106" s="149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  <c r="AK106" s="151"/>
      <c r="AL106" s="151"/>
      <c r="AM106" s="151"/>
      <c r="AN106" s="151"/>
      <c r="AO106" s="151"/>
    </row>
    <row r="107" customFormat="false" ht="12.75" hidden="false" customHeight="true" outlineLevel="0" collapsed="false">
      <c r="A107" s="149"/>
      <c r="B107" s="149"/>
      <c r="C107" s="149"/>
      <c r="D107" s="149"/>
      <c r="E107" s="149"/>
      <c r="F107" s="149"/>
      <c r="G107" s="149"/>
      <c r="H107" s="149"/>
      <c r="I107" s="149"/>
      <c r="J107" s="149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</row>
    <row r="108" customFormat="false" ht="12.75" hidden="false" customHeight="true" outlineLevel="0" collapsed="false">
      <c r="A108" s="149"/>
      <c r="B108" s="149"/>
      <c r="C108" s="149"/>
      <c r="D108" s="149"/>
      <c r="E108" s="149"/>
      <c r="F108" s="149"/>
      <c r="G108" s="149"/>
      <c r="H108" s="149"/>
      <c r="I108" s="149"/>
      <c r="J108" s="149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  <c r="AE108" s="151"/>
      <c r="AF108" s="151"/>
      <c r="AG108" s="151"/>
      <c r="AH108" s="151"/>
      <c r="AI108" s="151"/>
      <c r="AJ108" s="151"/>
      <c r="AK108" s="151"/>
      <c r="AL108" s="151"/>
      <c r="AM108" s="151"/>
      <c r="AN108" s="151"/>
      <c r="AO108" s="151"/>
    </row>
    <row r="109" customFormat="false" ht="12.75" hidden="false" customHeight="true" outlineLevel="0" collapsed="false">
      <c r="A109" s="149"/>
      <c r="B109" s="149"/>
      <c r="C109" s="149"/>
      <c r="D109" s="149"/>
      <c r="E109" s="149"/>
      <c r="F109" s="149"/>
      <c r="G109" s="149"/>
      <c r="H109" s="149"/>
      <c r="I109" s="149"/>
      <c r="J109" s="149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51"/>
      <c r="AB109" s="151"/>
      <c r="AC109" s="151"/>
      <c r="AD109" s="151"/>
      <c r="AE109" s="151"/>
      <c r="AF109" s="151"/>
      <c r="AG109" s="151"/>
      <c r="AH109" s="151"/>
      <c r="AI109" s="151"/>
      <c r="AJ109" s="151"/>
      <c r="AK109" s="151"/>
      <c r="AL109" s="151"/>
      <c r="AM109" s="151"/>
      <c r="AN109" s="151"/>
      <c r="AO109" s="151"/>
    </row>
    <row r="110" customFormat="false" ht="12.75" hidden="false" customHeight="true" outlineLevel="0" collapsed="false">
      <c r="A110" s="149"/>
      <c r="B110" s="149"/>
      <c r="C110" s="149"/>
      <c r="D110" s="149"/>
      <c r="E110" s="149"/>
      <c r="F110" s="149"/>
      <c r="G110" s="149"/>
      <c r="H110" s="149"/>
      <c r="I110" s="149"/>
      <c r="J110" s="149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  <c r="AB110" s="151"/>
      <c r="AC110" s="151"/>
      <c r="AD110" s="151"/>
      <c r="AE110" s="151"/>
      <c r="AF110" s="151"/>
      <c r="AG110" s="151"/>
      <c r="AH110" s="151"/>
      <c r="AI110" s="151"/>
      <c r="AJ110" s="151"/>
      <c r="AK110" s="151"/>
      <c r="AL110" s="151"/>
      <c r="AM110" s="151"/>
      <c r="AN110" s="151"/>
      <c r="AO110" s="151"/>
    </row>
    <row r="111" customFormat="false" ht="12.75" hidden="false" customHeight="true" outlineLevel="0" collapsed="false">
      <c r="A111" s="149"/>
      <c r="B111" s="149"/>
      <c r="C111" s="149"/>
      <c r="D111" s="149"/>
      <c r="E111" s="149"/>
      <c r="F111" s="149"/>
      <c r="G111" s="149"/>
      <c r="H111" s="149"/>
      <c r="I111" s="149"/>
      <c r="J111" s="149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51"/>
      <c r="AE111" s="151"/>
      <c r="AF111" s="151"/>
      <c r="AG111" s="151"/>
      <c r="AH111" s="151"/>
      <c r="AI111" s="151"/>
      <c r="AJ111" s="151"/>
      <c r="AK111" s="151"/>
      <c r="AL111" s="151"/>
      <c r="AM111" s="151"/>
      <c r="AN111" s="151"/>
      <c r="AO111" s="151"/>
    </row>
    <row r="112" customFormat="false" ht="12.75" hidden="false" customHeight="true" outlineLevel="0" collapsed="false">
      <c r="A112" s="151"/>
      <c r="B112" s="186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  <c r="AB112" s="151"/>
      <c r="AC112" s="151"/>
      <c r="AD112" s="151"/>
      <c r="AE112" s="151"/>
      <c r="AF112" s="151"/>
      <c r="AG112" s="151"/>
      <c r="AH112" s="151"/>
      <c r="AI112" s="151"/>
      <c r="AJ112" s="151"/>
      <c r="AK112" s="151"/>
      <c r="AL112" s="151"/>
      <c r="AM112" s="151"/>
      <c r="AN112" s="151"/>
      <c r="AO112" s="151"/>
    </row>
    <row r="113" customFormat="false" ht="12.75" hidden="false" customHeight="true" outlineLevel="0" collapsed="false">
      <c r="A113" s="151"/>
      <c r="B113" s="167"/>
      <c r="C113" s="151"/>
      <c r="D113" s="151"/>
      <c r="E113" s="151"/>
      <c r="F113" s="151"/>
      <c r="G113" s="151"/>
      <c r="H113" s="151"/>
      <c r="I113" s="167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  <c r="AE113" s="151"/>
      <c r="AF113" s="151"/>
      <c r="AG113" s="151"/>
      <c r="AH113" s="151"/>
      <c r="AI113" s="151"/>
      <c r="AJ113" s="151"/>
      <c r="AK113" s="151"/>
      <c r="AL113" s="151"/>
      <c r="AM113" s="151"/>
      <c r="AN113" s="151"/>
      <c r="AO113" s="151"/>
    </row>
    <row r="114" customFormat="false" ht="12.75" hidden="false" customHeight="true" outlineLevel="0" collapsed="false">
      <c r="A114" s="149"/>
      <c r="B114" s="149"/>
      <c r="C114" s="149"/>
      <c r="D114" s="149"/>
      <c r="E114" s="149"/>
      <c r="F114" s="149"/>
      <c r="G114" s="149"/>
      <c r="H114" s="149"/>
      <c r="I114" s="149"/>
      <c r="J114" s="149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  <c r="AE114" s="151"/>
      <c r="AF114" s="151"/>
      <c r="AG114" s="151"/>
      <c r="AH114" s="151"/>
      <c r="AI114" s="151"/>
      <c r="AJ114" s="151"/>
      <c r="AK114" s="151"/>
      <c r="AL114" s="151"/>
      <c r="AM114" s="151"/>
      <c r="AN114" s="151"/>
      <c r="AO114" s="151"/>
    </row>
    <row r="115" customFormat="false" ht="12.75" hidden="false" customHeight="true" outlineLevel="0" collapsed="false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  <c r="AK115" s="151"/>
      <c r="AL115" s="151"/>
      <c r="AM115" s="151"/>
      <c r="AN115" s="151"/>
      <c r="AO115" s="151"/>
    </row>
    <row r="116" customFormat="false" ht="12.75" hidden="false" customHeight="true" outlineLevel="0" collapsed="false">
      <c r="A116" s="149"/>
      <c r="B116" s="149"/>
      <c r="C116" s="149"/>
      <c r="D116" s="149"/>
      <c r="E116" s="149"/>
      <c r="F116" s="149"/>
      <c r="G116" s="149"/>
      <c r="H116" s="149"/>
      <c r="I116" s="149"/>
      <c r="J116" s="149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51"/>
      <c r="AO116" s="151"/>
    </row>
    <row r="117" customFormat="false" ht="12.75" hidden="false" customHeight="true" outlineLevel="0" collapsed="false">
      <c r="A117" s="149"/>
      <c r="B117" s="149"/>
      <c r="C117" s="149"/>
      <c r="D117" s="149"/>
      <c r="E117" s="149"/>
      <c r="F117" s="149"/>
      <c r="G117" s="149"/>
      <c r="H117" s="149"/>
      <c r="I117" s="149"/>
      <c r="J117" s="149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  <c r="AB117" s="151"/>
      <c r="AC117" s="151"/>
      <c r="AD117" s="151"/>
      <c r="AE117" s="151"/>
      <c r="AF117" s="151"/>
      <c r="AG117" s="151"/>
      <c r="AH117" s="151"/>
      <c r="AI117" s="151"/>
      <c r="AJ117" s="151"/>
      <c r="AK117" s="151"/>
      <c r="AL117" s="151"/>
      <c r="AM117" s="151"/>
      <c r="AN117" s="151"/>
      <c r="AO117" s="151"/>
    </row>
    <row r="118" customFormat="false" ht="12.75" hidden="false" customHeight="true" outlineLevel="0" collapsed="false">
      <c r="A118" s="149"/>
      <c r="B118" s="149"/>
      <c r="C118" s="149"/>
      <c r="D118" s="149"/>
      <c r="E118" s="149"/>
      <c r="F118" s="149"/>
      <c r="G118" s="149"/>
      <c r="H118" s="149"/>
      <c r="I118" s="149"/>
      <c r="J118" s="149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  <c r="AE118" s="151"/>
      <c r="AF118" s="151"/>
      <c r="AG118" s="151"/>
      <c r="AH118" s="151"/>
      <c r="AI118" s="151"/>
      <c r="AJ118" s="151"/>
      <c r="AK118" s="151"/>
      <c r="AL118" s="151"/>
      <c r="AM118" s="151"/>
      <c r="AN118" s="151"/>
      <c r="AO118" s="151"/>
    </row>
    <row r="119" customFormat="false" ht="12.75" hidden="false" customHeight="true" outlineLevel="0" collapsed="false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  <c r="AK119" s="151"/>
      <c r="AL119" s="151"/>
      <c r="AM119" s="151"/>
      <c r="AN119" s="151"/>
      <c r="AO119" s="151"/>
    </row>
    <row r="120" customFormat="false" ht="12.75" hidden="false" customHeight="true" outlineLevel="0" collapsed="false">
      <c r="A120" s="149"/>
      <c r="B120" s="149"/>
      <c r="C120" s="149"/>
      <c r="D120" s="149"/>
      <c r="E120" s="149"/>
      <c r="F120" s="149"/>
      <c r="G120" s="149"/>
      <c r="H120" s="149"/>
      <c r="I120" s="149"/>
      <c r="J120" s="149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1"/>
      <c r="AD120" s="151"/>
      <c r="AE120" s="151"/>
      <c r="AF120" s="151"/>
      <c r="AG120" s="151"/>
      <c r="AH120" s="151"/>
      <c r="AI120" s="151"/>
      <c r="AJ120" s="151"/>
      <c r="AK120" s="151"/>
      <c r="AL120" s="151"/>
      <c r="AM120" s="151"/>
      <c r="AN120" s="151"/>
      <c r="AO120" s="151"/>
    </row>
    <row r="121" customFormat="false" ht="12.75" hidden="false" customHeight="true" outlineLevel="0" collapsed="false">
      <c r="A121" s="149"/>
      <c r="B121" s="149"/>
      <c r="C121" s="149"/>
      <c r="D121" s="149"/>
      <c r="E121" s="149"/>
      <c r="F121" s="149"/>
      <c r="G121" s="149"/>
      <c r="H121" s="149"/>
      <c r="I121" s="149"/>
      <c r="J121" s="149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  <c r="AC121" s="151"/>
      <c r="AD121" s="151"/>
      <c r="AE121" s="151"/>
      <c r="AF121" s="151"/>
      <c r="AG121" s="151"/>
      <c r="AH121" s="151"/>
      <c r="AI121" s="151"/>
      <c r="AJ121" s="151"/>
      <c r="AK121" s="151"/>
      <c r="AL121" s="151"/>
      <c r="AM121" s="151"/>
      <c r="AN121" s="151"/>
      <c r="AO121" s="151"/>
    </row>
    <row r="122" customFormat="false" ht="12.75" hidden="false" customHeight="true" outlineLevel="0" collapsed="false">
      <c r="A122" s="149"/>
      <c r="B122" s="149"/>
      <c r="C122" s="149"/>
      <c r="D122" s="149"/>
      <c r="E122" s="149"/>
      <c r="F122" s="149"/>
      <c r="G122" s="149"/>
      <c r="H122" s="149"/>
      <c r="I122" s="149"/>
      <c r="J122" s="149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  <c r="AC122" s="151"/>
      <c r="AD122" s="151"/>
      <c r="AE122" s="151"/>
      <c r="AF122" s="151"/>
      <c r="AG122" s="151"/>
      <c r="AH122" s="151"/>
      <c r="AI122" s="151"/>
      <c r="AJ122" s="151"/>
      <c r="AK122" s="151"/>
      <c r="AL122" s="151"/>
      <c r="AM122" s="151"/>
      <c r="AN122" s="151"/>
      <c r="AO122" s="151"/>
    </row>
    <row r="123" customFormat="false" ht="12.75" hidden="false" customHeight="true" outlineLevel="0" collapsed="false">
      <c r="A123" s="149"/>
      <c r="B123" s="149"/>
      <c r="C123" s="149"/>
      <c r="D123" s="149"/>
      <c r="E123" s="149"/>
      <c r="F123" s="149"/>
      <c r="G123" s="149"/>
      <c r="H123" s="149"/>
      <c r="I123" s="149"/>
      <c r="J123" s="149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  <c r="AC123" s="151"/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51"/>
      <c r="AO123" s="151"/>
    </row>
    <row r="124" customFormat="false" ht="12.75" hidden="false" customHeight="true" outlineLevel="0" collapsed="false">
      <c r="A124" s="149"/>
      <c r="B124" s="149"/>
      <c r="C124" s="149"/>
      <c r="D124" s="149"/>
      <c r="E124" s="149"/>
      <c r="F124" s="149"/>
      <c r="G124" s="149"/>
      <c r="H124" s="149"/>
      <c r="I124" s="149"/>
      <c r="J124" s="149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  <c r="AC124" s="151"/>
      <c r="AD124" s="151"/>
      <c r="AE124" s="151"/>
      <c r="AF124" s="151"/>
      <c r="AG124" s="151"/>
      <c r="AH124" s="151"/>
      <c r="AI124" s="151"/>
      <c r="AJ124" s="151"/>
      <c r="AK124" s="151"/>
      <c r="AL124" s="151"/>
      <c r="AM124" s="151"/>
      <c r="AN124" s="151"/>
      <c r="AO124" s="151"/>
    </row>
    <row r="125" customFormat="false" ht="12.75" hidden="false" customHeight="true" outlineLevel="0" collapsed="false">
      <c r="A125" s="149"/>
      <c r="B125" s="149"/>
      <c r="C125" s="149"/>
      <c r="D125" s="149"/>
      <c r="E125" s="149"/>
      <c r="F125" s="149"/>
      <c r="G125" s="149"/>
      <c r="H125" s="149"/>
      <c r="I125" s="149"/>
      <c r="J125" s="149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  <c r="AC125" s="151"/>
      <c r="AD125" s="151"/>
      <c r="AE125" s="151"/>
      <c r="AF125" s="151"/>
      <c r="AG125" s="151"/>
      <c r="AH125" s="151"/>
      <c r="AI125" s="151"/>
      <c r="AJ125" s="151"/>
      <c r="AK125" s="151"/>
      <c r="AL125" s="151"/>
      <c r="AM125" s="151"/>
      <c r="AN125" s="151"/>
      <c r="AO125" s="151"/>
    </row>
    <row r="126" customFormat="false" ht="12.75" hidden="false" customHeight="true" outlineLevel="0" collapsed="false">
      <c r="A126" s="149"/>
      <c r="B126" s="149"/>
      <c r="C126" s="149"/>
      <c r="D126" s="149"/>
      <c r="E126" s="149"/>
      <c r="F126" s="149"/>
      <c r="G126" s="149"/>
      <c r="H126" s="149"/>
      <c r="I126" s="149"/>
      <c r="J126" s="149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  <c r="AK126" s="151"/>
      <c r="AL126" s="151"/>
      <c r="AM126" s="151"/>
      <c r="AN126" s="151"/>
      <c r="AO126" s="151"/>
    </row>
    <row r="127" customFormat="false" ht="12.75" hidden="false" customHeight="true" outlineLevel="0" collapsed="false">
      <c r="A127" s="149"/>
      <c r="B127" s="149"/>
      <c r="C127" s="149"/>
      <c r="D127" s="149"/>
      <c r="E127" s="149"/>
      <c r="F127" s="149"/>
      <c r="G127" s="149"/>
      <c r="H127" s="149"/>
      <c r="I127" s="149"/>
      <c r="J127" s="149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  <c r="AC127" s="151"/>
      <c r="AD127" s="151"/>
      <c r="AE127" s="151"/>
      <c r="AF127" s="151"/>
      <c r="AG127" s="151"/>
      <c r="AH127" s="151"/>
      <c r="AI127" s="151"/>
      <c r="AJ127" s="151"/>
      <c r="AK127" s="151"/>
      <c r="AL127" s="151"/>
      <c r="AM127" s="151"/>
      <c r="AN127" s="151"/>
      <c r="AO127" s="151"/>
    </row>
    <row r="128" customFormat="false" ht="12.75" hidden="false" customHeight="true" outlineLevel="0" collapsed="false">
      <c r="A128" s="149"/>
      <c r="B128" s="149"/>
      <c r="C128" s="149"/>
      <c r="D128" s="149"/>
      <c r="E128" s="149"/>
      <c r="F128" s="149"/>
      <c r="G128" s="149"/>
      <c r="H128" s="149"/>
      <c r="I128" s="149"/>
      <c r="J128" s="149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  <c r="AC128" s="151"/>
      <c r="AD128" s="151"/>
      <c r="AE128" s="151"/>
      <c r="AF128" s="151"/>
      <c r="AG128" s="151"/>
      <c r="AH128" s="151"/>
      <c r="AI128" s="151"/>
      <c r="AJ128" s="151"/>
      <c r="AK128" s="151"/>
      <c r="AL128" s="151"/>
      <c r="AM128" s="151"/>
      <c r="AN128" s="151"/>
      <c r="AO128" s="151"/>
    </row>
    <row r="129" customFormat="false" ht="12.75" hidden="false" customHeight="true" outlineLevel="0" collapsed="false">
      <c r="A129" s="149"/>
      <c r="B129" s="149"/>
      <c r="C129" s="149"/>
      <c r="D129" s="149"/>
      <c r="E129" s="149"/>
      <c r="F129" s="149"/>
      <c r="G129" s="149"/>
      <c r="H129" s="149"/>
      <c r="I129" s="149"/>
      <c r="J129" s="149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  <c r="AK129" s="151"/>
      <c r="AL129" s="151"/>
      <c r="AM129" s="151"/>
      <c r="AN129" s="151"/>
      <c r="AO129" s="151"/>
    </row>
    <row r="130" customFormat="false" ht="12.75" hidden="false" customHeight="true" outlineLevel="0" collapsed="false">
      <c r="A130" s="149"/>
      <c r="B130" s="149"/>
      <c r="C130" s="149"/>
      <c r="D130" s="149"/>
      <c r="E130" s="149"/>
      <c r="F130" s="149"/>
      <c r="G130" s="149"/>
      <c r="H130" s="149"/>
      <c r="I130" s="149"/>
      <c r="J130" s="149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  <c r="AB130" s="151"/>
      <c r="AC130" s="151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51"/>
      <c r="AO130" s="151"/>
    </row>
    <row r="131" customFormat="false" ht="12.75" hidden="false" customHeight="true" outlineLevel="0" collapsed="false">
      <c r="A131" s="149"/>
      <c r="B131" s="149"/>
      <c r="C131" s="149"/>
      <c r="D131" s="149"/>
      <c r="E131" s="149"/>
      <c r="F131" s="149"/>
      <c r="G131" s="149"/>
      <c r="H131" s="149"/>
      <c r="I131" s="149"/>
      <c r="J131" s="149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1"/>
    </row>
    <row r="132" customFormat="false" ht="12.75" hidden="false" customHeight="true" outlineLevel="0" collapsed="false">
      <c r="A132" s="149"/>
      <c r="B132" s="149"/>
      <c r="C132" s="149"/>
      <c r="D132" s="149"/>
      <c r="E132" s="149"/>
      <c r="F132" s="149"/>
      <c r="G132" s="149"/>
      <c r="H132" s="149"/>
      <c r="I132" s="149"/>
      <c r="J132" s="149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  <c r="AB132" s="151"/>
      <c r="AC132" s="151"/>
      <c r="AD132" s="151"/>
      <c r="AE132" s="151"/>
      <c r="AF132" s="151"/>
      <c r="AG132" s="151"/>
      <c r="AH132" s="151"/>
      <c r="AI132" s="151"/>
      <c r="AJ132" s="151"/>
      <c r="AK132" s="151"/>
      <c r="AL132" s="151"/>
      <c r="AM132" s="151"/>
      <c r="AN132" s="151"/>
      <c r="AO132" s="151"/>
    </row>
    <row r="133" customFormat="false" ht="12.75" hidden="false" customHeight="true" outlineLevel="0" collapsed="false">
      <c r="A133" s="149"/>
      <c r="B133" s="149"/>
      <c r="C133" s="149"/>
      <c r="D133" s="149"/>
      <c r="E133" s="149"/>
      <c r="F133" s="149"/>
      <c r="G133" s="149"/>
      <c r="H133" s="149"/>
      <c r="I133" s="149"/>
      <c r="J133" s="149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A133" s="151"/>
      <c r="AB133" s="151"/>
      <c r="AC133" s="151"/>
      <c r="AD133" s="151"/>
      <c r="AE133" s="151"/>
      <c r="AF133" s="151"/>
      <c r="AG133" s="151"/>
      <c r="AH133" s="151"/>
      <c r="AI133" s="151"/>
      <c r="AJ133" s="151"/>
      <c r="AK133" s="151"/>
      <c r="AL133" s="151"/>
      <c r="AM133" s="151"/>
      <c r="AN133" s="151"/>
      <c r="AO133" s="151"/>
    </row>
    <row r="134" customFormat="false" ht="12.75" hidden="false" customHeight="true" outlineLevel="0" collapsed="false">
      <c r="A134" s="151"/>
      <c r="B134" s="186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  <c r="AB134" s="151"/>
      <c r="AC134" s="151"/>
      <c r="AD134" s="151"/>
      <c r="AE134" s="151"/>
      <c r="AF134" s="151"/>
      <c r="AG134" s="151"/>
      <c r="AH134" s="151"/>
      <c r="AI134" s="151"/>
      <c r="AJ134" s="151"/>
      <c r="AK134" s="151"/>
      <c r="AL134" s="151"/>
      <c r="AM134" s="151"/>
      <c r="AN134" s="151"/>
      <c r="AO134" s="151"/>
    </row>
    <row r="135" customFormat="false" ht="12.75" hidden="false" customHeight="true" outlineLevel="0" collapsed="false">
      <c r="A135" s="174"/>
      <c r="B135" s="186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A135" s="151"/>
      <c r="AB135" s="151"/>
      <c r="AC135" s="151"/>
      <c r="AD135" s="151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51"/>
      <c r="AO135" s="151"/>
    </row>
    <row r="136" customFormat="false" ht="12.75" hidden="false" customHeight="true" outlineLevel="0" collapsed="false">
      <c r="A136" s="194" t="s">
        <v>101</v>
      </c>
      <c r="B136" s="194" t="n">
        <f aca="false">VLOOKUP(B1,Dati!B2:AF14,2,0)</f>
        <v>0</v>
      </c>
      <c r="C136" s="194" t="n">
        <f aca="false">VLOOKUP(B1,Dati!B2:AF14,3,0)</f>
        <v>0</v>
      </c>
      <c r="D136" s="194" t="n">
        <f aca="false">VLOOKUP(B1,Dati!B2:AF14,4,0)</f>
        <v>0</v>
      </c>
      <c r="E136" s="194" t="n">
        <f aca="false">VLOOKUP(B1,Dati!B2:AF14,5,0)</f>
        <v>0</v>
      </c>
      <c r="F136" s="194" t="n">
        <f aca="false">VLOOKUP(B1,Dati!B2:AF14,6,0)</f>
        <v>0</v>
      </c>
      <c r="G136" s="194" t="n">
        <f aca="false">VLOOKUP(B1,Dati!B2:AF14,7,0)</f>
        <v>0</v>
      </c>
      <c r="H136" s="194" t="n">
        <f aca="false">VLOOKUP(B1,Dati!B2:AF14,8,0)</f>
        <v>0</v>
      </c>
      <c r="I136" s="194" t="n">
        <f aca="false">VLOOKUP(B1,Dati!B2:AF14,9,0)</f>
        <v>0</v>
      </c>
      <c r="J136" s="194" t="n">
        <f aca="false">VLOOKUP(B1,Dati!B2:AF14,10,0)</f>
        <v>0</v>
      </c>
      <c r="K136" s="194" t="n">
        <f aca="false">VLOOKUP(B1,Dati!B2:AF14,11,0)</f>
        <v>0</v>
      </c>
      <c r="L136" s="194" t="n">
        <f aca="false">VLOOKUP(B1,Dati!B2:AF14,12,0)</f>
        <v>0</v>
      </c>
      <c r="M136" s="194" t="n">
        <f aca="false">VLOOKUP(B1,Dati!B2:AF14,13,0)</f>
        <v>0</v>
      </c>
      <c r="N136" s="194" t="n">
        <f aca="false">VLOOKUP(B1,Dati!B2:AF14,14,0)</f>
        <v>0</v>
      </c>
      <c r="O136" s="194" t="n">
        <f aca="false">VLOOKUP(B1,Dati!B2:AF14,15,0)</f>
        <v>0</v>
      </c>
      <c r="P136" s="194" t="n">
        <f aca="false">VLOOKUP(B1,Dati!B2:AF14,16,0)</f>
        <v>0</v>
      </c>
      <c r="Q136" s="194" t="n">
        <f aca="false">VLOOKUP(B1,Dati!B2:AF14,17,0)</f>
        <v>0</v>
      </c>
      <c r="R136" s="194" t="n">
        <f aca="false">VLOOKUP(B1,Dati!B2:AF14,18,0)</f>
        <v>0</v>
      </c>
      <c r="S136" s="194" t="n">
        <f aca="false">VLOOKUP(B1,Dati!B2:AF14,19,0)</f>
        <v>0</v>
      </c>
      <c r="T136" s="194" t="n">
        <f aca="false">VLOOKUP(B1,Dati!B2:AF14,20,0)</f>
        <v>0</v>
      </c>
      <c r="U136" s="194" t="n">
        <f aca="false">VLOOKUP(B1,Dati!B2:AF14,21,0)</f>
        <v>0</v>
      </c>
      <c r="V136" s="194" t="n">
        <f aca="false">VLOOKUP(B1,Dati!B2:AF14,22,0)</f>
        <v>0</v>
      </c>
      <c r="W136" s="194" t="n">
        <f aca="false">VLOOKUP(B1,Dati!B2:AF14,23,0)</f>
        <v>0</v>
      </c>
      <c r="X136" s="194" t="n">
        <f aca="false">VLOOKUP(B1,Dati!B2:AF14,24,0)</f>
        <v>0</v>
      </c>
      <c r="Y136" s="194" t="n">
        <f aca="false">VLOOKUP(B1,Dati!B2:AF14,25,0)</f>
        <v>0</v>
      </c>
      <c r="Z136" s="194" t="n">
        <f aca="false">VLOOKUP(B1,Dati!B2:AF14,26,0)</f>
        <v>0</v>
      </c>
      <c r="AA136" s="194" t="n">
        <f aca="false">VLOOKUP(B1,Dati!B2:AF14,27,0)</f>
        <v>0</v>
      </c>
      <c r="AB136" s="194" t="n">
        <f aca="false">VLOOKUP(B1,Dati!B2:AF14,28,0)</f>
        <v>0</v>
      </c>
      <c r="AC136" s="194" t="n">
        <f aca="false">VLOOKUP(B1,Dati!B2:AF14,29,0)</f>
        <v>0</v>
      </c>
      <c r="AD136" s="194" t="n">
        <f aca="false">VLOOKUP(B1,Dati!B2:AF14,30,0)</f>
        <v>0</v>
      </c>
      <c r="AE136" s="194" t="n">
        <f aca="false">VLOOKUP(B1,Dati!B2:AF14,31,0)</f>
        <v>0</v>
      </c>
      <c r="AF136" s="151"/>
      <c r="AG136" s="151"/>
      <c r="AH136" s="151"/>
      <c r="AI136" s="151"/>
      <c r="AJ136" s="151"/>
      <c r="AK136" s="151"/>
      <c r="AL136" s="151"/>
      <c r="AM136" s="151"/>
      <c r="AN136" s="151"/>
      <c r="AO136" s="151"/>
    </row>
    <row r="137" customFormat="false" ht="12.75" hidden="false" customHeight="true" outlineLevel="0" collapsed="false">
      <c r="A137" s="194" t="s">
        <v>102</v>
      </c>
      <c r="B137" s="194" t="str">
        <f aca="false">VLOOKUP(B1,Dati!B17:AF28,2,0)</f>
        <v>B=</v>
      </c>
      <c r="C137" s="194" t="n">
        <f aca="false">VLOOKUP(B1,Dati!B17:AF28,3,0)</f>
        <v>0</v>
      </c>
      <c r="D137" s="194" t="n">
        <f aca="false">VLOOKUP(B1,Dati!B17:AF28,4,0)</f>
        <v>0</v>
      </c>
      <c r="E137" s="194" t="n">
        <f aca="false">VLOOKUP(B1,Dati!B17:AF28,5,0)</f>
        <v>0</v>
      </c>
      <c r="F137" s="194" t="n">
        <f aca="false">VLOOKUP(B1,Dati!B17:AF28,6,0)</f>
        <v>0</v>
      </c>
      <c r="G137" s="194" t="n">
        <f aca="false">VLOOKUP(B1,Dati!B17:AF28,7,0)</f>
        <v>0</v>
      </c>
      <c r="H137" s="194" t="n">
        <f aca="false">VLOOKUP(B1,Dati!B17:AF28,8,0)</f>
        <v>0</v>
      </c>
      <c r="I137" s="194" t="n">
        <f aca="false">VLOOKUP(B1,Dati!B17:AF28,9,0)</f>
        <v>0</v>
      </c>
      <c r="J137" s="194" t="n">
        <f aca="false">VLOOKUP(B1,Dati!B17:AF28,10,0)</f>
        <v>0</v>
      </c>
      <c r="K137" s="194" t="n">
        <f aca="false">VLOOKUP(B1,Dati!B17:AF28,11,0)</f>
        <v>0</v>
      </c>
      <c r="L137" s="194" t="n">
        <f aca="false">VLOOKUP(B1,Dati!B17:AF28,12,0)</f>
        <v>0</v>
      </c>
      <c r="M137" s="194" t="n">
        <f aca="false">VLOOKUP(B1,Dati!B17:AF28,13,0)</f>
        <v>0</v>
      </c>
      <c r="N137" s="194" t="n">
        <f aca="false">VLOOKUP(B1,Dati!B17:AF28,14,0)</f>
        <v>0</v>
      </c>
      <c r="O137" s="194" t="n">
        <f aca="false">VLOOKUP(B1,Dati!B17:AF28,15,0)</f>
        <v>0</v>
      </c>
      <c r="P137" s="194" t="n">
        <f aca="false">VLOOKUP(B1,Dati!B17:AF28,16,0)</f>
        <v>0</v>
      </c>
      <c r="Q137" s="194" t="n">
        <f aca="false">VLOOKUP(B1,Dati!B17:AF28,17,0)</f>
        <v>0</v>
      </c>
      <c r="R137" s="194" t="n">
        <f aca="false">VLOOKUP(B1,Dati!B17:AF28,18,0)</f>
        <v>0</v>
      </c>
      <c r="S137" s="194" t="n">
        <f aca="false">VLOOKUP(B1,Dati!B17:AF28,19,0)</f>
        <v>0</v>
      </c>
      <c r="T137" s="194" t="n">
        <f aca="false">VLOOKUP(B1,Dati!B17:AF28,20,0)</f>
        <v>0</v>
      </c>
      <c r="U137" s="194" t="n">
        <f aca="false">VLOOKUP(B1,Dati!B17:AF28,21,0)</f>
        <v>0</v>
      </c>
      <c r="V137" s="194" t="n">
        <f aca="false">VLOOKUP(B1,Dati!B17:AF28,22,0)</f>
        <v>0</v>
      </c>
      <c r="W137" s="194" t="n">
        <f aca="false">VLOOKUP(B1,Dati!B17:AF28,23,0)</f>
        <v>0</v>
      </c>
      <c r="X137" s="194" t="n">
        <f aca="false">VLOOKUP(B1,Dati!B17:AF28,24,0)</f>
        <v>0</v>
      </c>
      <c r="Y137" s="194" t="n">
        <f aca="false">VLOOKUP(B1,Dati!B17:AF28,25,0)</f>
        <v>0</v>
      </c>
      <c r="Z137" s="194" t="n">
        <f aca="false">VLOOKUP(B1,Dati!B17:AF28,26,0)</f>
        <v>0</v>
      </c>
      <c r="AA137" s="194" t="n">
        <f aca="false">VLOOKUP(B1,Dati!B17:AF28,27,0)</f>
        <v>0</v>
      </c>
      <c r="AB137" s="194" t="n">
        <f aca="false">VLOOKUP(B1,Dati!B17:AF28,28,0)</f>
        <v>0</v>
      </c>
      <c r="AC137" s="194" t="n">
        <f aca="false">VLOOKUP(B1,Dati!B17:AF28,29,0)</f>
        <v>0</v>
      </c>
      <c r="AD137" s="194" t="n">
        <f aca="false">VLOOKUP(B1,Dati!B17:AF28,30,0)</f>
        <v>0</v>
      </c>
      <c r="AE137" s="194" t="n">
        <f aca="false">VLOOKUP(B1,Dati!B17:AF28,31,0)</f>
        <v>0</v>
      </c>
      <c r="AF137" s="151"/>
      <c r="AG137" s="151"/>
      <c r="AH137" s="151"/>
      <c r="AI137" s="151"/>
      <c r="AJ137" s="151"/>
      <c r="AK137" s="151"/>
      <c r="AL137" s="151"/>
      <c r="AM137" s="151"/>
      <c r="AN137" s="151"/>
      <c r="AO137" s="151"/>
    </row>
    <row r="138" customFormat="false" ht="12.75" hidden="false" customHeight="true" outlineLevel="0" collapsed="false">
      <c r="A138" s="194" t="s">
        <v>103</v>
      </c>
      <c r="B138" s="194" t="n">
        <f aca="false">VLOOKUP(B1,Dati!B31:AF42,2,0)</f>
        <v>0</v>
      </c>
      <c r="C138" s="194" t="n">
        <f aca="false">VLOOKUP(B1,Dati!B31:AF42,3,0)</f>
        <v>0</v>
      </c>
      <c r="D138" s="194" t="n">
        <f aca="false">VLOOKUP(B1,Dati!B31:AF42,4,0)</f>
        <v>0</v>
      </c>
      <c r="E138" s="194" t="n">
        <f aca="false">VLOOKUP(B1,Dati!B31:AF42,5,0)</f>
        <v>0</v>
      </c>
      <c r="F138" s="194" t="n">
        <f aca="false">VLOOKUP(B1,Dati!B31:AF42,6,0)</f>
        <v>0</v>
      </c>
      <c r="G138" s="194" t="n">
        <f aca="false">VLOOKUP(B1,Dati!B31:AF42,7,0)</f>
        <v>0</v>
      </c>
      <c r="H138" s="194" t="n">
        <f aca="false">VLOOKUP(B1,Dati!B31:AF42,8,0)</f>
        <v>0</v>
      </c>
      <c r="I138" s="194" t="n">
        <f aca="false">VLOOKUP(B1,Dati!B31:AF42,9,0)</f>
        <v>0</v>
      </c>
      <c r="J138" s="194" t="n">
        <f aca="false">VLOOKUP(B1,Dati!B31:AF42,10,0)</f>
        <v>0</v>
      </c>
      <c r="K138" s="194" t="n">
        <f aca="false">VLOOKUP(B1,Dati!B31:AF42,11,0)</f>
        <v>0</v>
      </c>
      <c r="L138" s="194" t="n">
        <f aca="false">VLOOKUP(B1,Dati!B31:AF42,12,0)</f>
        <v>0</v>
      </c>
      <c r="M138" s="194" t="n">
        <f aca="false">VLOOKUP(B1,Dati!B31:AF42,13,0)</f>
        <v>0</v>
      </c>
      <c r="N138" s="194" t="n">
        <f aca="false">VLOOKUP(B1,Dati!B31:AF42,14,0)</f>
        <v>0</v>
      </c>
      <c r="O138" s="194" t="n">
        <f aca="false">VLOOKUP(B1,Dati!B31:AF42,15,0)</f>
        <v>0</v>
      </c>
      <c r="P138" s="194" t="n">
        <f aca="false">VLOOKUP(B1,Dati!B31:AF42,16,0)</f>
        <v>0</v>
      </c>
      <c r="Q138" s="194" t="n">
        <f aca="false">VLOOKUP(B1,Dati!B31:AF42,17,0)</f>
        <v>0</v>
      </c>
      <c r="R138" s="194" t="n">
        <f aca="false">VLOOKUP(B1,Dati!B31:AF42,18,0)</f>
        <v>0</v>
      </c>
      <c r="S138" s="194" t="n">
        <f aca="false">VLOOKUP(B1,Dati!B31:AF42,19,0)</f>
        <v>0</v>
      </c>
      <c r="T138" s="194" t="n">
        <f aca="false">VLOOKUP(B1,Dati!B31:AF42,20,0)</f>
        <v>0</v>
      </c>
      <c r="U138" s="194" t="n">
        <f aca="false">VLOOKUP(B1,Dati!B31:AF42,21,0)</f>
        <v>0</v>
      </c>
      <c r="V138" s="194" t="n">
        <f aca="false">VLOOKUP(B1,Dati!B31:AF42,22,0)</f>
        <v>0</v>
      </c>
      <c r="W138" s="194" t="n">
        <f aca="false">VLOOKUP(B1,Dati!B31:AF42,23,0)</f>
        <v>0</v>
      </c>
      <c r="X138" s="194" t="n">
        <f aca="false">VLOOKUP(B1,Dati!B31:AF42,24,0)</f>
        <v>0</v>
      </c>
      <c r="Y138" s="194" t="n">
        <f aca="false">VLOOKUP(B1,Dati!B31:AF42,25,0)</f>
        <v>0</v>
      </c>
      <c r="Z138" s="194" t="n">
        <f aca="false">VLOOKUP(B1,Dati!B31:AF42,26,0)</f>
        <v>0</v>
      </c>
      <c r="AA138" s="194" t="n">
        <f aca="false">VLOOKUP(B1,Dati!B31:AF42,27,0)</f>
        <v>0</v>
      </c>
      <c r="AB138" s="194" t="n">
        <f aca="false">VLOOKUP(B1,Dati!B31:AF42,28,0)</f>
        <v>0</v>
      </c>
      <c r="AC138" s="194" t="n">
        <f aca="false">VLOOKUP(B1,Dati!B31:AF42,29,0)</f>
        <v>0</v>
      </c>
      <c r="AD138" s="194" t="n">
        <f aca="false">VLOOKUP(B1,Dati!B31:AF42,30,0)</f>
        <v>0</v>
      </c>
      <c r="AE138" s="194" t="n">
        <f aca="false">VLOOKUP(B1,Dati!B31:AF42,31,0)</f>
        <v>0</v>
      </c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</row>
    <row r="139" customFormat="false" ht="12.75" hidden="false" customHeight="true" outlineLevel="0" collapsed="false">
      <c r="A139" s="194" t="s">
        <v>104</v>
      </c>
      <c r="B139" s="194" t="n">
        <f aca="false">VLOOKUP(B1,Dati!B45:AF56,2,0)</f>
        <v>0</v>
      </c>
      <c r="C139" s="194" t="n">
        <f aca="false">VLOOKUP(B1,Dati!B45:AF56,3,0)</f>
        <v>0</v>
      </c>
      <c r="D139" s="194" t="n">
        <f aca="false">VLOOKUP(B1,Dati!B45:AF56,4,0)</f>
        <v>0</v>
      </c>
      <c r="E139" s="194" t="n">
        <f aca="false">VLOOKUP(B1,Dati!B45:AF56,5,0)</f>
        <v>0</v>
      </c>
      <c r="F139" s="194" t="n">
        <f aca="false">VLOOKUP(B1,Dati!B45:AF56,6,0)</f>
        <v>0</v>
      </c>
      <c r="G139" s="194" t="n">
        <f aca="false">VLOOKUP(B1,Dati!B45:AF56,7,0)</f>
        <v>0</v>
      </c>
      <c r="H139" s="194" t="n">
        <f aca="false">VLOOKUP(B1,Dati!B45:AF56,8,0)</f>
        <v>0</v>
      </c>
      <c r="I139" s="194" t="n">
        <f aca="false">VLOOKUP(B1,Dati!B45:AF56,9,0)</f>
        <v>0</v>
      </c>
      <c r="J139" s="194" t="n">
        <f aca="false">VLOOKUP(B1,Dati!B45:AF56,10,0)</f>
        <v>0</v>
      </c>
      <c r="K139" s="194" t="n">
        <f aca="false">VLOOKUP(B1,Dati!B45:AF56,11,0)</f>
        <v>0</v>
      </c>
      <c r="L139" s="194" t="n">
        <f aca="false">VLOOKUP(B1,Dati!B45:AF56,12,0)</f>
        <v>0</v>
      </c>
      <c r="M139" s="194" t="n">
        <f aca="false">VLOOKUP(B1,Dati!B45:AF56,13,0)</f>
        <v>0</v>
      </c>
      <c r="N139" s="194" t="n">
        <f aca="false">VLOOKUP(B1,Dati!B45:AF56,14,0)</f>
        <v>0</v>
      </c>
      <c r="O139" s="194" t="n">
        <f aca="false">VLOOKUP(B1,Dati!B45:AF56,15,0)</f>
        <v>0</v>
      </c>
      <c r="P139" s="194" t="n">
        <f aca="false">VLOOKUP(B1,Dati!B45:AF56,16,0)</f>
        <v>0</v>
      </c>
      <c r="Q139" s="194" t="n">
        <f aca="false">VLOOKUP(B1,Dati!B45:AF56,17,0)</f>
        <v>0</v>
      </c>
      <c r="R139" s="194" t="n">
        <f aca="false">VLOOKUP(B1,Dati!B45:AF56,18,0)</f>
        <v>0</v>
      </c>
      <c r="S139" s="194" t="n">
        <f aca="false">VLOOKUP(B1,Dati!B45:AF56,19,0)</f>
        <v>0</v>
      </c>
      <c r="T139" s="194" t="n">
        <f aca="false">VLOOKUP(B1,Dati!B45:AF56,20,0)</f>
        <v>0</v>
      </c>
      <c r="U139" s="194" t="n">
        <f aca="false">VLOOKUP(B1,Dati!B45:AF56,21,0)</f>
        <v>0</v>
      </c>
      <c r="V139" s="194" t="n">
        <f aca="false">VLOOKUP(B1,Dati!B45:AF56,22,0)</f>
        <v>0</v>
      </c>
      <c r="W139" s="194" t="n">
        <f aca="false">VLOOKUP(B1,Dati!B45:AF56,23,0)</f>
        <v>0</v>
      </c>
      <c r="X139" s="194" t="n">
        <f aca="false">VLOOKUP(B1,Dati!B45:AF56,24,0)</f>
        <v>0</v>
      </c>
      <c r="Y139" s="194" t="n">
        <f aca="false">VLOOKUP(B1,Dati!B45:AF56,25,0)</f>
        <v>0</v>
      </c>
      <c r="Z139" s="194" t="n">
        <f aca="false">VLOOKUP(B1,Dati!B45:AF56,26,0)</f>
        <v>0</v>
      </c>
      <c r="AA139" s="194" t="n">
        <f aca="false">VLOOKUP(B1,Dati!B45:AF56,27,0)</f>
        <v>0</v>
      </c>
      <c r="AB139" s="194" t="n">
        <f aca="false">VLOOKUP(B1,Dati!B45:AF56,28,0)</f>
        <v>0</v>
      </c>
      <c r="AC139" s="194" t="n">
        <f aca="false">VLOOKUP(B1,Dati!B45:AF56,29,0)</f>
        <v>0</v>
      </c>
      <c r="AD139" s="194" t="n">
        <f aca="false">VLOOKUP(B1,Dati!B45:AF56,30,0)</f>
        <v>0</v>
      </c>
      <c r="AE139" s="194" t="n">
        <f aca="false">VLOOKUP(B1,Dati!B45:AF56,31,0)</f>
        <v>0</v>
      </c>
      <c r="AF139" s="151"/>
      <c r="AG139" s="151"/>
      <c r="AH139" s="151"/>
      <c r="AI139" s="151"/>
      <c r="AJ139" s="151"/>
      <c r="AK139" s="151"/>
      <c r="AL139" s="151"/>
      <c r="AM139" s="151"/>
      <c r="AN139" s="151"/>
      <c r="AO139" s="151"/>
    </row>
    <row r="140" customFormat="false" ht="12.75" hidden="false" customHeight="true" outlineLevel="0" collapsed="false">
      <c r="A140" s="194" t="s">
        <v>105</v>
      </c>
      <c r="B140" s="194" t="n">
        <f aca="false">VLOOKUP(B1,Dati!B59:AF70,2,0)</f>
        <v>0</v>
      </c>
      <c r="C140" s="194" t="n">
        <f aca="false">VLOOKUP(B1,Dati!B59:AF70,3,0)</f>
        <v>0</v>
      </c>
      <c r="D140" s="194" t="n">
        <f aca="false">VLOOKUP(B1,Dati!B59:AF70,4,0)</f>
        <v>0</v>
      </c>
      <c r="E140" s="194" t="n">
        <f aca="false">VLOOKUP(B1,Dati!B59:AF70,5,0)</f>
        <v>0</v>
      </c>
      <c r="F140" s="194" t="n">
        <f aca="false">VLOOKUP(B1,Dati!B59:AF70,6,0)</f>
        <v>0</v>
      </c>
      <c r="G140" s="194" t="n">
        <f aca="false">VLOOKUP(B1,Dati!B59:AF70,7,0)</f>
        <v>0</v>
      </c>
      <c r="H140" s="194" t="n">
        <f aca="false">VLOOKUP(B1,Dati!B59:AF70,8,0)</f>
        <v>0</v>
      </c>
      <c r="I140" s="194" t="n">
        <f aca="false">VLOOKUP(B1,Dati!B59:AF70,9,0)</f>
        <v>0</v>
      </c>
      <c r="J140" s="194" t="n">
        <f aca="false">VLOOKUP(B1,Dati!B59:AF70,10,0)</f>
        <v>0</v>
      </c>
      <c r="K140" s="194" t="n">
        <f aca="false">VLOOKUP(B1,Dati!B59:AF70,11,0)</f>
        <v>0</v>
      </c>
      <c r="L140" s="194" t="n">
        <f aca="false">VLOOKUP(B1,Dati!B59:AF70,12,0)</f>
        <v>0</v>
      </c>
      <c r="M140" s="194" t="n">
        <f aca="false">VLOOKUP(B1,Dati!B59:AF70,13,0)</f>
        <v>0</v>
      </c>
      <c r="N140" s="194" t="n">
        <f aca="false">VLOOKUP(B1,Dati!B59:AF70,14,0)</f>
        <v>0</v>
      </c>
      <c r="O140" s="194" t="n">
        <f aca="false">VLOOKUP(B1,Dati!B59:AF70,15,0)</f>
        <v>0</v>
      </c>
      <c r="P140" s="194" t="n">
        <f aca="false">VLOOKUP(B1,Dati!B59:AF70,16,0)</f>
        <v>0</v>
      </c>
      <c r="Q140" s="194" t="n">
        <f aca="false">VLOOKUP(B1,Dati!B59:AF70,17,0)</f>
        <v>0</v>
      </c>
      <c r="R140" s="194" t="n">
        <f aca="false">VLOOKUP(B1,Dati!B59:AF70,18,0)</f>
        <v>0</v>
      </c>
      <c r="S140" s="194" t="n">
        <f aca="false">VLOOKUP(B1,Dati!B59:AF70,19,0)</f>
        <v>0</v>
      </c>
      <c r="T140" s="194" t="n">
        <f aca="false">VLOOKUP(B1,Dati!B59:AF70,20,0)</f>
        <v>0</v>
      </c>
      <c r="U140" s="194" t="n">
        <f aca="false">VLOOKUP(B1,Dati!B59:AF70,21,0)</f>
        <v>0</v>
      </c>
      <c r="V140" s="194" t="n">
        <f aca="false">VLOOKUP(B1,Dati!B59:AF70,22,0)</f>
        <v>0</v>
      </c>
      <c r="W140" s="194" t="n">
        <f aca="false">VLOOKUP(B1,Dati!B59:AF70,23,0)</f>
        <v>0</v>
      </c>
      <c r="X140" s="194" t="n">
        <f aca="false">VLOOKUP(B1,Dati!B59:AF70,24,0)</f>
        <v>0</v>
      </c>
      <c r="Y140" s="194" t="n">
        <f aca="false">VLOOKUP(B1,Dati!B59:AF70,25,0)</f>
        <v>0</v>
      </c>
      <c r="Z140" s="194" t="n">
        <f aca="false">VLOOKUP(B1,Dati!B59:AF70,26,0)</f>
        <v>0</v>
      </c>
      <c r="AA140" s="194" t="n">
        <f aca="false">VLOOKUP(B1,Dati!B59:AF70,27,0)</f>
        <v>0</v>
      </c>
      <c r="AB140" s="194" t="n">
        <f aca="false">VLOOKUP(B1,Dati!B59:AF70,28,0)</f>
        <v>0</v>
      </c>
      <c r="AC140" s="194" t="n">
        <f aca="false">VLOOKUP(B1,Dati!B59:AF70,29,0)</f>
        <v>0</v>
      </c>
      <c r="AD140" s="194" t="n">
        <f aca="false">VLOOKUP(B1,Dati!B59:AF70,30,0)</f>
        <v>0</v>
      </c>
      <c r="AE140" s="194" t="n">
        <f aca="false">VLOOKUP(B1,Dati!B59:AF70,31,0)</f>
        <v>0</v>
      </c>
      <c r="AF140" s="151"/>
      <c r="AG140" s="151"/>
      <c r="AH140" s="151"/>
      <c r="AI140" s="151"/>
      <c r="AJ140" s="151"/>
      <c r="AK140" s="151"/>
      <c r="AL140" s="151"/>
      <c r="AM140" s="151"/>
      <c r="AN140" s="151"/>
      <c r="AO140" s="151"/>
    </row>
    <row r="141" customFormat="false" ht="12.75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8.57"/>
    <col collapsed="false" customWidth="true" hidden="false" outlineLevel="0" max="8" min="3" style="0" width="4.86"/>
    <col collapsed="false" customWidth="true" hidden="false" outlineLevel="0" max="9" min="9" style="0" width="9.58"/>
    <col collapsed="false" customWidth="true" hidden="false" outlineLevel="0" max="11" min="10" style="0" width="4.86"/>
    <col collapsed="false" customWidth="true" hidden="false" outlineLevel="0" max="12" min="12" style="0" width="7.57"/>
    <col collapsed="false" customWidth="true" hidden="false" outlineLevel="0" max="13" min="13" style="0" width="8.57"/>
    <col collapsed="false" customWidth="true" hidden="false" outlineLevel="0" max="19" min="14" style="0" width="4.86"/>
    <col collapsed="false" customWidth="true" hidden="false" outlineLevel="0" max="20" min="20" style="0" width="9.58"/>
    <col collapsed="false" customWidth="true" hidden="false" outlineLevel="0" max="31" min="21" style="0" width="4.86"/>
    <col collapsed="false" customWidth="true" hidden="false" outlineLevel="0" max="32" min="32" style="0" width="8"/>
    <col collapsed="false" customWidth="true" hidden="false" outlineLevel="0" max="41" min="33" style="0" width="10.86"/>
    <col collapsed="false" customWidth="true" hidden="false" outlineLevel="0" max="1025" min="42" style="0" width="17.29"/>
  </cols>
  <sheetData>
    <row r="1" customFormat="false" ht="12.75" hidden="false" customHeight="true" outlineLevel="0" collapsed="false">
      <c r="A1" s="167" t="s">
        <v>94</v>
      </c>
      <c r="B1" s="188" t="n">
        <v>18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</row>
    <row r="2" customFormat="false" ht="12.75" hidden="false" customHeight="true" outlineLevel="0" collapsed="false">
      <c r="A2" s="166"/>
      <c r="B2" s="167"/>
      <c r="C2" s="151"/>
      <c r="D2" s="151"/>
      <c r="E2" s="151"/>
      <c r="F2" s="151"/>
      <c r="G2" s="151"/>
      <c r="H2" s="151"/>
      <c r="I2" s="167"/>
      <c r="J2" s="151"/>
      <c r="K2" s="151"/>
      <c r="L2" s="166" t="s">
        <v>95</v>
      </c>
      <c r="M2" s="167"/>
      <c r="N2" s="151"/>
      <c r="O2" s="151"/>
      <c r="P2" s="151"/>
      <c r="Q2" s="151"/>
      <c r="R2" s="151"/>
      <c r="S2" s="151"/>
      <c r="T2" s="167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</row>
    <row r="3" customFormat="false" ht="12.75" hidden="false" customHeight="true" outlineLevel="0" collapsed="false">
      <c r="A3" s="166" t="s">
        <v>74</v>
      </c>
      <c r="B3" s="167"/>
      <c r="C3" s="151"/>
      <c r="D3" s="151"/>
      <c r="E3" s="151"/>
      <c r="F3" s="151"/>
      <c r="G3" s="151"/>
      <c r="H3" s="151"/>
      <c r="I3" s="167"/>
      <c r="J3" s="151"/>
      <c r="K3" s="151"/>
      <c r="L3" s="151"/>
      <c r="M3" s="168" t="s">
        <v>2</v>
      </c>
      <c r="N3" s="150"/>
      <c r="O3" s="150"/>
      <c r="P3" s="150"/>
      <c r="Q3" s="150"/>
      <c r="R3" s="150"/>
      <c r="S3" s="151"/>
      <c r="T3" s="168" t="s">
        <v>4</v>
      </c>
      <c r="U3" s="150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</row>
    <row r="4" customFormat="false" ht="12.75" hidden="false" customHeight="true" outlineLevel="0" collapsed="false">
      <c r="A4" s="151"/>
      <c r="B4" s="168" t="s">
        <v>2</v>
      </c>
      <c r="C4" s="150"/>
      <c r="D4" s="150"/>
      <c r="E4" s="150"/>
      <c r="F4" s="150"/>
      <c r="G4" s="150"/>
      <c r="H4" s="151"/>
      <c r="I4" s="168" t="s">
        <v>4</v>
      </c>
      <c r="J4" s="150"/>
      <c r="K4" s="151"/>
      <c r="L4" s="152"/>
      <c r="M4" s="169" t="s">
        <v>54</v>
      </c>
      <c r="N4" s="169" t="s">
        <v>51</v>
      </c>
      <c r="O4" s="169" t="s">
        <v>57</v>
      </c>
      <c r="P4" s="169" t="s">
        <v>55</v>
      </c>
      <c r="Q4" s="169" t="s">
        <v>56</v>
      </c>
      <c r="R4" s="169" t="s">
        <v>5</v>
      </c>
      <c r="S4" s="170"/>
      <c r="T4" s="169" t="s">
        <v>60</v>
      </c>
      <c r="U4" s="169" t="s">
        <v>75</v>
      </c>
      <c r="V4" s="156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</row>
    <row r="5" customFormat="false" ht="12.75" hidden="false" customHeight="true" outlineLevel="0" collapsed="false">
      <c r="A5" s="152"/>
      <c r="B5" s="169" t="s">
        <v>54</v>
      </c>
      <c r="C5" s="169" t="s">
        <v>51</v>
      </c>
      <c r="D5" s="169" t="s">
        <v>57</v>
      </c>
      <c r="E5" s="169" t="s">
        <v>55</v>
      </c>
      <c r="F5" s="169" t="s">
        <v>56</v>
      </c>
      <c r="G5" s="169" t="s">
        <v>5</v>
      </c>
      <c r="H5" s="170"/>
      <c r="I5" s="169" t="s">
        <v>60</v>
      </c>
      <c r="J5" s="169" t="s">
        <v>75</v>
      </c>
      <c r="K5" s="156"/>
      <c r="L5" s="152"/>
      <c r="M5" s="171" t="n">
        <f aca="false">COUNTIF(B136:AE136,M4)</f>
        <v>0</v>
      </c>
      <c r="N5" s="171" t="n">
        <f aca="false">COUNTIF(B136:AE136,N4)</f>
        <v>0</v>
      </c>
      <c r="O5" s="171" t="n">
        <f aca="false">COUNTIF(B136:AE136,O4)</f>
        <v>0</v>
      </c>
      <c r="P5" s="171" t="n">
        <f aca="false">COUNTIF(B136:AE136,P4)</f>
        <v>0</v>
      </c>
      <c r="Q5" s="171" t="n">
        <f aca="false">COUNTIF(B136:AE136,Q4)</f>
        <v>0</v>
      </c>
      <c r="R5" s="171" t="n">
        <f aca="false">SUM(M5:Q5)</f>
        <v>0</v>
      </c>
      <c r="S5" s="170"/>
      <c r="T5" s="171" t="n">
        <f aca="false">COUNTIF(B136:AE136,T4)</f>
        <v>0</v>
      </c>
      <c r="U5" s="171" t="n">
        <f aca="false">COUNTIF(B136:AE136,U4)</f>
        <v>0</v>
      </c>
      <c r="V5" s="156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</row>
    <row r="6" customFormat="false" ht="12.75" hidden="false" customHeight="true" outlineLevel="0" collapsed="false">
      <c r="A6" s="152"/>
      <c r="B6" s="171" t="n">
        <f aca="false">COUNTIF(B136:AE140,B5)</f>
        <v>0</v>
      </c>
      <c r="C6" s="171" t="n">
        <f aca="false">COUNTIF(B136:AE140,C5)</f>
        <v>0</v>
      </c>
      <c r="D6" s="171" t="n">
        <f aca="false">COUNTIF(B136:AE140,D5)</f>
        <v>0</v>
      </c>
      <c r="E6" s="171" t="n">
        <f aca="false">COUNTIF(B136:AE140,E5)</f>
        <v>0</v>
      </c>
      <c r="F6" s="171" t="n">
        <f aca="false">COUNTIF(B136:AE140,F5)</f>
        <v>0</v>
      </c>
      <c r="G6" s="171" t="n">
        <f aca="false">SUM(B6:F6)</f>
        <v>0</v>
      </c>
      <c r="H6" s="170"/>
      <c r="I6" s="171" t="n">
        <f aca="false">COUNTIF(B136:AE140,I5)</f>
        <v>0</v>
      </c>
      <c r="J6" s="171" t="n">
        <f aca="false">COUNTIF(B136:AE140,J5)</f>
        <v>0</v>
      </c>
      <c r="K6" s="156"/>
      <c r="L6" s="152"/>
      <c r="M6" s="172" t="n">
        <f aca="false">IF(R5&gt;0,M5/R5,0)</f>
        <v>0</v>
      </c>
      <c r="N6" s="172" t="n">
        <f aca="false">IF(R5&gt;0,N5/R5,0)</f>
        <v>0</v>
      </c>
      <c r="O6" s="172" t="n">
        <f aca="false">IF(R5&gt;0,O5/R5,0)</f>
        <v>0</v>
      </c>
      <c r="P6" s="172" t="n">
        <f aca="false">IF(R5&gt;0,P5/R5,0)</f>
        <v>0</v>
      </c>
      <c r="Q6" s="172" t="n">
        <f aca="false">IF(R5&gt;0,Q5/R5,0)</f>
        <v>0</v>
      </c>
      <c r="R6" s="173" t="n">
        <f aca="false">SUM(M6:Q6)</f>
        <v>0</v>
      </c>
      <c r="S6" s="156"/>
      <c r="T6" s="196" t="s">
        <v>77</v>
      </c>
      <c r="U6" s="160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</row>
    <row r="7" customFormat="false" ht="12.75" hidden="false" customHeight="true" outlineLevel="0" collapsed="false">
      <c r="A7" s="152"/>
      <c r="B7" s="172" t="n">
        <f aca="false">IF(G6&gt;0,B6/G6,0)</f>
        <v>0</v>
      </c>
      <c r="C7" s="172" t="n">
        <f aca="false">IF(G6&gt;0,C6/G6,0)</f>
        <v>0</v>
      </c>
      <c r="D7" s="172" t="n">
        <f aca="false">IF(G6&gt;0,D6/G6,0)</f>
        <v>0</v>
      </c>
      <c r="E7" s="172" t="n">
        <f aca="false">IF(E6&gt;0,E6/G6,0)</f>
        <v>0</v>
      </c>
      <c r="F7" s="172" t="n">
        <f aca="false">IF(F6&gt;0,F6/G6,0)</f>
        <v>0</v>
      </c>
      <c r="G7" s="173" t="n">
        <f aca="false">SUM(B7:F7)</f>
        <v>0</v>
      </c>
      <c r="H7" s="156"/>
      <c r="I7" s="160"/>
      <c r="J7" s="160"/>
      <c r="K7" s="151"/>
      <c r="L7" s="174" t="s">
        <v>76</v>
      </c>
      <c r="M7" s="175" t="n">
        <f aca="false">IF(R5&gt;0,(M5-Q5)/R5,0)</f>
        <v>0</v>
      </c>
      <c r="N7" s="160"/>
      <c r="O7" s="176"/>
      <c r="P7" s="176"/>
      <c r="Q7" s="176"/>
      <c r="R7" s="160"/>
      <c r="S7" s="151"/>
      <c r="T7" s="171" t="n">
        <f aca="false">COUNTIF(B136:AE136,T6)</f>
        <v>0</v>
      </c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</row>
    <row r="8" customFormat="false" ht="12.75" hidden="false" customHeight="true" outlineLevel="0" collapsed="false">
      <c r="A8" s="174" t="s">
        <v>76</v>
      </c>
      <c r="B8" s="175" t="n">
        <f aca="false">IF(G6&gt;0,(B6-F6)/G6,0)</f>
        <v>0</v>
      </c>
      <c r="C8" s="160"/>
      <c r="D8" s="176"/>
      <c r="E8" s="176"/>
      <c r="F8" s="176"/>
      <c r="G8" s="160"/>
      <c r="H8" s="151"/>
      <c r="I8" s="149" t="s">
        <v>77</v>
      </c>
      <c r="J8" s="187" t="n">
        <f aca="false">COUNTIF(B136:AE140,I8)</f>
        <v>0</v>
      </c>
      <c r="K8" s="151"/>
      <c r="L8" s="174" t="s">
        <v>78</v>
      </c>
      <c r="M8" s="178" t="n">
        <f aca="false">IF(R5&gt;0,(M5+N5)/R5,0)</f>
        <v>0</v>
      </c>
      <c r="N8" s="179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51"/>
      <c r="AO8" s="151"/>
    </row>
    <row r="9" customFormat="false" ht="12.75" hidden="false" customHeight="true" outlineLevel="0" collapsed="false">
      <c r="A9" s="174" t="s">
        <v>78</v>
      </c>
      <c r="B9" s="178" t="n">
        <f aca="false">IF(G6&gt;0,(B6+C6)/G6,0)</f>
        <v>0</v>
      </c>
      <c r="C9" s="179"/>
      <c r="D9" s="151"/>
      <c r="E9" s="151"/>
      <c r="F9" s="151"/>
      <c r="G9" s="151"/>
      <c r="H9" s="151"/>
      <c r="I9" s="151"/>
      <c r="J9" s="151"/>
      <c r="K9" s="151"/>
      <c r="L9" s="151"/>
      <c r="M9" s="180"/>
      <c r="N9" s="179"/>
      <c r="O9" s="151"/>
      <c r="P9" s="151"/>
      <c r="Q9" s="151"/>
      <c r="R9" s="151"/>
      <c r="S9" s="151"/>
      <c r="T9" s="167" t="s">
        <v>79</v>
      </c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</row>
    <row r="10" customFormat="false" ht="12.75" hidden="false" customHeight="true" outlineLevel="0" collapsed="false">
      <c r="A10" s="151"/>
      <c r="B10" s="180"/>
      <c r="C10" s="179"/>
      <c r="D10" s="151"/>
      <c r="E10" s="151"/>
      <c r="F10" s="151"/>
      <c r="G10" s="151"/>
      <c r="H10" s="151"/>
      <c r="I10" s="167" t="s">
        <v>79</v>
      </c>
      <c r="J10" s="151"/>
      <c r="K10" s="151"/>
      <c r="L10" s="151"/>
      <c r="M10" s="168" t="s">
        <v>1</v>
      </c>
      <c r="N10" s="150"/>
      <c r="O10" s="150"/>
      <c r="P10" s="150"/>
      <c r="Q10" s="150"/>
      <c r="R10" s="150"/>
      <c r="S10" s="151"/>
      <c r="T10" s="181" t="s">
        <v>0</v>
      </c>
      <c r="U10" s="182" t="n">
        <f aca="false">M12+M19+T5</f>
        <v>0</v>
      </c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</row>
    <row r="11" customFormat="false" ht="12.75" hidden="false" customHeight="true" outlineLevel="0" collapsed="false">
      <c r="A11" s="151"/>
      <c r="B11" s="168" t="s">
        <v>1</v>
      </c>
      <c r="C11" s="150"/>
      <c r="D11" s="150"/>
      <c r="E11" s="150"/>
      <c r="F11" s="150"/>
      <c r="G11" s="150"/>
      <c r="H11" s="151"/>
      <c r="I11" s="181" t="s">
        <v>0</v>
      </c>
      <c r="J11" s="182" t="n">
        <f aca="false">B13+B20+I6</f>
        <v>0</v>
      </c>
      <c r="K11" s="151"/>
      <c r="L11" s="152"/>
      <c r="M11" s="169" t="s">
        <v>49</v>
      </c>
      <c r="N11" s="169" t="s">
        <v>47</v>
      </c>
      <c r="O11" s="169" t="s">
        <v>80</v>
      </c>
      <c r="P11" s="169" t="s">
        <v>81</v>
      </c>
      <c r="Q11" s="169" t="s">
        <v>48</v>
      </c>
      <c r="R11" s="169" t="s">
        <v>5</v>
      </c>
      <c r="S11" s="156"/>
      <c r="T11" s="181" t="s">
        <v>82</v>
      </c>
      <c r="U11" s="182" t="n">
        <f aca="false">R19+Q12+U5+T7</f>
        <v>2</v>
      </c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</row>
    <row r="12" customFormat="false" ht="12.75" hidden="false" customHeight="true" outlineLevel="0" collapsed="false">
      <c r="A12" s="152"/>
      <c r="B12" s="169" t="s">
        <v>49</v>
      </c>
      <c r="C12" s="169" t="s">
        <v>47</v>
      </c>
      <c r="D12" s="169" t="s">
        <v>80</v>
      </c>
      <c r="E12" s="169" t="s">
        <v>81</v>
      </c>
      <c r="F12" s="169" t="s">
        <v>48</v>
      </c>
      <c r="G12" s="169" t="s">
        <v>5</v>
      </c>
      <c r="H12" s="156"/>
      <c r="I12" s="181" t="s">
        <v>82</v>
      </c>
      <c r="J12" s="182" t="n">
        <f aca="false">G20+F13+J6+J8</f>
        <v>2</v>
      </c>
      <c r="K12" s="151"/>
      <c r="L12" s="152"/>
      <c r="M12" s="171" t="n">
        <f aca="false">COUNTIF(B136:AE136,M11)</f>
        <v>0</v>
      </c>
      <c r="N12" s="171" t="n">
        <f aca="false">COUNTIF(B136:AE136,N11)</f>
        <v>1</v>
      </c>
      <c r="O12" s="171" t="n">
        <f aca="false">COUNTIF(B136:AE136,O11)</f>
        <v>0</v>
      </c>
      <c r="P12" s="171" t="n">
        <f aca="false">COUNTIF(B136:AE136,P11)</f>
        <v>0</v>
      </c>
      <c r="Q12" s="171" t="n">
        <f aca="false">COUNTIF(B136:AE136,Q11)</f>
        <v>1</v>
      </c>
      <c r="R12" s="171" t="n">
        <f aca="false">SUM(M12:Q12)</f>
        <v>2</v>
      </c>
      <c r="S12" s="156"/>
      <c r="T12" s="181" t="s">
        <v>83</v>
      </c>
      <c r="U12" s="182" t="n">
        <f aca="false">Q5</f>
        <v>0</v>
      </c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</row>
    <row r="13" customFormat="false" ht="12.75" hidden="false" customHeight="true" outlineLevel="0" collapsed="false">
      <c r="A13" s="152"/>
      <c r="B13" s="171" t="n">
        <f aca="false">COUNTIF(B136:AE140,B12)</f>
        <v>0</v>
      </c>
      <c r="C13" s="171" t="n">
        <f aca="false">COUNTIF(B136:AE140,C12)</f>
        <v>1</v>
      </c>
      <c r="D13" s="171" t="n">
        <f aca="false">COUNTIF(B136:AE140,D12)</f>
        <v>0</v>
      </c>
      <c r="E13" s="171" t="n">
        <f aca="false">COUNTIF(B136:AE140,E12)</f>
        <v>0</v>
      </c>
      <c r="F13" s="171" t="n">
        <f aca="false">COUNTIF(B136:AE140,F12)</f>
        <v>1</v>
      </c>
      <c r="G13" s="171" t="n">
        <f aca="false">SUM(B13:F13)</f>
        <v>2</v>
      </c>
      <c r="H13" s="156"/>
      <c r="I13" s="181" t="s">
        <v>83</v>
      </c>
      <c r="J13" s="182" t="n">
        <f aca="false">F6</f>
        <v>0</v>
      </c>
      <c r="K13" s="151"/>
      <c r="L13" s="152"/>
      <c r="M13" s="172" t="n">
        <f aca="false">IF(R12&gt;0,M12/R12,0)</f>
        <v>0</v>
      </c>
      <c r="N13" s="172" t="n">
        <f aca="false">IF(R2&gt;0,N12/R12,0)</f>
        <v>0</v>
      </c>
      <c r="O13" s="172" t="n">
        <f aca="false">IF(R12&gt;0,O12/R12,0)</f>
        <v>0</v>
      </c>
      <c r="P13" s="172" t="n">
        <f aca="false">IF(R2&gt;0,P12/R12,0)</f>
        <v>0</v>
      </c>
      <c r="Q13" s="172" t="n">
        <f aca="false">IF(R2&gt;0,Q12/R12,0)</f>
        <v>0</v>
      </c>
      <c r="R13" s="172" t="n">
        <f aca="false">SUM(M13:Q13)</f>
        <v>0</v>
      </c>
      <c r="S13" s="156"/>
      <c r="T13" s="181" t="s">
        <v>84</v>
      </c>
      <c r="U13" s="182" t="n">
        <f aca="false">Q19</f>
        <v>0</v>
      </c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</row>
    <row r="14" customFormat="false" ht="12.75" hidden="false" customHeight="true" outlineLevel="0" collapsed="false">
      <c r="A14" s="152"/>
      <c r="B14" s="172" t="n">
        <f aca="false">IF(G13&gt;0,B13/G13,0)</f>
        <v>0</v>
      </c>
      <c r="C14" s="172" t="n">
        <f aca="false">IF(G13&gt;0,C13/G13,0)</f>
        <v>0.5</v>
      </c>
      <c r="D14" s="172" t="n">
        <f aca="false">IF(G13&gt;0,D13/G13,0)</f>
        <v>0</v>
      </c>
      <c r="E14" s="172" t="n">
        <f aca="false">IF(G13&gt;0,E13/G13,0)</f>
        <v>0</v>
      </c>
      <c r="F14" s="172" t="n">
        <f aca="false">IF(G13&gt;0,F13/G13,0)</f>
        <v>0.5</v>
      </c>
      <c r="G14" s="172" t="n">
        <f aca="false">SUM(B14:F14)</f>
        <v>1</v>
      </c>
      <c r="H14" s="156"/>
      <c r="I14" s="181" t="s">
        <v>84</v>
      </c>
      <c r="J14" s="182" t="n">
        <f aca="false">F20</f>
        <v>0</v>
      </c>
      <c r="K14" s="151"/>
      <c r="L14" s="174" t="s">
        <v>76</v>
      </c>
      <c r="M14" s="175" t="n">
        <f aca="false">IF(R12&gt;0,(M12-Q12)/R12,0)</f>
        <v>-0.5</v>
      </c>
      <c r="N14" s="160"/>
      <c r="O14" s="160"/>
      <c r="P14" s="160"/>
      <c r="Q14" s="160"/>
      <c r="R14" s="160"/>
      <c r="S14" s="151"/>
      <c r="T14" s="181" t="s">
        <v>85</v>
      </c>
      <c r="U14" s="183" t="n">
        <f aca="false">M7</f>
        <v>0</v>
      </c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</row>
    <row r="15" customFormat="false" ht="12.75" hidden="false" customHeight="true" outlineLevel="0" collapsed="false">
      <c r="A15" s="174" t="s">
        <v>76</v>
      </c>
      <c r="B15" s="175" t="n">
        <f aca="false">IF(G13&gt;0,(B13-F13)/G13,0)</f>
        <v>-0.5</v>
      </c>
      <c r="C15" s="160"/>
      <c r="D15" s="160"/>
      <c r="E15" s="160"/>
      <c r="F15" s="160"/>
      <c r="G15" s="160"/>
      <c r="H15" s="151"/>
      <c r="I15" s="181" t="s">
        <v>85</v>
      </c>
      <c r="J15" s="183" t="n">
        <f aca="false">B8</f>
        <v>0</v>
      </c>
      <c r="K15" s="151"/>
      <c r="L15" s="174" t="s">
        <v>78</v>
      </c>
      <c r="M15" s="178" t="n">
        <f aca="false">IF(R12&gt;0,(M12+N12)/R12,0)</f>
        <v>0.5</v>
      </c>
      <c r="N15" s="151"/>
      <c r="O15" s="151"/>
      <c r="P15" s="151"/>
      <c r="Q15" s="151"/>
      <c r="R15" s="151"/>
      <c r="S15" s="151"/>
      <c r="T15" s="181" t="s">
        <v>87</v>
      </c>
      <c r="U15" s="183" t="n">
        <f aca="false">M21</f>
        <v>-0.5</v>
      </c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</row>
    <row r="16" customFormat="false" ht="12.75" hidden="false" customHeight="true" outlineLevel="0" collapsed="false">
      <c r="A16" s="174" t="s">
        <v>86</v>
      </c>
      <c r="B16" s="178" t="n">
        <f aca="false">IF(G13&gt;0,(B13+C13)/G13,0)</f>
        <v>0.5</v>
      </c>
      <c r="C16" s="151"/>
      <c r="D16" s="151"/>
      <c r="E16" s="151"/>
      <c r="F16" s="151"/>
      <c r="G16" s="151"/>
      <c r="H16" s="151"/>
      <c r="I16" s="181" t="s">
        <v>87</v>
      </c>
      <c r="J16" s="183" t="n">
        <f aca="false">B22</f>
        <v>-0.5</v>
      </c>
      <c r="K16" s="151"/>
      <c r="L16" s="151"/>
      <c r="M16" s="180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</row>
    <row r="17" customFormat="false" ht="12.75" hidden="false" customHeight="true" outlineLevel="0" collapsed="false">
      <c r="A17" s="151"/>
      <c r="B17" s="180"/>
      <c r="C17" s="151"/>
      <c r="D17" s="151"/>
      <c r="E17" s="151"/>
      <c r="F17" s="151"/>
      <c r="G17" s="151"/>
      <c r="H17" s="151"/>
      <c r="I17" s="151" t="s">
        <v>6</v>
      </c>
      <c r="J17" s="184" t="n">
        <f aca="false">J11-J12-J13</f>
        <v>-2</v>
      </c>
      <c r="K17" s="151"/>
      <c r="L17" s="151"/>
      <c r="M17" s="168" t="s">
        <v>3</v>
      </c>
      <c r="N17" s="150"/>
      <c r="O17" s="150"/>
      <c r="P17" s="150"/>
      <c r="Q17" s="150"/>
      <c r="R17" s="150"/>
      <c r="S17" s="150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</row>
    <row r="18" customFormat="false" ht="12.75" hidden="false" customHeight="true" outlineLevel="0" collapsed="false">
      <c r="A18" s="151"/>
      <c r="B18" s="168" t="s">
        <v>3</v>
      </c>
      <c r="C18" s="150"/>
      <c r="D18" s="150"/>
      <c r="E18" s="150"/>
      <c r="F18" s="150"/>
      <c r="G18" s="150"/>
      <c r="H18" s="150"/>
      <c r="I18" s="151"/>
      <c r="J18" s="151"/>
      <c r="K18" s="151"/>
      <c r="L18" s="152"/>
      <c r="M18" s="169" t="s">
        <v>50</v>
      </c>
      <c r="N18" s="169" t="s">
        <v>46</v>
      </c>
      <c r="O18" s="169" t="s">
        <v>88</v>
      </c>
      <c r="P18" s="169" t="s">
        <v>53</v>
      </c>
      <c r="Q18" s="169" t="s">
        <v>59</v>
      </c>
      <c r="R18" s="169" t="s">
        <v>52</v>
      </c>
      <c r="S18" s="169" t="s">
        <v>5</v>
      </c>
      <c r="T18" s="156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</row>
    <row r="19" customFormat="false" ht="12.75" hidden="false" customHeight="true" outlineLevel="0" collapsed="false">
      <c r="A19" s="152"/>
      <c r="B19" s="169" t="s">
        <v>50</v>
      </c>
      <c r="C19" s="169" t="s">
        <v>46</v>
      </c>
      <c r="D19" s="169" t="s">
        <v>88</v>
      </c>
      <c r="E19" s="169" t="s">
        <v>53</v>
      </c>
      <c r="F19" s="169" t="s">
        <v>59</v>
      </c>
      <c r="G19" s="169" t="s">
        <v>52</v>
      </c>
      <c r="H19" s="169" t="s">
        <v>5</v>
      </c>
      <c r="I19" s="156"/>
      <c r="J19" s="151"/>
      <c r="K19" s="151"/>
      <c r="L19" s="152"/>
      <c r="M19" s="171" t="n">
        <f aca="false">COUNTIF(B136:AE136,M18)</f>
        <v>0</v>
      </c>
      <c r="N19" s="171" t="n">
        <f aca="false">COUNTIF(B136:AE136,N18)</f>
        <v>1</v>
      </c>
      <c r="O19" s="171" t="n">
        <f aca="false">COUNTIF(B136:AE136,O18)</f>
        <v>0</v>
      </c>
      <c r="P19" s="171" t="n">
        <f aca="false">COUNTIF(B136:AE136,P18)</f>
        <v>0</v>
      </c>
      <c r="Q19" s="171" t="n">
        <f aca="false">COUNTIF(B136:AE136,Q18)</f>
        <v>0</v>
      </c>
      <c r="R19" s="171" t="n">
        <f aca="false">COUNTIF(B136:AE136,R18)</f>
        <v>1</v>
      </c>
      <c r="S19" s="171" t="n">
        <f aca="false">SUM(M19:R19)</f>
        <v>2</v>
      </c>
      <c r="T19" s="156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</row>
    <row r="20" customFormat="false" ht="12.75" hidden="false" customHeight="true" outlineLevel="0" collapsed="false">
      <c r="A20" s="152"/>
      <c r="B20" s="171" t="n">
        <f aca="false">COUNTIF(B136:AE140,B19)</f>
        <v>0</v>
      </c>
      <c r="C20" s="171" t="n">
        <f aca="false">COUNTIF(B136:AE140,C19)</f>
        <v>1</v>
      </c>
      <c r="D20" s="171" t="n">
        <f aca="false">COUNTIF(B136:AE140,D19)</f>
        <v>0</v>
      </c>
      <c r="E20" s="171" t="n">
        <f aca="false">COUNTIF(B136:AE140,E19)</f>
        <v>0</v>
      </c>
      <c r="F20" s="171" t="n">
        <f aca="false">COUNTIF(B136:AE140,F19)</f>
        <v>0</v>
      </c>
      <c r="G20" s="171" t="n">
        <f aca="false">COUNTIF(B136:AE140,G19)</f>
        <v>1</v>
      </c>
      <c r="H20" s="171" t="n">
        <f aca="false">SUM(B20:G20)</f>
        <v>2</v>
      </c>
      <c r="I20" s="156"/>
      <c r="J20" s="151"/>
      <c r="K20" s="151"/>
      <c r="L20" s="152"/>
      <c r="M20" s="172" t="n">
        <f aca="false">IF(S19&gt;0,M19/S19,0)</f>
        <v>0</v>
      </c>
      <c r="N20" s="172" t="n">
        <f aca="false">IF(S19&gt;0,N19/S19,0)</f>
        <v>0.5</v>
      </c>
      <c r="O20" s="172" t="n">
        <f aca="false">IF(S19&gt;0,O19/S19,0)</f>
        <v>0</v>
      </c>
      <c r="P20" s="172" t="n">
        <f aca="false">IF(S19&gt;0,P19/S19,0)</f>
        <v>0</v>
      </c>
      <c r="Q20" s="172" t="n">
        <f aca="false">IF(S19&gt;0,Q19/S19,0)</f>
        <v>0</v>
      </c>
      <c r="R20" s="172" t="n">
        <f aca="false">IF(S19&gt;0,R19/S19,0)</f>
        <v>0.5</v>
      </c>
      <c r="S20" s="172" t="n">
        <f aca="false">SUM(M20:R20)</f>
        <v>1</v>
      </c>
      <c r="T20" s="156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</row>
    <row r="21" customFormat="false" ht="12.75" hidden="false" customHeight="true" outlineLevel="0" collapsed="false">
      <c r="A21" s="152"/>
      <c r="B21" s="172" t="n">
        <f aca="false">IF(H20&gt;0,B20/H20,0)</f>
        <v>0</v>
      </c>
      <c r="C21" s="172" t="n">
        <f aca="false">IF(H20&gt;0,C20/H20,0)</f>
        <v>0.5</v>
      </c>
      <c r="D21" s="172" t="n">
        <f aca="false">IF(H20&gt;0,D20/H20,0)</f>
        <v>0</v>
      </c>
      <c r="E21" s="172" t="n">
        <f aca="false">IF(H20&gt;0,E20/H20,0)</f>
        <v>0</v>
      </c>
      <c r="F21" s="172" t="n">
        <f aca="false">IF(H20&gt;0,F20/H20,0)</f>
        <v>0</v>
      </c>
      <c r="G21" s="172" t="n">
        <f aca="false">IF(H20&gt;0,G20/H20,0)</f>
        <v>0.5</v>
      </c>
      <c r="H21" s="172" t="n">
        <f aca="false">SUM(B21:G21)</f>
        <v>1</v>
      </c>
      <c r="I21" s="156"/>
      <c r="J21" s="151"/>
      <c r="K21" s="151"/>
      <c r="L21" s="174" t="s">
        <v>76</v>
      </c>
      <c r="M21" s="185" t="n">
        <f aca="false">IF(S19&gt;0,(M19-R19)/S19,0)</f>
        <v>-0.5</v>
      </c>
      <c r="N21" s="160"/>
      <c r="O21" s="160"/>
      <c r="P21" s="160"/>
      <c r="Q21" s="160"/>
      <c r="R21" s="160"/>
      <c r="S21" s="160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</row>
    <row r="22" customFormat="false" ht="12.75" hidden="false" customHeight="true" outlineLevel="0" collapsed="false">
      <c r="A22" s="174" t="s">
        <v>76</v>
      </c>
      <c r="B22" s="185" t="n">
        <f aca="false">IF(H20&gt;0,(B20-G20)/H20,0)</f>
        <v>-0.5</v>
      </c>
      <c r="C22" s="160"/>
      <c r="D22" s="160"/>
      <c r="E22" s="160"/>
      <c r="F22" s="160"/>
      <c r="G22" s="160"/>
      <c r="H22" s="160"/>
      <c r="I22" s="151"/>
      <c r="J22" s="151"/>
      <c r="K22" s="151"/>
      <c r="L22" s="174" t="s">
        <v>78</v>
      </c>
      <c r="M22" s="186" t="n">
        <f aca="false">IF(S19&gt;0,(M19+N19+O19+P19)/S19,0)</f>
        <v>0.5</v>
      </c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</row>
    <row r="23" customFormat="false" ht="12.75" hidden="false" customHeight="true" outlineLevel="0" collapsed="false">
      <c r="A23" s="174" t="s">
        <v>78</v>
      </c>
      <c r="B23" s="186" t="n">
        <f aca="false">IF(H20&gt;0,(B20+C20+D20+E20)/H20,0)</f>
        <v>0.5</v>
      </c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</row>
    <row r="24" customFormat="false" ht="12.75" hidden="false" customHeight="true" outlineLevel="0" collapsed="false">
      <c r="A24" s="174"/>
      <c r="B24" s="186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</row>
    <row r="25" customFormat="false" ht="12.75" hidden="false" customHeight="true" outlineLevel="0" collapsed="false">
      <c r="A25" s="166" t="s">
        <v>97</v>
      </c>
      <c r="B25" s="168" t="s">
        <v>2</v>
      </c>
      <c r="C25" s="150"/>
      <c r="D25" s="150"/>
      <c r="E25" s="150"/>
      <c r="F25" s="150"/>
      <c r="G25" s="150"/>
      <c r="H25" s="151"/>
      <c r="I25" s="168" t="s">
        <v>4</v>
      </c>
      <c r="J25" s="150"/>
      <c r="K25" s="151"/>
      <c r="L25" s="166" t="s">
        <v>98</v>
      </c>
      <c r="M25" s="168" t="s">
        <v>2</v>
      </c>
      <c r="N25" s="150"/>
      <c r="O25" s="150"/>
      <c r="P25" s="150"/>
      <c r="Q25" s="150"/>
      <c r="R25" s="150"/>
      <c r="S25" s="151"/>
      <c r="T25" s="168" t="s">
        <v>4</v>
      </c>
      <c r="U25" s="150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</row>
    <row r="26" customFormat="false" ht="12.75" hidden="false" customHeight="true" outlineLevel="0" collapsed="false">
      <c r="A26" s="152"/>
      <c r="B26" s="169" t="s">
        <v>54</v>
      </c>
      <c r="C26" s="169" t="s">
        <v>51</v>
      </c>
      <c r="D26" s="169" t="s">
        <v>57</v>
      </c>
      <c r="E26" s="169" t="s">
        <v>55</v>
      </c>
      <c r="F26" s="169" t="s">
        <v>56</v>
      </c>
      <c r="G26" s="169" t="s">
        <v>5</v>
      </c>
      <c r="H26" s="170"/>
      <c r="I26" s="169" t="s">
        <v>60</v>
      </c>
      <c r="J26" s="169" t="s">
        <v>75</v>
      </c>
      <c r="K26" s="156"/>
      <c r="L26" s="152"/>
      <c r="M26" s="169" t="s">
        <v>54</v>
      </c>
      <c r="N26" s="169" t="s">
        <v>51</v>
      </c>
      <c r="O26" s="169" t="s">
        <v>57</v>
      </c>
      <c r="P26" s="169" t="s">
        <v>55</v>
      </c>
      <c r="Q26" s="169" t="s">
        <v>56</v>
      </c>
      <c r="R26" s="169" t="s">
        <v>5</v>
      </c>
      <c r="S26" s="170"/>
      <c r="T26" s="169" t="s">
        <v>60</v>
      </c>
      <c r="U26" s="169" t="s">
        <v>75</v>
      </c>
      <c r="V26" s="156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</row>
    <row r="27" customFormat="false" ht="12.75" hidden="false" customHeight="true" outlineLevel="0" collapsed="false">
      <c r="A27" s="152"/>
      <c r="B27" s="171" t="n">
        <f aca="false">COUNTIF(B137:AE137,B26)</f>
        <v>0</v>
      </c>
      <c r="C27" s="171" t="n">
        <f aca="false">COUNTIF(B137:AE137,C26)</f>
        <v>0</v>
      </c>
      <c r="D27" s="171" t="n">
        <f aca="false">COUNTIF(B137:AE137,D26)</f>
        <v>0</v>
      </c>
      <c r="E27" s="171" t="n">
        <f aca="false">COUNTIF(B137:AE137,E26)</f>
        <v>0</v>
      </c>
      <c r="F27" s="171" t="n">
        <f aca="false">COUNTIF(B137:AE137,F26)</f>
        <v>0</v>
      </c>
      <c r="G27" s="171" t="n">
        <f aca="false">SUM(B27:F27)</f>
        <v>0</v>
      </c>
      <c r="H27" s="170"/>
      <c r="I27" s="171" t="n">
        <f aca="false">COUNTIF(B137:AE137,I26)</f>
        <v>0</v>
      </c>
      <c r="J27" s="171" t="n">
        <f aca="false">COUNTIF(B137:AE137,J26)</f>
        <v>0</v>
      </c>
      <c r="K27" s="156"/>
      <c r="L27" s="152"/>
      <c r="M27" s="171" t="n">
        <f aca="false">COUNTIF(B138:AE138,M26)</f>
        <v>0</v>
      </c>
      <c r="N27" s="171" t="n">
        <f aca="false">COUNTIF(B138:AE138,N26)</f>
        <v>0</v>
      </c>
      <c r="O27" s="171" t="n">
        <f aca="false">COUNTIF(B138:AE138,O26)</f>
        <v>0</v>
      </c>
      <c r="P27" s="171" t="n">
        <f aca="false">COUNTIF(B138:AE138,P26)</f>
        <v>0</v>
      </c>
      <c r="Q27" s="171" t="n">
        <f aca="false">COUNTIF(B138:AE138,Q26)</f>
        <v>0</v>
      </c>
      <c r="R27" s="171" t="n">
        <f aca="false">SUM(M27:Q27)</f>
        <v>0</v>
      </c>
      <c r="S27" s="170"/>
      <c r="T27" s="171" t="n">
        <f aca="false">COUNTIF(B138:AE138,T26)</f>
        <v>0</v>
      </c>
      <c r="U27" s="171" t="n">
        <f aca="false">COUNTIF(B138:AE138,U26)</f>
        <v>0</v>
      </c>
      <c r="V27" s="156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</row>
    <row r="28" customFormat="false" ht="12.75" hidden="false" customHeight="true" outlineLevel="0" collapsed="false">
      <c r="A28" s="152"/>
      <c r="B28" s="172" t="n">
        <f aca="false">IF(G27&gt;0,B27/G27,0)</f>
        <v>0</v>
      </c>
      <c r="C28" s="172" t="n">
        <f aca="false">IF(G27&gt;0,C27/G27,0)</f>
        <v>0</v>
      </c>
      <c r="D28" s="172" t="n">
        <f aca="false">IF(G27&gt;0,D27/G27,0)</f>
        <v>0</v>
      </c>
      <c r="E28" s="172" t="n">
        <f aca="false">IF(G27&gt;0,E27/G27,0)</f>
        <v>0</v>
      </c>
      <c r="F28" s="172" t="n">
        <f aca="false">IF(G27&gt;0,F27/G27,0)</f>
        <v>0</v>
      </c>
      <c r="G28" s="173" t="n">
        <f aca="false">SUM(B28:F28)</f>
        <v>0</v>
      </c>
      <c r="H28" s="156"/>
      <c r="I28" s="160" t="s">
        <v>77</v>
      </c>
      <c r="J28" s="160"/>
      <c r="K28" s="151"/>
      <c r="L28" s="152"/>
      <c r="M28" s="172" t="n">
        <f aca="false">IF(R27&gt;0,M27/R27,0)</f>
        <v>0</v>
      </c>
      <c r="N28" s="172" t="n">
        <f aca="false">IF(R27&gt;0,N27/R27,0)</f>
        <v>0</v>
      </c>
      <c r="O28" s="172" t="n">
        <f aca="false">IF(R27&gt;0,O27/R27,0)</f>
        <v>0</v>
      </c>
      <c r="P28" s="172" t="n">
        <f aca="false">IF(R27&gt;0,P27/R27,0)</f>
        <v>0</v>
      </c>
      <c r="Q28" s="172" t="n">
        <f aca="false">IF(R27&gt;0,Q27/R27,0)</f>
        <v>0</v>
      </c>
      <c r="R28" s="173" t="n">
        <f aca="false">SUM(M28:Q28)</f>
        <v>0</v>
      </c>
      <c r="S28" s="156"/>
      <c r="T28" s="160" t="s">
        <v>77</v>
      </c>
      <c r="U28" s="160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</row>
    <row r="29" customFormat="false" ht="12.75" hidden="false" customHeight="true" outlineLevel="0" collapsed="false">
      <c r="A29" s="174" t="s">
        <v>76</v>
      </c>
      <c r="B29" s="175" t="n">
        <f aca="false">IF(G27&gt;0,(B27-F27)/G27,0)</f>
        <v>0</v>
      </c>
      <c r="C29" s="160"/>
      <c r="D29" s="176"/>
      <c r="E29" s="176"/>
      <c r="F29" s="176"/>
      <c r="G29" s="160"/>
      <c r="H29" s="151"/>
      <c r="I29" s="171" t="n">
        <f aca="false">COUNTIF(B137:AE137,I28)</f>
        <v>0</v>
      </c>
      <c r="J29" s="151"/>
      <c r="K29" s="151"/>
      <c r="L29" s="174" t="s">
        <v>76</v>
      </c>
      <c r="M29" s="175" t="n">
        <f aca="false">IF(R27&gt;0,(M27-Q27)/R27,0)</f>
        <v>0</v>
      </c>
      <c r="N29" s="160"/>
      <c r="O29" s="176"/>
      <c r="P29" s="176"/>
      <c r="Q29" s="176"/>
      <c r="R29" s="160"/>
      <c r="S29" s="151"/>
      <c r="T29" s="171" t="n">
        <f aca="false">COUNTIF(B138:AE138,T28)</f>
        <v>0</v>
      </c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</row>
    <row r="30" customFormat="false" ht="12.75" hidden="false" customHeight="true" outlineLevel="0" collapsed="false">
      <c r="A30" s="174" t="s">
        <v>78</v>
      </c>
      <c r="B30" s="178" t="n">
        <f aca="false">IF(G27&gt;0,(B27+C27)/G27,0)</f>
        <v>0</v>
      </c>
      <c r="C30" s="179"/>
      <c r="D30" s="151"/>
      <c r="E30" s="151"/>
      <c r="F30" s="151"/>
      <c r="G30" s="151"/>
      <c r="H30" s="151"/>
      <c r="I30" s="151"/>
      <c r="J30" s="151"/>
      <c r="K30" s="151"/>
      <c r="L30" s="174" t="s">
        <v>78</v>
      </c>
      <c r="M30" s="178" t="n">
        <f aca="false">IF(R27&gt;0,(M27+N27)/R27,0)</f>
        <v>0</v>
      </c>
      <c r="N30" s="179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</row>
    <row r="31" customFormat="false" ht="12.75" hidden="false" customHeight="true" outlineLevel="0" collapsed="false">
      <c r="B31" s="180"/>
      <c r="C31" s="179"/>
      <c r="D31" s="151"/>
      <c r="E31" s="151"/>
      <c r="F31" s="151"/>
      <c r="G31" s="151"/>
      <c r="H31" s="151"/>
      <c r="I31" s="167" t="s">
        <v>79</v>
      </c>
      <c r="J31" s="151"/>
      <c r="K31" s="151"/>
      <c r="L31" s="151"/>
      <c r="M31" s="180"/>
      <c r="N31" s="179"/>
      <c r="O31" s="151"/>
      <c r="P31" s="151"/>
      <c r="Q31" s="151"/>
      <c r="R31" s="151"/>
      <c r="S31" s="151"/>
      <c r="T31" s="167" t="s">
        <v>79</v>
      </c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</row>
    <row r="32" customFormat="false" ht="12.75" hidden="false" customHeight="true" outlineLevel="0" collapsed="false">
      <c r="A32" s="151"/>
      <c r="B32" s="168" t="s">
        <v>1</v>
      </c>
      <c r="C32" s="150"/>
      <c r="D32" s="150"/>
      <c r="E32" s="150"/>
      <c r="F32" s="150"/>
      <c r="G32" s="150"/>
      <c r="H32" s="151"/>
      <c r="I32" s="181" t="s">
        <v>0</v>
      </c>
      <c r="J32" s="182" t="n">
        <f aca="false">B34+B41+I27</f>
        <v>0</v>
      </c>
      <c r="K32" s="151"/>
      <c r="L32" s="151"/>
      <c r="M32" s="168" t="s">
        <v>1</v>
      </c>
      <c r="N32" s="150"/>
      <c r="O32" s="150"/>
      <c r="P32" s="150"/>
      <c r="Q32" s="150"/>
      <c r="R32" s="150"/>
      <c r="S32" s="151"/>
      <c r="T32" s="181" t="s">
        <v>0</v>
      </c>
      <c r="U32" s="182" t="n">
        <f aca="false">M34+M41+T27</f>
        <v>0</v>
      </c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</row>
    <row r="33" customFormat="false" ht="12.75" hidden="false" customHeight="true" outlineLevel="0" collapsed="false">
      <c r="A33" s="152"/>
      <c r="B33" s="169" t="s">
        <v>49</v>
      </c>
      <c r="C33" s="169" t="s">
        <v>47</v>
      </c>
      <c r="D33" s="169" t="s">
        <v>80</v>
      </c>
      <c r="E33" s="169" t="s">
        <v>81</v>
      </c>
      <c r="F33" s="169" t="s">
        <v>48</v>
      </c>
      <c r="G33" s="169" t="s">
        <v>5</v>
      </c>
      <c r="H33" s="156"/>
      <c r="I33" s="181" t="s">
        <v>82</v>
      </c>
      <c r="J33" s="182" t="n">
        <f aca="false">G41+F34+J27+I29</f>
        <v>0</v>
      </c>
      <c r="K33" s="151"/>
      <c r="L33" s="152"/>
      <c r="M33" s="169" t="s">
        <v>49</v>
      </c>
      <c r="N33" s="169" t="s">
        <v>47</v>
      </c>
      <c r="O33" s="169" t="s">
        <v>80</v>
      </c>
      <c r="P33" s="169" t="s">
        <v>81</v>
      </c>
      <c r="Q33" s="169" t="s">
        <v>48</v>
      </c>
      <c r="R33" s="169" t="s">
        <v>5</v>
      </c>
      <c r="S33" s="156"/>
      <c r="T33" s="181" t="s">
        <v>82</v>
      </c>
      <c r="U33" s="182" t="n">
        <f aca="false">R41+Q34+U27+T29</f>
        <v>0</v>
      </c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</row>
    <row r="34" customFormat="false" ht="12.75" hidden="false" customHeight="true" outlineLevel="0" collapsed="false">
      <c r="A34" s="152"/>
      <c r="B34" s="171" t="n">
        <f aca="false">COUNTIF(B137:AE137,B33)</f>
        <v>0</v>
      </c>
      <c r="C34" s="171" t="n">
        <f aca="false">COUNTIF(B137:AE137,C33)</f>
        <v>0</v>
      </c>
      <c r="D34" s="171" t="n">
        <f aca="false">COUNTIF(B137:AE137,D33)</f>
        <v>0</v>
      </c>
      <c r="E34" s="171" t="n">
        <f aca="false">COUNTIF(B137:AE137,E33)</f>
        <v>0</v>
      </c>
      <c r="F34" s="171" t="n">
        <f aca="false">COUNTIF(B137:AE137,F33)</f>
        <v>0</v>
      </c>
      <c r="G34" s="171" t="n">
        <f aca="false">SUM(B34:F34)</f>
        <v>0</v>
      </c>
      <c r="H34" s="156"/>
      <c r="I34" s="181" t="s">
        <v>83</v>
      </c>
      <c r="J34" s="182" t="n">
        <f aca="false">F27</f>
        <v>0</v>
      </c>
      <c r="K34" s="151"/>
      <c r="L34" s="152"/>
      <c r="M34" s="171" t="n">
        <f aca="false">COUNTIF(B138:AE138,M33)</f>
        <v>0</v>
      </c>
      <c r="N34" s="171" t="n">
        <f aca="false">COUNTIF(B138:AE138,N33)</f>
        <v>0</v>
      </c>
      <c r="O34" s="171" t="n">
        <f aca="false">COUNTIF(B138:AE138,O33)</f>
        <v>0</v>
      </c>
      <c r="P34" s="171" t="n">
        <f aca="false">COUNTIF(B138:AE138,P33)</f>
        <v>0</v>
      </c>
      <c r="Q34" s="171" t="n">
        <f aca="false">COUNTIF(B138:AE138,Q33)</f>
        <v>0</v>
      </c>
      <c r="R34" s="171" t="n">
        <f aca="false">SUM(M34:Q34)</f>
        <v>0</v>
      </c>
      <c r="S34" s="156"/>
      <c r="T34" s="181" t="s">
        <v>83</v>
      </c>
      <c r="U34" s="182" t="n">
        <f aca="false">Q27</f>
        <v>0</v>
      </c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</row>
    <row r="35" customFormat="false" ht="12.75" hidden="false" customHeight="true" outlineLevel="0" collapsed="false">
      <c r="A35" s="174" t="s">
        <v>76</v>
      </c>
      <c r="B35" s="172" t="n">
        <f aca="false">IF($G$34&gt;0,B34/$G$34,0)</f>
        <v>0</v>
      </c>
      <c r="C35" s="172" t="n">
        <f aca="false">IF($G$34&gt;0,C34/$G$34,0)</f>
        <v>0</v>
      </c>
      <c r="D35" s="172" t="n">
        <f aca="false">IF($G$34&gt;0,D34/$G$34,0)</f>
        <v>0</v>
      </c>
      <c r="E35" s="172" t="n">
        <f aca="false">IF($G$34&gt;0,E34/$G$34,0)</f>
        <v>0</v>
      </c>
      <c r="F35" s="172" t="n">
        <f aca="false">IF($G$34&gt;0,F34/$G$34,0)</f>
        <v>0</v>
      </c>
      <c r="G35" s="172" t="n">
        <f aca="false">SUM(B35:F35)</f>
        <v>0</v>
      </c>
      <c r="H35" s="181" t="s">
        <v>84</v>
      </c>
      <c r="I35" s="182" t="n">
        <f aca="false">F41</f>
        <v>0</v>
      </c>
      <c r="J35" s="151"/>
      <c r="K35" s="152"/>
      <c r="L35" s="174" t="s">
        <v>76</v>
      </c>
      <c r="M35" s="172" t="n">
        <f aca="false">IF($G$69&gt;0,N34/$G$34,0)</f>
        <v>0</v>
      </c>
      <c r="N35" s="172" t="n">
        <f aca="false">IF($G$69&gt;0,O34/$G$34,0)</f>
        <v>0</v>
      </c>
      <c r="O35" s="172" t="n">
        <f aca="false">IF($G$69&gt;0,P34/$G$34,0)</f>
        <v>0</v>
      </c>
      <c r="P35" s="172" t="n">
        <f aca="false">IF($G$69&gt;0,Q34/$G$34,0)</f>
        <v>0</v>
      </c>
      <c r="Q35" s="172" t="n">
        <f aca="false">IF($G$69&gt;0,R34/$G$34,0)</f>
        <v>0</v>
      </c>
      <c r="R35" s="156"/>
      <c r="S35" s="181" t="s">
        <v>84</v>
      </c>
      <c r="T35" s="182" t="n">
        <f aca="false">Q41</f>
        <v>0</v>
      </c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</row>
    <row r="36" customFormat="false" ht="12.75" hidden="false" customHeight="true" outlineLevel="0" collapsed="false">
      <c r="A36" s="174" t="s">
        <v>78</v>
      </c>
      <c r="B36" s="175" t="n">
        <f aca="false">IF(G34&gt;0,(B34-F34)/G34,0)</f>
        <v>0</v>
      </c>
      <c r="C36" s="160"/>
      <c r="D36" s="160"/>
      <c r="E36" s="160"/>
      <c r="F36" s="160"/>
      <c r="G36" s="160"/>
      <c r="H36" s="151"/>
      <c r="I36" s="181" t="s">
        <v>85</v>
      </c>
      <c r="J36" s="183" t="n">
        <f aca="false">B29</f>
        <v>0</v>
      </c>
      <c r="K36" s="151"/>
      <c r="L36" s="174" t="s">
        <v>78</v>
      </c>
      <c r="M36" s="175" t="n">
        <f aca="false">IF(R34&gt;0,(M34-Q34)/R34,0)</f>
        <v>0</v>
      </c>
      <c r="N36" s="160"/>
      <c r="O36" s="160"/>
      <c r="P36" s="160"/>
      <c r="Q36" s="160"/>
      <c r="R36" s="160"/>
      <c r="S36" s="151"/>
      <c r="T36" s="181" t="s">
        <v>85</v>
      </c>
      <c r="U36" s="183" t="n">
        <f aca="false">M29</f>
        <v>0</v>
      </c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</row>
    <row r="37" customFormat="false" ht="12.75" hidden="false" customHeight="true" outlineLevel="0" collapsed="false">
      <c r="B37" s="178" t="n">
        <f aca="false">IF(G34&gt;0,(B34+C34)/G34,0)</f>
        <v>0</v>
      </c>
      <c r="C37" s="151"/>
      <c r="D37" s="151"/>
      <c r="E37" s="151"/>
      <c r="F37" s="151"/>
      <c r="G37" s="151"/>
      <c r="H37" s="151"/>
      <c r="I37" s="181" t="s">
        <v>87</v>
      </c>
      <c r="J37" s="183" t="n">
        <f aca="false">B43</f>
        <v>0</v>
      </c>
      <c r="K37" s="151"/>
      <c r="M37" s="178" t="n">
        <f aca="false">IF(R34&gt;0,(M34+N34)/R34,0)</f>
        <v>0</v>
      </c>
      <c r="N37" s="151"/>
      <c r="O37" s="151"/>
      <c r="P37" s="151"/>
      <c r="Q37" s="151"/>
      <c r="R37" s="151"/>
      <c r="S37" s="151"/>
      <c r="T37" s="181" t="s">
        <v>87</v>
      </c>
      <c r="U37" s="183" t="n">
        <f aca="false">M43</f>
        <v>0</v>
      </c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</row>
    <row r="38" customFormat="false" ht="12.75" hidden="false" customHeight="true" outlineLevel="0" collapsed="false">
      <c r="A38" s="151"/>
      <c r="B38" s="180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80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</row>
    <row r="39" customFormat="false" ht="12.75" hidden="false" customHeight="true" outlineLevel="0" collapsed="false">
      <c r="B39" s="168" t="s">
        <v>3</v>
      </c>
      <c r="C39" s="150"/>
      <c r="D39" s="150"/>
      <c r="E39" s="150"/>
      <c r="F39" s="150"/>
      <c r="G39" s="150"/>
      <c r="H39" s="150"/>
      <c r="I39" s="151"/>
      <c r="J39" s="151"/>
      <c r="K39" s="151"/>
      <c r="L39" s="151"/>
      <c r="M39" s="168" t="s">
        <v>3</v>
      </c>
      <c r="N39" s="150"/>
      <c r="O39" s="150"/>
      <c r="P39" s="150"/>
      <c r="Q39" s="150"/>
      <c r="R39" s="150"/>
      <c r="S39" s="150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</row>
    <row r="40" customFormat="false" ht="12.75" hidden="false" customHeight="true" outlineLevel="0" collapsed="false">
      <c r="A40" s="152"/>
      <c r="B40" s="169" t="s">
        <v>50</v>
      </c>
      <c r="C40" s="169" t="s">
        <v>46</v>
      </c>
      <c r="D40" s="169" t="s">
        <v>88</v>
      </c>
      <c r="E40" s="169" t="s">
        <v>53</v>
      </c>
      <c r="F40" s="169" t="s">
        <v>59</v>
      </c>
      <c r="G40" s="169" t="s">
        <v>52</v>
      </c>
      <c r="H40" s="169" t="s">
        <v>5</v>
      </c>
      <c r="I40" s="156"/>
      <c r="J40" s="151"/>
      <c r="K40" s="151"/>
      <c r="L40" s="152"/>
      <c r="M40" s="169" t="s">
        <v>50</v>
      </c>
      <c r="N40" s="169" t="s">
        <v>46</v>
      </c>
      <c r="O40" s="169" t="s">
        <v>88</v>
      </c>
      <c r="P40" s="169" t="s">
        <v>53</v>
      </c>
      <c r="Q40" s="169" t="s">
        <v>59</v>
      </c>
      <c r="R40" s="169" t="s">
        <v>52</v>
      </c>
      <c r="S40" s="169" t="s">
        <v>5</v>
      </c>
      <c r="T40" s="156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</row>
    <row r="41" customFormat="false" ht="12.75" hidden="false" customHeight="true" outlineLevel="0" collapsed="false">
      <c r="A41" s="152"/>
      <c r="B41" s="171" t="n">
        <f aca="false">COUNTIF(B137:AE137,B40)</f>
        <v>0</v>
      </c>
      <c r="C41" s="171" t="n">
        <f aca="false">COUNTIF(B137:AE137,C40)</f>
        <v>0</v>
      </c>
      <c r="D41" s="171" t="n">
        <f aca="false">COUNTIF(B137:AE137,D40)</f>
        <v>0</v>
      </c>
      <c r="E41" s="171" t="n">
        <f aca="false">COUNTIF(B137:AE137,E40)</f>
        <v>0</v>
      </c>
      <c r="F41" s="171" t="n">
        <f aca="false">COUNTIF(B137:AE137,F40)</f>
        <v>0</v>
      </c>
      <c r="G41" s="171" t="n">
        <f aca="false">COUNTIF(B137:AE137,G40)</f>
        <v>0</v>
      </c>
      <c r="H41" s="171" t="n">
        <f aca="false">SUM(B41:G41)</f>
        <v>0</v>
      </c>
      <c r="I41" s="156"/>
      <c r="J41" s="151"/>
      <c r="K41" s="151"/>
      <c r="L41" s="152"/>
      <c r="M41" s="171" t="n">
        <f aca="false">COUNTIF(B138:AE138,M40)</f>
        <v>0</v>
      </c>
      <c r="N41" s="171" t="n">
        <f aca="false">COUNTIF(B138:AE138,N40)</f>
        <v>0</v>
      </c>
      <c r="O41" s="171" t="n">
        <f aca="false">COUNTIF(B138:AE138,O40)</f>
        <v>0</v>
      </c>
      <c r="P41" s="171" t="n">
        <f aca="false">COUNTIF(B138:AE138,P40)</f>
        <v>0</v>
      </c>
      <c r="Q41" s="171" t="n">
        <f aca="false">COUNTIF(B138:AE138,Q40)</f>
        <v>0</v>
      </c>
      <c r="R41" s="171" t="n">
        <f aca="false">COUNTIF(B138:AE138,R40)</f>
        <v>0</v>
      </c>
      <c r="S41" s="171" t="n">
        <f aca="false">SUM(M41:R41)</f>
        <v>0</v>
      </c>
      <c r="T41" s="156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1"/>
    </row>
    <row r="42" customFormat="false" ht="12.75" hidden="false" customHeight="true" outlineLevel="0" collapsed="false">
      <c r="A42" s="152"/>
      <c r="B42" s="172" t="n">
        <f aca="false">IF(H41&gt;0,B41/H41,0)</f>
        <v>0</v>
      </c>
      <c r="C42" s="172" t="n">
        <f aca="false">IF(H41&gt;0,C41/H41,0)</f>
        <v>0</v>
      </c>
      <c r="D42" s="172" t="n">
        <f aca="false">IF(H41&gt;0,D41/H41,0)</f>
        <v>0</v>
      </c>
      <c r="E42" s="172" t="n">
        <f aca="false">IF(H41&gt;0,E41/H41,0)</f>
        <v>0</v>
      </c>
      <c r="F42" s="172" t="n">
        <f aca="false">IF(H41&gt;0,F41/H41,0)</f>
        <v>0</v>
      </c>
      <c r="G42" s="172" t="n">
        <f aca="false">IF(H41&gt;0,G41/H41,0)</f>
        <v>0</v>
      </c>
      <c r="H42" s="172" t="n">
        <f aca="false">SUM(B42:G42)</f>
        <v>0</v>
      </c>
      <c r="I42" s="156"/>
      <c r="J42" s="151"/>
      <c r="K42" s="151"/>
      <c r="L42" s="152"/>
      <c r="M42" s="172" t="n">
        <f aca="false">IF(S41&gt;0,M41/S41,0)</f>
        <v>0</v>
      </c>
      <c r="N42" s="172" t="n">
        <f aca="false">IF(S41&gt;0,N41/S41,0)</f>
        <v>0</v>
      </c>
      <c r="O42" s="172" t="n">
        <f aca="false">IF(S41&gt;0,O41/S41,0)</f>
        <v>0</v>
      </c>
      <c r="P42" s="172" t="n">
        <f aca="false">IF(S41&gt;0,P41/S41,0)</f>
        <v>0</v>
      </c>
      <c r="Q42" s="172" t="n">
        <f aca="false">IF(S41&gt;0,Q41/S41,0)</f>
        <v>0</v>
      </c>
      <c r="R42" s="172" t="n">
        <f aca="false">IF(S41&gt;0,R41/S41,0)</f>
        <v>0</v>
      </c>
      <c r="S42" s="172" t="n">
        <f aca="false">SUM(M42:R42)</f>
        <v>0</v>
      </c>
      <c r="T42" s="156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</row>
    <row r="43" customFormat="false" ht="12.75" hidden="false" customHeight="true" outlineLevel="0" collapsed="false">
      <c r="A43" s="174" t="s">
        <v>76</v>
      </c>
      <c r="B43" s="185" t="n">
        <f aca="false">IF(H41&gt;0,(B41-G41)/H41,0)</f>
        <v>0</v>
      </c>
      <c r="C43" s="160"/>
      <c r="D43" s="160"/>
      <c r="E43" s="160"/>
      <c r="F43" s="160"/>
      <c r="G43" s="160"/>
      <c r="H43" s="160"/>
      <c r="I43" s="151"/>
      <c r="J43" s="151"/>
      <c r="K43" s="151"/>
      <c r="L43" s="174" t="s">
        <v>76</v>
      </c>
      <c r="M43" s="185" t="n">
        <f aca="false">IF(S41&gt;0,(M41-R41)/S41,0)</f>
        <v>0</v>
      </c>
      <c r="N43" s="160"/>
      <c r="O43" s="160"/>
      <c r="P43" s="160"/>
      <c r="Q43" s="160"/>
      <c r="R43" s="160"/>
      <c r="S43" s="160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  <c r="AK43" s="151"/>
      <c r="AL43" s="151"/>
      <c r="AM43" s="151"/>
      <c r="AN43" s="151"/>
      <c r="AO43" s="151"/>
    </row>
    <row r="44" customFormat="false" ht="12.75" hidden="false" customHeight="true" outlineLevel="0" collapsed="false">
      <c r="A44" s="174" t="s">
        <v>78</v>
      </c>
      <c r="B44" s="186" t="n">
        <f aca="false">IF(H41&gt;0,(B41+C41+D41+E41)/H41,0)</f>
        <v>0</v>
      </c>
      <c r="C44" s="151"/>
      <c r="D44" s="151"/>
      <c r="E44" s="151"/>
      <c r="F44" s="151"/>
      <c r="G44" s="151"/>
      <c r="H44" s="151"/>
      <c r="I44" s="151"/>
      <c r="J44" s="151"/>
      <c r="K44" s="151"/>
      <c r="L44" s="174" t="s">
        <v>78</v>
      </c>
      <c r="M44" s="186" t="n">
        <f aca="false">IF(S41&gt;0,(M41+N41+O41+P41)/S41,0)</f>
        <v>0</v>
      </c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  <c r="AK44" s="151"/>
      <c r="AL44" s="151"/>
      <c r="AM44" s="151"/>
      <c r="AN44" s="151"/>
      <c r="AO44" s="151"/>
    </row>
    <row r="45" customFormat="false" ht="12.75" hidden="false" customHeight="true" outlineLevel="0" collapsed="false">
      <c r="A45" s="149"/>
      <c r="B45" s="149"/>
      <c r="C45" s="149"/>
      <c r="D45" s="149"/>
      <c r="E45" s="149"/>
      <c r="F45" s="149"/>
      <c r="G45" s="149"/>
      <c r="H45" s="149"/>
      <c r="I45" s="149"/>
      <c r="J45" s="149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</row>
    <row r="46" customFormat="false" ht="12.75" hidden="false" customHeight="true" outlineLevel="0" collapsed="false">
      <c r="A46" s="151"/>
      <c r="B46" s="167"/>
      <c r="C46" s="151"/>
      <c r="D46" s="151"/>
      <c r="E46" s="151"/>
      <c r="F46" s="151"/>
      <c r="G46" s="151"/>
      <c r="H46" s="151"/>
      <c r="I46" s="167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</row>
    <row r="47" customFormat="false" ht="12.75" hidden="false" customHeight="true" outlineLevel="0" collapsed="false">
      <c r="A47" s="166" t="s">
        <v>99</v>
      </c>
      <c r="B47" s="168" t="s">
        <v>2</v>
      </c>
      <c r="C47" s="150"/>
      <c r="D47" s="150"/>
      <c r="E47" s="150"/>
      <c r="F47" s="150"/>
      <c r="G47" s="150"/>
      <c r="H47" s="151"/>
      <c r="I47" s="168" t="s">
        <v>4</v>
      </c>
      <c r="J47" s="150"/>
      <c r="K47" s="151"/>
      <c r="L47" s="166" t="s">
        <v>100</v>
      </c>
      <c r="M47" s="168" t="s">
        <v>2</v>
      </c>
      <c r="N47" s="150"/>
      <c r="O47" s="150"/>
      <c r="P47" s="150"/>
      <c r="Q47" s="150"/>
      <c r="R47" s="150"/>
      <c r="S47" s="151"/>
      <c r="T47" s="168" t="s">
        <v>4</v>
      </c>
      <c r="U47" s="150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</row>
    <row r="48" customFormat="false" ht="12.75" hidden="false" customHeight="true" outlineLevel="0" collapsed="false">
      <c r="A48" s="152"/>
      <c r="B48" s="169" t="s">
        <v>54</v>
      </c>
      <c r="C48" s="169" t="s">
        <v>51</v>
      </c>
      <c r="D48" s="169" t="s">
        <v>57</v>
      </c>
      <c r="E48" s="169" t="s">
        <v>55</v>
      </c>
      <c r="F48" s="169" t="s">
        <v>56</v>
      </c>
      <c r="G48" s="169" t="s">
        <v>5</v>
      </c>
      <c r="H48" s="170"/>
      <c r="I48" s="169" t="s">
        <v>60</v>
      </c>
      <c r="J48" s="169" t="s">
        <v>75</v>
      </c>
      <c r="K48" s="192"/>
      <c r="L48" s="152"/>
      <c r="M48" s="169" t="s">
        <v>54</v>
      </c>
      <c r="N48" s="169" t="s">
        <v>51</v>
      </c>
      <c r="O48" s="169" t="s">
        <v>57</v>
      </c>
      <c r="P48" s="169" t="s">
        <v>55</v>
      </c>
      <c r="Q48" s="169" t="s">
        <v>56</v>
      </c>
      <c r="R48" s="169" t="s">
        <v>5</v>
      </c>
      <c r="S48" s="170"/>
      <c r="T48" s="169" t="s">
        <v>60</v>
      </c>
      <c r="U48" s="169" t="s">
        <v>75</v>
      </c>
      <c r="V48" s="156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</row>
    <row r="49" customFormat="false" ht="12.75" hidden="false" customHeight="true" outlineLevel="0" collapsed="false">
      <c r="A49" s="152"/>
      <c r="B49" s="171" t="n">
        <f aca="false">COUNTIF(B139:AE139,B48)</f>
        <v>0</v>
      </c>
      <c r="C49" s="171" t="n">
        <f aca="false">COUNTIF(B139:AE139,C48)</f>
        <v>0</v>
      </c>
      <c r="D49" s="171" t="n">
        <f aca="false">COUNTIF(B139:AE139,D48)</f>
        <v>0</v>
      </c>
      <c r="E49" s="171" t="n">
        <f aca="false">COUNTIF(B139:AE139,E48)</f>
        <v>0</v>
      </c>
      <c r="F49" s="171" t="n">
        <f aca="false">COUNTIF(B139:AE139,F48)</f>
        <v>0</v>
      </c>
      <c r="G49" s="171" t="n">
        <f aca="false">SUM(B49:F49)</f>
        <v>0</v>
      </c>
      <c r="H49" s="170"/>
      <c r="I49" s="171" t="n">
        <f aca="false">COUNTIF(B139:AE139,I48)</f>
        <v>0</v>
      </c>
      <c r="J49" s="171" t="n">
        <f aca="false">COUNTIF(B139:AE139,J48)</f>
        <v>0</v>
      </c>
      <c r="K49" s="192"/>
      <c r="L49" s="152"/>
      <c r="M49" s="171" t="n">
        <f aca="false">COUNTIF(B140:AE140,M48)</f>
        <v>0</v>
      </c>
      <c r="N49" s="171" t="n">
        <f aca="false">COUNTIF(B140:AE140,N48)</f>
        <v>0</v>
      </c>
      <c r="O49" s="171" t="n">
        <f aca="false">COUNTIF(B140:AE140,O48)</f>
        <v>0</v>
      </c>
      <c r="P49" s="171" t="n">
        <f aca="false">COUNTIF(B140:AE140,P48)</f>
        <v>0</v>
      </c>
      <c r="Q49" s="171" t="n">
        <f aca="false">COUNTIF(B140:AE140,Q48)</f>
        <v>0</v>
      </c>
      <c r="R49" s="171" t="n">
        <f aca="false">SUM(M49:Q49)</f>
        <v>0</v>
      </c>
      <c r="S49" s="170"/>
      <c r="T49" s="171" t="n">
        <f aca="false">COUNTIF(B140:AE140,T48)</f>
        <v>0</v>
      </c>
      <c r="U49" s="171" t="n">
        <f aca="false">COUNTIF(B140:AE140,U48)</f>
        <v>0</v>
      </c>
      <c r="V49" s="156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</row>
    <row r="50" customFormat="false" ht="12.75" hidden="false" customHeight="true" outlineLevel="0" collapsed="false">
      <c r="A50" s="152"/>
      <c r="B50" s="172" t="n">
        <f aca="false">IF(G49&gt;0,B49/G49,0)</f>
        <v>0</v>
      </c>
      <c r="C50" s="172" t="n">
        <f aca="false">IF(G49&gt;0,C49/G49,0)</f>
        <v>0</v>
      </c>
      <c r="D50" s="172" t="n">
        <f aca="false">IF(G49&gt;0,D49/G49,0)</f>
        <v>0</v>
      </c>
      <c r="E50" s="172" t="n">
        <f aca="false">IF(G49&gt;0,E49/G49,0)</f>
        <v>0</v>
      </c>
      <c r="F50" s="172" t="n">
        <f aca="false">IF(G49&gt;0,F49/G49,0)</f>
        <v>0</v>
      </c>
      <c r="G50" s="173" t="n">
        <f aca="false">SUM(B50:F50)</f>
        <v>0</v>
      </c>
      <c r="H50" s="156"/>
      <c r="I50" s="160" t="s">
        <v>77</v>
      </c>
      <c r="J50" s="160"/>
      <c r="K50" s="149"/>
      <c r="L50" s="152"/>
      <c r="M50" s="172" t="n">
        <f aca="false">IF(R49&gt;0,M49/R49,0)</f>
        <v>0</v>
      </c>
      <c r="N50" s="172" t="n">
        <f aca="false">IF(R49&gt;0,N49/R49,0)</f>
        <v>0</v>
      </c>
      <c r="O50" s="172" t="n">
        <f aca="false">IF(R49&gt;0,O49/R49,0)</f>
        <v>0</v>
      </c>
      <c r="P50" s="172" t="n">
        <f aca="false">IF(R49&gt;0,P49/R49,0)</f>
        <v>0</v>
      </c>
      <c r="Q50" s="172" t="n">
        <f aca="false">IF(R49&gt;0,Q49/R49,0)</f>
        <v>0</v>
      </c>
      <c r="R50" s="173" t="n">
        <f aca="false">SUM(M50:Q50)</f>
        <v>0</v>
      </c>
      <c r="S50" s="156"/>
      <c r="T50" s="160" t="s">
        <v>77</v>
      </c>
      <c r="U50" s="160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</row>
    <row r="51" customFormat="false" ht="12.75" hidden="false" customHeight="true" outlineLevel="0" collapsed="false">
      <c r="A51" s="174" t="s">
        <v>76</v>
      </c>
      <c r="B51" s="175" t="n">
        <f aca="false">IF(G49&gt;0,(B49-F49)/G49,0)</f>
        <v>0</v>
      </c>
      <c r="C51" s="160"/>
      <c r="D51" s="176"/>
      <c r="E51" s="176"/>
      <c r="F51" s="176"/>
      <c r="G51" s="160"/>
      <c r="H51" s="151"/>
      <c r="I51" s="171" t="n">
        <f aca="false">COUNTIF(B139:AE139,I50)</f>
        <v>0</v>
      </c>
      <c r="J51" s="151"/>
      <c r="K51" s="149"/>
      <c r="L51" s="174" t="s">
        <v>76</v>
      </c>
      <c r="M51" s="175" t="n">
        <f aca="false">IF(R49&gt;0,(M49-Q49)/R49,0)</f>
        <v>0</v>
      </c>
      <c r="N51" s="160"/>
      <c r="O51" s="176"/>
      <c r="P51" s="176"/>
      <c r="Q51" s="176"/>
      <c r="R51" s="160"/>
      <c r="S51" s="151"/>
      <c r="T51" s="171" t="n">
        <f aca="false">COUNTIF(B140:AE140,T50)</f>
        <v>0</v>
      </c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</row>
    <row r="52" customFormat="false" ht="12.75" hidden="false" customHeight="true" outlineLevel="0" collapsed="false">
      <c r="A52" s="174" t="s">
        <v>78</v>
      </c>
      <c r="B52" s="178" t="n">
        <f aca="false">IF(G49&gt;0,(B49+C49)/G49,0)</f>
        <v>0</v>
      </c>
      <c r="C52" s="179"/>
      <c r="D52" s="151"/>
      <c r="E52" s="151"/>
      <c r="F52" s="151"/>
      <c r="G52" s="151"/>
      <c r="H52" s="151"/>
      <c r="I52" s="151"/>
      <c r="J52" s="151"/>
      <c r="K52" s="149"/>
      <c r="L52" s="174" t="s">
        <v>78</v>
      </c>
      <c r="M52" s="178" t="n">
        <f aca="false">IF(R49&gt;0,(M49+N49)/R49,0)</f>
        <v>0</v>
      </c>
      <c r="N52" s="179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</row>
    <row r="53" customFormat="false" ht="12.75" hidden="false" customHeight="true" outlineLevel="0" collapsed="false">
      <c r="A53" s="151"/>
      <c r="B53" s="180"/>
      <c r="C53" s="179"/>
      <c r="D53" s="151"/>
      <c r="E53" s="151"/>
      <c r="F53" s="151"/>
      <c r="G53" s="151"/>
      <c r="H53" s="151"/>
      <c r="I53" s="167" t="s">
        <v>79</v>
      </c>
      <c r="J53" s="151"/>
      <c r="K53" s="149"/>
      <c r="L53" s="151"/>
      <c r="M53" s="180"/>
      <c r="N53" s="179"/>
      <c r="O53" s="151"/>
      <c r="P53" s="151"/>
      <c r="Q53" s="151"/>
      <c r="R53" s="151"/>
      <c r="S53" s="151"/>
      <c r="T53" s="167" t="s">
        <v>79</v>
      </c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  <c r="AK53" s="151"/>
      <c r="AL53" s="151"/>
      <c r="AM53" s="151"/>
      <c r="AN53" s="151"/>
      <c r="AO53" s="151"/>
    </row>
    <row r="54" customFormat="false" ht="12.75" hidden="false" customHeight="true" outlineLevel="0" collapsed="false">
      <c r="A54" s="151"/>
      <c r="B54" s="168" t="s">
        <v>1</v>
      </c>
      <c r="C54" s="150"/>
      <c r="D54" s="150"/>
      <c r="E54" s="150"/>
      <c r="F54" s="150"/>
      <c r="G54" s="150"/>
      <c r="H54" s="151"/>
      <c r="I54" s="181" t="s">
        <v>0</v>
      </c>
      <c r="J54" s="182" t="n">
        <f aca="false">B56+B63+I49</f>
        <v>0</v>
      </c>
      <c r="K54" s="149"/>
      <c r="L54" s="151"/>
      <c r="M54" s="168" t="s">
        <v>1</v>
      </c>
      <c r="N54" s="150"/>
      <c r="O54" s="150"/>
      <c r="P54" s="150"/>
      <c r="Q54" s="150"/>
      <c r="R54" s="150"/>
      <c r="S54" s="151"/>
      <c r="T54" s="181" t="s">
        <v>0</v>
      </c>
      <c r="U54" s="182" t="n">
        <f aca="false">M56+M63+T49</f>
        <v>0</v>
      </c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1"/>
    </row>
    <row r="55" customFormat="false" ht="12.75" hidden="false" customHeight="true" outlineLevel="0" collapsed="false">
      <c r="A55" s="152"/>
      <c r="B55" s="169" t="s">
        <v>49</v>
      </c>
      <c r="C55" s="169" t="s">
        <v>47</v>
      </c>
      <c r="D55" s="169" t="s">
        <v>80</v>
      </c>
      <c r="E55" s="169" t="s">
        <v>81</v>
      </c>
      <c r="F55" s="169" t="s">
        <v>48</v>
      </c>
      <c r="G55" s="169" t="s">
        <v>5</v>
      </c>
      <c r="H55" s="156"/>
      <c r="I55" s="181" t="s">
        <v>82</v>
      </c>
      <c r="J55" s="182" t="n">
        <f aca="false">G63+F56+I51+J49</f>
        <v>0</v>
      </c>
      <c r="K55" s="149"/>
      <c r="L55" s="152"/>
      <c r="M55" s="169" t="s">
        <v>49</v>
      </c>
      <c r="N55" s="169" t="s">
        <v>47</v>
      </c>
      <c r="O55" s="169" t="s">
        <v>80</v>
      </c>
      <c r="P55" s="169" t="s">
        <v>81</v>
      </c>
      <c r="Q55" s="169" t="s">
        <v>48</v>
      </c>
      <c r="R55" s="169" t="s">
        <v>5</v>
      </c>
      <c r="S55" s="156"/>
      <c r="T55" s="181" t="s">
        <v>82</v>
      </c>
      <c r="U55" s="182" t="n">
        <f aca="false">R63+Q56+U49+T51</f>
        <v>0</v>
      </c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</row>
    <row r="56" customFormat="false" ht="12.75" hidden="false" customHeight="true" outlineLevel="0" collapsed="false">
      <c r="A56" s="152"/>
      <c r="B56" s="171" t="n">
        <f aca="false">COUNTIF(B139:AE139,B55)</f>
        <v>0</v>
      </c>
      <c r="C56" s="171" t="n">
        <f aca="false">COUNTIF(B139:AE139,C55)</f>
        <v>0</v>
      </c>
      <c r="D56" s="171" t="n">
        <f aca="false">COUNTIF(B139:AE139,D55)</f>
        <v>0</v>
      </c>
      <c r="E56" s="171" t="n">
        <f aca="false">COUNTIF(B139:AE139,E55)</f>
        <v>0</v>
      </c>
      <c r="F56" s="171" t="n">
        <f aca="false">COUNTIF(B139:AE139,F55)</f>
        <v>0</v>
      </c>
      <c r="G56" s="171" t="n">
        <f aca="false">SUM(B56:F56)</f>
        <v>0</v>
      </c>
      <c r="H56" s="156"/>
      <c r="I56" s="181" t="s">
        <v>83</v>
      </c>
      <c r="J56" s="182" t="n">
        <f aca="false">F49</f>
        <v>0</v>
      </c>
      <c r="K56" s="149"/>
      <c r="L56" s="152"/>
      <c r="M56" s="171" t="n">
        <f aca="false">COUNTIF(B140:AE140,M55)</f>
        <v>0</v>
      </c>
      <c r="N56" s="171" t="n">
        <f aca="false">COUNTIF(B140:AE140,N55)</f>
        <v>0</v>
      </c>
      <c r="O56" s="171" t="n">
        <f aca="false">COUNTIF(B140:AE140,O55)</f>
        <v>0</v>
      </c>
      <c r="P56" s="171" t="n">
        <f aca="false">COUNTIF(B140:AE140,P55)</f>
        <v>0</v>
      </c>
      <c r="Q56" s="171" t="n">
        <f aca="false">COUNTIF(B140:AE140,Q55)</f>
        <v>0</v>
      </c>
      <c r="R56" s="171" t="n">
        <f aca="false">SUM(M56:Q56)</f>
        <v>0</v>
      </c>
      <c r="S56" s="156"/>
      <c r="T56" s="181" t="s">
        <v>83</v>
      </c>
      <c r="U56" s="182" t="n">
        <f aca="false">Q49</f>
        <v>0</v>
      </c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1"/>
    </row>
    <row r="57" customFormat="false" ht="12.75" hidden="false" customHeight="true" outlineLevel="0" collapsed="false">
      <c r="A57" s="152"/>
      <c r="B57" s="172" t="n">
        <f aca="false">IF(G56&gt;0,B56/G56,0)</f>
        <v>0</v>
      </c>
      <c r="C57" s="172" t="n">
        <f aca="false">IF(G46&gt;0,C56/G56,0)</f>
        <v>0</v>
      </c>
      <c r="D57" s="172" t="n">
        <f aca="false">IF(G56&gt;0,D56/G56,0)</f>
        <v>0</v>
      </c>
      <c r="E57" s="172" t="n">
        <f aca="false">IF(G46&gt;0,E56/G56,0)</f>
        <v>0</v>
      </c>
      <c r="F57" s="172" t="n">
        <f aca="false">IF(G46&gt;0,F56/G56,0)</f>
        <v>0</v>
      </c>
      <c r="G57" s="172" t="n">
        <f aca="false">SUM(B57:F57)</f>
        <v>0</v>
      </c>
      <c r="H57" s="156"/>
      <c r="I57" s="181" t="s">
        <v>84</v>
      </c>
      <c r="J57" s="182" t="n">
        <f aca="false">F63</f>
        <v>0</v>
      </c>
      <c r="K57" s="149"/>
      <c r="L57" s="152"/>
      <c r="M57" s="172" t="n">
        <f aca="false">IF(R56&gt;0,M56/R56,0)</f>
        <v>0</v>
      </c>
      <c r="N57" s="172" t="n">
        <f aca="false">IF(G113&gt;0,N56/R56,0)</f>
        <v>0</v>
      </c>
      <c r="O57" s="172" t="n">
        <f aca="false">IF(R56&gt;0,O56/R56,0)</f>
        <v>0</v>
      </c>
      <c r="P57" s="172" t="n">
        <f aca="false">IF(G113&gt;0,P56/R56,0)</f>
        <v>0</v>
      </c>
      <c r="Q57" s="172" t="n">
        <f aca="false">IF(G113&gt;0,Q56/R56,0)</f>
        <v>0</v>
      </c>
      <c r="R57" s="172" t="n">
        <f aca="false">SUM(M57:Q57)</f>
        <v>0</v>
      </c>
      <c r="S57" s="156"/>
      <c r="T57" s="181" t="s">
        <v>84</v>
      </c>
      <c r="U57" s="182" t="n">
        <f aca="false">Q63</f>
        <v>0</v>
      </c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</row>
    <row r="58" customFormat="false" ht="12.75" hidden="false" customHeight="true" outlineLevel="0" collapsed="false">
      <c r="A58" s="174" t="s">
        <v>76</v>
      </c>
      <c r="B58" s="175" t="n">
        <f aca="false">IF(G56&gt;0,(B56-F56)/G56,0)</f>
        <v>0</v>
      </c>
      <c r="C58" s="160"/>
      <c r="D58" s="160"/>
      <c r="E58" s="160"/>
      <c r="F58" s="160"/>
      <c r="G58" s="160"/>
      <c r="H58" s="151"/>
      <c r="I58" s="181" t="s">
        <v>85</v>
      </c>
      <c r="J58" s="183" t="n">
        <f aca="false">B51</f>
        <v>0</v>
      </c>
      <c r="K58" s="149"/>
      <c r="L58" s="174" t="s">
        <v>76</v>
      </c>
      <c r="M58" s="175" t="n">
        <f aca="false">IF(R56&gt;0,(M56-Q56)/R56,0)</f>
        <v>0</v>
      </c>
      <c r="N58" s="160"/>
      <c r="O58" s="160"/>
      <c r="P58" s="160"/>
      <c r="Q58" s="160"/>
      <c r="R58" s="160"/>
      <c r="S58" s="151"/>
      <c r="T58" s="181" t="s">
        <v>85</v>
      </c>
      <c r="U58" s="183" t="n">
        <f aca="false">M51</f>
        <v>0</v>
      </c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</row>
    <row r="59" customFormat="false" ht="12.75" hidden="false" customHeight="true" outlineLevel="0" collapsed="false">
      <c r="A59" s="174" t="s">
        <v>78</v>
      </c>
      <c r="B59" s="178" t="n">
        <f aca="false">IF(G56&gt;0,(B56+C56)/G56,0)</f>
        <v>0</v>
      </c>
      <c r="C59" s="151"/>
      <c r="D59" s="151"/>
      <c r="E59" s="151"/>
      <c r="F59" s="151"/>
      <c r="G59" s="151"/>
      <c r="H59" s="151"/>
      <c r="I59" s="181" t="s">
        <v>87</v>
      </c>
      <c r="J59" s="183" t="n">
        <f aca="false">B65</f>
        <v>0</v>
      </c>
      <c r="K59" s="149"/>
      <c r="L59" s="174" t="s">
        <v>78</v>
      </c>
      <c r="M59" s="178" t="n">
        <f aca="false">IF(R56&gt;0,(M56+N56)/R56,0)</f>
        <v>0</v>
      </c>
      <c r="N59" s="151"/>
      <c r="O59" s="151"/>
      <c r="P59" s="151"/>
      <c r="Q59" s="151"/>
      <c r="R59" s="151"/>
      <c r="S59" s="151"/>
      <c r="T59" s="181" t="s">
        <v>87</v>
      </c>
      <c r="U59" s="183" t="n">
        <f aca="false">M65</f>
        <v>0</v>
      </c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</row>
    <row r="60" customFormat="false" ht="12.75" hidden="false" customHeight="true" outlineLevel="0" collapsed="false">
      <c r="A60" s="151"/>
      <c r="B60" s="186"/>
      <c r="C60" s="151"/>
      <c r="D60" s="151"/>
      <c r="E60" s="151"/>
      <c r="F60" s="151"/>
      <c r="G60" s="151"/>
      <c r="H60" s="151"/>
      <c r="I60" s="151"/>
      <c r="J60" s="151"/>
      <c r="K60" s="149"/>
      <c r="L60" s="151"/>
      <c r="M60" s="180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</row>
    <row r="61" customFormat="false" ht="12.75" hidden="false" customHeight="true" outlineLevel="0" collapsed="false">
      <c r="A61" s="151"/>
      <c r="B61" s="168" t="s">
        <v>3</v>
      </c>
      <c r="C61" s="150"/>
      <c r="D61" s="150"/>
      <c r="E61" s="150"/>
      <c r="F61" s="150"/>
      <c r="G61" s="150"/>
      <c r="H61" s="150"/>
      <c r="I61" s="151"/>
      <c r="J61" s="151"/>
      <c r="K61" s="149"/>
      <c r="L61" s="151"/>
      <c r="M61" s="168" t="s">
        <v>3</v>
      </c>
      <c r="N61" s="150"/>
      <c r="O61" s="150"/>
      <c r="P61" s="150"/>
      <c r="Q61" s="150"/>
      <c r="R61" s="150"/>
      <c r="S61" s="150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</row>
    <row r="62" customFormat="false" ht="12.75" hidden="false" customHeight="true" outlineLevel="0" collapsed="false">
      <c r="A62" s="152"/>
      <c r="B62" s="169" t="s">
        <v>50</v>
      </c>
      <c r="C62" s="169" t="s">
        <v>46</v>
      </c>
      <c r="D62" s="169" t="s">
        <v>88</v>
      </c>
      <c r="E62" s="169" t="s">
        <v>53</v>
      </c>
      <c r="F62" s="169" t="s">
        <v>59</v>
      </c>
      <c r="G62" s="169" t="s">
        <v>52</v>
      </c>
      <c r="H62" s="169" t="s">
        <v>5</v>
      </c>
      <c r="I62" s="156"/>
      <c r="J62" s="151"/>
      <c r="K62" s="149"/>
      <c r="L62" s="152"/>
      <c r="M62" s="169" t="s">
        <v>50</v>
      </c>
      <c r="N62" s="169" t="s">
        <v>46</v>
      </c>
      <c r="O62" s="169" t="s">
        <v>88</v>
      </c>
      <c r="P62" s="169" t="s">
        <v>53</v>
      </c>
      <c r="Q62" s="169" t="s">
        <v>59</v>
      </c>
      <c r="R62" s="169" t="s">
        <v>52</v>
      </c>
      <c r="S62" s="169" t="s">
        <v>5</v>
      </c>
      <c r="T62" s="156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  <c r="AJ62" s="151"/>
      <c r="AK62" s="151"/>
      <c r="AL62" s="151"/>
      <c r="AM62" s="151"/>
      <c r="AN62" s="151"/>
      <c r="AO62" s="151"/>
    </row>
    <row r="63" customFormat="false" ht="12.75" hidden="false" customHeight="true" outlineLevel="0" collapsed="false">
      <c r="A63" s="152"/>
      <c r="B63" s="171" t="n">
        <f aca="false">COUNTIF(B139:AE139,B62)</f>
        <v>0</v>
      </c>
      <c r="C63" s="171" t="n">
        <f aca="false">COUNTIF(B139:AE139,C62)</f>
        <v>0</v>
      </c>
      <c r="D63" s="171" t="n">
        <f aca="false">COUNTIF(B139:AE139,D62)</f>
        <v>0</v>
      </c>
      <c r="E63" s="171" t="n">
        <f aca="false">COUNTIF(B139:AE139,E62)</f>
        <v>0</v>
      </c>
      <c r="F63" s="171" t="n">
        <f aca="false">COUNTIF(B139:AE139,F62)</f>
        <v>0</v>
      </c>
      <c r="G63" s="171" t="n">
        <f aca="false">COUNTIF(B139:AE139,G62)</f>
        <v>0</v>
      </c>
      <c r="H63" s="171" t="n">
        <f aca="false">SUM(B63:G63)</f>
        <v>0</v>
      </c>
      <c r="I63" s="156"/>
      <c r="J63" s="151"/>
      <c r="K63" s="149"/>
      <c r="L63" s="152"/>
      <c r="M63" s="171" t="n">
        <f aca="false">COUNTIF(B140:AE140,M62)</f>
        <v>0</v>
      </c>
      <c r="N63" s="171" t="n">
        <f aca="false">COUNTIF(B140:AE140,N62)</f>
        <v>0</v>
      </c>
      <c r="O63" s="171" t="n">
        <f aca="false">COUNTIF(B140:AE140,O62)</f>
        <v>0</v>
      </c>
      <c r="P63" s="171" t="n">
        <f aca="false">COUNTIF(B140:AE140,P62)</f>
        <v>0</v>
      </c>
      <c r="Q63" s="171" t="n">
        <f aca="false">COUNTIF(B140:AE140,Q62)</f>
        <v>0</v>
      </c>
      <c r="R63" s="171" t="n">
        <f aca="false">COUNTIF(B140:AE140,R62)</f>
        <v>0</v>
      </c>
      <c r="S63" s="171" t="n">
        <f aca="false">SUM(M63:R63)</f>
        <v>0</v>
      </c>
      <c r="T63" s="156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</row>
    <row r="64" customFormat="false" ht="12.75" hidden="false" customHeight="true" outlineLevel="0" collapsed="false">
      <c r="A64" s="152"/>
      <c r="B64" s="172" t="n">
        <f aca="false">IF(H63&gt;0,B63/H63,0)</f>
        <v>0</v>
      </c>
      <c r="C64" s="172" t="n">
        <f aca="false">IF(H63&gt;0,C63/H63,0)</f>
        <v>0</v>
      </c>
      <c r="D64" s="172" t="n">
        <f aca="false">IF(H63&gt;0,D63/H63,0)</f>
        <v>0</v>
      </c>
      <c r="E64" s="172" t="n">
        <f aca="false">IF(H63&gt;0,E63/H63,0)</f>
        <v>0</v>
      </c>
      <c r="F64" s="172" t="n">
        <f aca="false">IF(H63&gt;0,F63/H63,0)</f>
        <v>0</v>
      </c>
      <c r="G64" s="172" t="n">
        <f aca="false">IF(H63&gt;0,G63/H63,0)</f>
        <v>0</v>
      </c>
      <c r="H64" s="172" t="n">
        <f aca="false">SUM(B64:G64)</f>
        <v>0</v>
      </c>
      <c r="I64" s="156"/>
      <c r="J64" s="151"/>
      <c r="K64" s="149"/>
      <c r="L64" s="152"/>
      <c r="M64" s="172" t="n">
        <f aca="false">IF(S63&gt;0,M63/S63,0)</f>
        <v>0</v>
      </c>
      <c r="N64" s="172" t="n">
        <f aca="false">IF(S63&gt;0,N63/S63,0)</f>
        <v>0</v>
      </c>
      <c r="O64" s="172" t="n">
        <f aca="false">IF(S63&gt;0,O63/S63,0)</f>
        <v>0</v>
      </c>
      <c r="P64" s="172" t="n">
        <f aca="false">IF(S63&gt;0,P63/S63,0)</f>
        <v>0</v>
      </c>
      <c r="Q64" s="172" t="n">
        <f aca="false">IF(S63&gt;0,Q63/S63,0)</f>
        <v>0</v>
      </c>
      <c r="R64" s="172" t="n">
        <f aca="false">IF(S63&gt;0,R63/S63,0)</f>
        <v>0</v>
      </c>
      <c r="S64" s="172" t="n">
        <f aca="false">SUM(M64:R64)</f>
        <v>0</v>
      </c>
      <c r="T64" s="156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1"/>
    </row>
    <row r="65" customFormat="false" ht="12.75" hidden="false" customHeight="true" outlineLevel="0" collapsed="false">
      <c r="A65" s="174" t="s">
        <v>76</v>
      </c>
      <c r="B65" s="185" t="n">
        <f aca="false">IF(H63&gt;0,(B63-G63)/H63,0)</f>
        <v>0</v>
      </c>
      <c r="C65" s="160"/>
      <c r="D65" s="160"/>
      <c r="E65" s="160"/>
      <c r="F65" s="160"/>
      <c r="G65" s="160"/>
      <c r="H65" s="160"/>
      <c r="I65" s="151"/>
      <c r="J65" s="151"/>
      <c r="K65" s="149"/>
      <c r="L65" s="174" t="s">
        <v>76</v>
      </c>
      <c r="M65" s="185" t="n">
        <f aca="false">IF(S63&gt;0,(M63-R63)/S63,0)</f>
        <v>0</v>
      </c>
      <c r="N65" s="160"/>
      <c r="O65" s="160"/>
      <c r="P65" s="160"/>
      <c r="Q65" s="160"/>
      <c r="R65" s="160"/>
      <c r="S65" s="160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  <c r="AK65" s="151"/>
      <c r="AL65" s="151"/>
      <c r="AM65" s="151"/>
      <c r="AN65" s="151"/>
      <c r="AO65" s="151"/>
    </row>
    <row r="66" customFormat="false" ht="12.75" hidden="false" customHeight="true" outlineLevel="0" collapsed="false">
      <c r="A66" s="174" t="s">
        <v>78</v>
      </c>
      <c r="B66" s="186" t="n">
        <f aca="false">IF(H63&gt;0,(B63+C63+D63+E63)/H63,0)</f>
        <v>0</v>
      </c>
      <c r="C66" s="151"/>
      <c r="D66" s="151"/>
      <c r="E66" s="151"/>
      <c r="F66" s="151"/>
      <c r="G66" s="151"/>
      <c r="H66" s="151"/>
      <c r="I66" s="151"/>
      <c r="J66" s="151"/>
      <c r="K66" s="149"/>
      <c r="L66" s="174" t="s">
        <v>78</v>
      </c>
      <c r="M66" s="186" t="n">
        <f aca="false">IF(S63&gt;0,(M63+N63+O63+P63)/S63,0)</f>
        <v>0</v>
      </c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</row>
    <row r="67" customFormat="false" ht="12.75" hidden="false" customHeight="true" outlineLevel="0" collapsed="false">
      <c r="A67" s="149"/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</row>
    <row r="68" customFormat="false" ht="12.75" hidden="false" customHeight="true" outlineLevel="0" collapsed="false">
      <c r="A68" s="151"/>
      <c r="B68" s="186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</row>
    <row r="69" customFormat="false" ht="12.75" hidden="false" customHeight="true" outlineLevel="0" collapsed="false">
      <c r="A69" s="151"/>
      <c r="B69" s="167"/>
      <c r="C69" s="151"/>
      <c r="D69" s="151"/>
      <c r="E69" s="151"/>
      <c r="F69" s="151"/>
      <c r="G69" s="151"/>
      <c r="H69" s="151"/>
      <c r="I69" s="167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  <c r="AK69" s="151"/>
      <c r="AL69" s="151"/>
      <c r="AM69" s="151"/>
      <c r="AN69" s="151"/>
      <c r="AO69" s="151"/>
    </row>
    <row r="70" customFormat="false" ht="12.75" hidden="false" customHeight="true" outlineLevel="0" collapsed="false">
      <c r="A70" s="149"/>
      <c r="B70" s="149"/>
      <c r="C70" s="149"/>
      <c r="D70" s="149"/>
      <c r="E70" s="149"/>
      <c r="F70" s="149"/>
      <c r="G70" s="149"/>
      <c r="H70" s="149"/>
      <c r="I70" s="149"/>
      <c r="J70" s="149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</row>
    <row r="71" customFormat="false" ht="12.75" hidden="false" customHeight="true" outlineLevel="0" collapsed="false">
      <c r="A71" s="149"/>
      <c r="B71" s="149"/>
      <c r="C71" s="149"/>
      <c r="D71" s="149"/>
      <c r="E71" s="149"/>
      <c r="F71" s="149"/>
      <c r="G71" s="149"/>
      <c r="H71" s="149"/>
      <c r="I71" s="149"/>
      <c r="J71" s="149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  <c r="AK71" s="151"/>
      <c r="AL71" s="151"/>
      <c r="AM71" s="151"/>
      <c r="AN71" s="151"/>
      <c r="AO71" s="151"/>
    </row>
    <row r="72" customFormat="false" ht="12.75" hidden="false" customHeight="true" outlineLevel="0" collapsed="false">
      <c r="A72" s="149"/>
      <c r="B72" s="149"/>
      <c r="C72" s="149"/>
      <c r="D72" s="149"/>
      <c r="E72" s="149"/>
      <c r="F72" s="149"/>
      <c r="G72" s="149"/>
      <c r="H72" s="149"/>
      <c r="I72" s="149"/>
      <c r="J72" s="149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</row>
    <row r="73" customFormat="false" ht="12.75" hidden="false" customHeight="true" outlineLevel="0" collapsed="false">
      <c r="A73" s="149"/>
      <c r="B73" s="149"/>
      <c r="C73" s="149"/>
      <c r="D73" s="149"/>
      <c r="E73" s="149"/>
      <c r="F73" s="149"/>
      <c r="G73" s="149"/>
      <c r="H73" s="149"/>
      <c r="I73" s="149"/>
      <c r="J73" s="149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151"/>
      <c r="AM73" s="151"/>
      <c r="AN73" s="151"/>
      <c r="AO73" s="151"/>
    </row>
    <row r="74" customFormat="false" ht="12.75" hidden="false" customHeight="true" outlineLevel="0" collapsed="false">
      <c r="A74" s="149"/>
      <c r="B74" s="149"/>
      <c r="C74" s="149"/>
      <c r="D74" s="149"/>
      <c r="E74" s="149"/>
      <c r="F74" s="149"/>
      <c r="G74" s="149"/>
      <c r="H74" s="149"/>
      <c r="I74" s="149"/>
      <c r="J74" s="149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1"/>
      <c r="AM74" s="151"/>
      <c r="AN74" s="151"/>
      <c r="AO74" s="151"/>
    </row>
    <row r="75" customFormat="false" ht="12.75" hidden="false" customHeight="true" outlineLevel="0" collapsed="false">
      <c r="A75" s="149"/>
      <c r="B75" s="149"/>
      <c r="C75" s="149"/>
      <c r="D75" s="149"/>
      <c r="E75" s="149"/>
      <c r="F75" s="149"/>
      <c r="G75" s="149"/>
      <c r="H75" s="149"/>
      <c r="I75" s="149"/>
      <c r="J75" s="149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51"/>
      <c r="AH75" s="151"/>
      <c r="AI75" s="151"/>
      <c r="AJ75" s="151"/>
      <c r="AK75" s="151"/>
      <c r="AL75" s="151"/>
      <c r="AM75" s="151"/>
      <c r="AN75" s="151"/>
      <c r="AO75" s="151"/>
    </row>
    <row r="76" customFormat="false" ht="12.75" hidden="false" customHeight="true" outlineLevel="0" collapsed="false">
      <c r="A76" s="149"/>
      <c r="B76" s="149"/>
      <c r="C76" s="149"/>
      <c r="D76" s="149"/>
      <c r="E76" s="149"/>
      <c r="F76" s="149"/>
      <c r="G76" s="149"/>
      <c r="H76" s="149"/>
      <c r="I76" s="149"/>
      <c r="J76" s="149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</row>
    <row r="77" customFormat="false" ht="12.75" hidden="false" customHeight="true" outlineLevel="0" collapsed="false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</row>
    <row r="78" customFormat="false" ht="12.75" hidden="false" customHeight="true" outlineLevel="0" collapsed="false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  <c r="AK78" s="151"/>
      <c r="AL78" s="151"/>
      <c r="AM78" s="151"/>
      <c r="AN78" s="151"/>
      <c r="AO78" s="151"/>
    </row>
    <row r="79" customFormat="false" ht="12.75" hidden="false" customHeight="true" outlineLevel="0" collapsed="false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  <c r="AE79" s="151"/>
      <c r="AF79" s="151"/>
      <c r="AG79" s="151"/>
      <c r="AH79" s="151"/>
      <c r="AI79" s="151"/>
      <c r="AJ79" s="151"/>
      <c r="AK79" s="151"/>
      <c r="AL79" s="151"/>
      <c r="AM79" s="151"/>
      <c r="AN79" s="151"/>
      <c r="AO79" s="151"/>
    </row>
    <row r="80" customFormat="false" ht="12.75" hidden="false" customHeight="true" outlineLevel="0" collapsed="false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</row>
    <row r="81" customFormat="false" ht="12.75" hidden="false" customHeight="true" outlineLevel="0" collapsed="false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  <c r="AK81" s="151"/>
      <c r="AL81" s="151"/>
      <c r="AM81" s="151"/>
      <c r="AN81" s="151"/>
      <c r="AO81" s="151"/>
    </row>
    <row r="82" customFormat="false" ht="12.75" hidden="false" customHeight="true" outlineLevel="0" collapsed="false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  <c r="AE82" s="151"/>
      <c r="AF82" s="151"/>
      <c r="AG82" s="151"/>
      <c r="AH82" s="151"/>
      <c r="AI82" s="151"/>
      <c r="AJ82" s="151"/>
      <c r="AK82" s="151"/>
      <c r="AL82" s="151"/>
      <c r="AM82" s="151"/>
      <c r="AN82" s="151"/>
      <c r="AO82" s="151"/>
    </row>
    <row r="83" customFormat="false" ht="12.75" hidden="false" customHeight="true" outlineLevel="0" collapsed="false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  <c r="AC83" s="151"/>
      <c r="AD83" s="151"/>
      <c r="AE83" s="151"/>
      <c r="AF83" s="151"/>
      <c r="AG83" s="151"/>
      <c r="AH83" s="151"/>
      <c r="AI83" s="151"/>
      <c r="AJ83" s="151"/>
      <c r="AK83" s="151"/>
      <c r="AL83" s="151"/>
      <c r="AM83" s="151"/>
      <c r="AN83" s="151"/>
      <c r="AO83" s="151"/>
    </row>
    <row r="84" customFormat="false" ht="12.75" hidden="false" customHeight="true" outlineLevel="0" collapsed="false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  <c r="AE84" s="151"/>
      <c r="AF84" s="151"/>
      <c r="AG84" s="151"/>
      <c r="AH84" s="151"/>
      <c r="AI84" s="151"/>
      <c r="AJ84" s="151"/>
      <c r="AK84" s="151"/>
      <c r="AL84" s="151"/>
      <c r="AM84" s="151"/>
      <c r="AN84" s="151"/>
      <c r="AO84" s="151"/>
    </row>
    <row r="85" customFormat="false" ht="12.75" hidden="false" customHeight="true" outlineLevel="0" collapsed="false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</row>
    <row r="86" customFormat="false" ht="12.75" hidden="false" customHeight="true" outlineLevel="0" collapsed="false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  <c r="AF86" s="151"/>
      <c r="AG86" s="151"/>
      <c r="AH86" s="151"/>
      <c r="AI86" s="151"/>
      <c r="AJ86" s="151"/>
      <c r="AK86" s="151"/>
      <c r="AL86" s="151"/>
      <c r="AM86" s="151"/>
      <c r="AN86" s="151"/>
      <c r="AO86" s="151"/>
    </row>
    <row r="87" customFormat="false" ht="12.75" hidden="false" customHeight="true" outlineLevel="0" collapsed="false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51"/>
      <c r="AF87" s="151"/>
      <c r="AG87" s="151"/>
      <c r="AH87" s="151"/>
      <c r="AI87" s="151"/>
      <c r="AJ87" s="151"/>
      <c r="AK87" s="151"/>
      <c r="AL87" s="151"/>
      <c r="AM87" s="151"/>
      <c r="AN87" s="151"/>
      <c r="AO87" s="151"/>
    </row>
    <row r="88" customFormat="false" ht="12.75" hidden="false" customHeight="true" outlineLevel="0" collapsed="false">
      <c r="A88" s="149"/>
      <c r="B88" s="149"/>
      <c r="C88" s="149"/>
      <c r="D88" s="149"/>
      <c r="E88" s="149"/>
      <c r="F88" s="149"/>
      <c r="G88" s="149"/>
      <c r="H88" s="149"/>
      <c r="I88" s="149"/>
      <c r="J88" s="149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</row>
    <row r="89" customFormat="false" ht="12.75" hidden="false" customHeight="true" outlineLevel="0" collapsed="false">
      <c r="A89" s="149"/>
      <c r="B89" s="149"/>
      <c r="C89" s="149"/>
      <c r="D89" s="149"/>
      <c r="E89" s="149"/>
      <c r="F89" s="149"/>
      <c r="G89" s="149"/>
      <c r="H89" s="149"/>
      <c r="I89" s="149"/>
      <c r="J89" s="149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  <c r="AF89" s="151"/>
      <c r="AG89" s="151"/>
      <c r="AH89" s="151"/>
      <c r="AI89" s="151"/>
      <c r="AJ89" s="151"/>
      <c r="AK89" s="151"/>
      <c r="AL89" s="151"/>
      <c r="AM89" s="151"/>
      <c r="AN89" s="151"/>
      <c r="AO89" s="151"/>
    </row>
    <row r="90" customFormat="false" ht="12.75" hidden="false" customHeight="true" outlineLevel="0" collapsed="false">
      <c r="A90" s="151"/>
      <c r="B90" s="186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  <c r="AK90" s="151"/>
      <c r="AL90" s="151"/>
      <c r="AM90" s="151"/>
      <c r="AN90" s="151"/>
      <c r="AO90" s="151"/>
    </row>
    <row r="91" customFormat="false" ht="12.75" hidden="false" customHeight="true" outlineLevel="0" collapsed="false">
      <c r="A91" s="149"/>
      <c r="B91" s="149"/>
      <c r="C91" s="149"/>
      <c r="D91" s="149"/>
      <c r="E91" s="149"/>
      <c r="F91" s="149"/>
      <c r="G91" s="149"/>
      <c r="H91" s="149"/>
      <c r="I91" s="149"/>
      <c r="J91" s="149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</row>
    <row r="92" customFormat="false" ht="12.75" hidden="false" customHeight="true" outlineLevel="0" collapsed="false">
      <c r="A92" s="149"/>
      <c r="B92" s="149"/>
      <c r="C92" s="149"/>
      <c r="D92" s="149"/>
      <c r="E92" s="149"/>
      <c r="F92" s="149"/>
      <c r="G92" s="149"/>
      <c r="H92" s="149"/>
      <c r="I92" s="149"/>
      <c r="J92" s="149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1"/>
    </row>
    <row r="93" customFormat="false" ht="12.75" hidden="false" customHeight="true" outlineLevel="0" collapsed="false">
      <c r="A93" s="149"/>
      <c r="B93" s="149"/>
      <c r="C93" s="149"/>
      <c r="D93" s="149"/>
      <c r="E93" s="149"/>
      <c r="F93" s="149"/>
      <c r="G93" s="149"/>
      <c r="H93" s="149"/>
      <c r="I93" s="149"/>
      <c r="J93" s="149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1"/>
    </row>
    <row r="94" customFormat="false" ht="12.75" hidden="false" customHeight="true" outlineLevel="0" collapsed="false">
      <c r="A94" s="149"/>
      <c r="B94" s="149"/>
      <c r="C94" s="149"/>
      <c r="D94" s="149"/>
      <c r="E94" s="149"/>
      <c r="F94" s="149"/>
      <c r="G94" s="149"/>
      <c r="H94" s="149"/>
      <c r="I94" s="149"/>
      <c r="J94" s="149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</row>
    <row r="95" customFormat="false" ht="12.75" hidden="false" customHeight="true" outlineLevel="0" collapsed="false">
      <c r="A95" s="149"/>
      <c r="B95" s="149"/>
      <c r="C95" s="149"/>
      <c r="D95" s="149"/>
      <c r="E95" s="149"/>
      <c r="F95" s="149"/>
      <c r="G95" s="149"/>
      <c r="H95" s="149"/>
      <c r="I95" s="149"/>
      <c r="J95" s="149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  <c r="AE95" s="151"/>
      <c r="AF95" s="151"/>
      <c r="AG95" s="151"/>
      <c r="AH95" s="151"/>
      <c r="AI95" s="151"/>
      <c r="AJ95" s="151"/>
      <c r="AK95" s="151"/>
      <c r="AL95" s="151"/>
      <c r="AM95" s="151"/>
      <c r="AN95" s="151"/>
      <c r="AO95" s="151"/>
    </row>
    <row r="96" customFormat="false" ht="12.75" hidden="false" customHeight="true" outlineLevel="0" collapsed="false">
      <c r="A96" s="149"/>
      <c r="B96" s="149"/>
      <c r="C96" s="149"/>
      <c r="D96" s="149"/>
      <c r="E96" s="149"/>
      <c r="F96" s="149"/>
      <c r="G96" s="149"/>
      <c r="H96" s="149"/>
      <c r="I96" s="149"/>
      <c r="J96" s="149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  <c r="AK96" s="151"/>
      <c r="AL96" s="151"/>
      <c r="AM96" s="151"/>
      <c r="AN96" s="151"/>
      <c r="AO96" s="151"/>
    </row>
    <row r="97" customFormat="false" ht="12.75" hidden="false" customHeight="true" outlineLevel="0" collapsed="false">
      <c r="A97" s="149"/>
      <c r="B97" s="149"/>
      <c r="C97" s="149"/>
      <c r="D97" s="149"/>
      <c r="E97" s="149"/>
      <c r="F97" s="149"/>
      <c r="G97" s="149"/>
      <c r="H97" s="149"/>
      <c r="I97" s="149"/>
      <c r="J97" s="149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  <c r="AK97" s="151"/>
      <c r="AL97" s="151"/>
      <c r="AM97" s="151"/>
      <c r="AN97" s="151"/>
      <c r="AO97" s="151"/>
    </row>
    <row r="98" customFormat="false" ht="12.75" hidden="false" customHeight="true" outlineLevel="0" collapsed="false">
      <c r="A98" s="149"/>
      <c r="B98" s="149"/>
      <c r="C98" s="149"/>
      <c r="D98" s="149"/>
      <c r="E98" s="149"/>
      <c r="F98" s="149"/>
      <c r="G98" s="149"/>
      <c r="H98" s="149"/>
      <c r="I98" s="149"/>
      <c r="J98" s="149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  <c r="AK98" s="151"/>
      <c r="AL98" s="151"/>
      <c r="AM98" s="151"/>
      <c r="AN98" s="151"/>
      <c r="AO98" s="151"/>
    </row>
    <row r="99" customFormat="false" ht="12.75" hidden="false" customHeight="true" outlineLevel="0" collapsed="false">
      <c r="A99" s="149"/>
      <c r="B99" s="149"/>
      <c r="C99" s="149"/>
      <c r="D99" s="149"/>
      <c r="E99" s="149"/>
      <c r="F99" s="149"/>
      <c r="G99" s="149"/>
      <c r="H99" s="149"/>
      <c r="I99" s="149"/>
      <c r="J99" s="149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  <c r="AK99" s="151"/>
      <c r="AL99" s="151"/>
      <c r="AM99" s="151"/>
      <c r="AN99" s="151"/>
      <c r="AO99" s="151"/>
    </row>
    <row r="100" customFormat="false" ht="12.75" hidden="false" customHeight="true" outlineLevel="0" collapsed="false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1"/>
      <c r="AO100" s="151"/>
    </row>
    <row r="101" customFormat="false" ht="12.75" hidden="false" customHeight="true" outlineLevel="0" collapsed="false">
      <c r="A101" s="149"/>
      <c r="B101" s="149"/>
      <c r="C101" s="149"/>
      <c r="D101" s="149"/>
      <c r="E101" s="149"/>
      <c r="F101" s="149"/>
      <c r="G101" s="149"/>
      <c r="H101" s="149"/>
      <c r="I101" s="149"/>
      <c r="J101" s="149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</row>
    <row r="102" customFormat="false" ht="12.75" hidden="false" customHeight="true" outlineLevel="0" collapsed="false">
      <c r="A102" s="149"/>
      <c r="B102" s="149"/>
      <c r="C102" s="149"/>
      <c r="D102" s="149"/>
      <c r="E102" s="149"/>
      <c r="F102" s="149"/>
      <c r="G102" s="149"/>
      <c r="H102" s="149"/>
      <c r="I102" s="149"/>
      <c r="J102" s="149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</row>
    <row r="103" customFormat="false" ht="12.75" hidden="false" customHeight="true" outlineLevel="0" collapsed="false">
      <c r="A103" s="149"/>
      <c r="B103" s="149"/>
      <c r="C103" s="149"/>
      <c r="D103" s="149"/>
      <c r="E103" s="149"/>
      <c r="F103" s="149"/>
      <c r="G103" s="149"/>
      <c r="H103" s="149"/>
      <c r="I103" s="149"/>
      <c r="J103" s="149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</row>
    <row r="104" customFormat="false" ht="12.75" hidden="false" customHeight="true" outlineLevel="0" collapsed="false">
      <c r="A104" s="149"/>
      <c r="B104" s="149"/>
      <c r="C104" s="149"/>
      <c r="D104" s="149"/>
      <c r="E104" s="149"/>
      <c r="F104" s="149"/>
      <c r="G104" s="149"/>
      <c r="H104" s="149"/>
      <c r="I104" s="149"/>
      <c r="J104" s="149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  <c r="AK104" s="151"/>
      <c r="AL104" s="151"/>
      <c r="AM104" s="151"/>
      <c r="AN104" s="151"/>
      <c r="AO104" s="151"/>
    </row>
    <row r="105" customFormat="false" ht="12.75" hidden="false" customHeight="true" outlineLevel="0" collapsed="false">
      <c r="A105" s="149"/>
      <c r="B105" s="149"/>
      <c r="C105" s="149"/>
      <c r="D105" s="149"/>
      <c r="E105" s="149"/>
      <c r="F105" s="149"/>
      <c r="G105" s="149"/>
      <c r="H105" s="149"/>
      <c r="I105" s="149"/>
      <c r="J105" s="149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  <c r="AK105" s="151"/>
      <c r="AL105" s="151"/>
      <c r="AM105" s="151"/>
      <c r="AN105" s="151"/>
      <c r="AO105" s="151"/>
    </row>
    <row r="106" customFormat="false" ht="12.75" hidden="false" customHeight="true" outlineLevel="0" collapsed="false">
      <c r="A106" s="149"/>
      <c r="B106" s="149"/>
      <c r="C106" s="149"/>
      <c r="D106" s="149"/>
      <c r="E106" s="149"/>
      <c r="F106" s="149"/>
      <c r="G106" s="149"/>
      <c r="H106" s="149"/>
      <c r="I106" s="149"/>
      <c r="J106" s="149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  <c r="AK106" s="151"/>
      <c r="AL106" s="151"/>
      <c r="AM106" s="151"/>
      <c r="AN106" s="151"/>
      <c r="AO106" s="151"/>
    </row>
    <row r="107" customFormat="false" ht="12.75" hidden="false" customHeight="true" outlineLevel="0" collapsed="false">
      <c r="A107" s="149"/>
      <c r="B107" s="149"/>
      <c r="C107" s="149"/>
      <c r="D107" s="149"/>
      <c r="E107" s="149"/>
      <c r="F107" s="149"/>
      <c r="G107" s="149"/>
      <c r="H107" s="149"/>
      <c r="I107" s="149"/>
      <c r="J107" s="149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</row>
    <row r="108" customFormat="false" ht="12.75" hidden="false" customHeight="true" outlineLevel="0" collapsed="false">
      <c r="A108" s="149"/>
      <c r="B108" s="149"/>
      <c r="C108" s="149"/>
      <c r="D108" s="149"/>
      <c r="E108" s="149"/>
      <c r="F108" s="149"/>
      <c r="G108" s="149"/>
      <c r="H108" s="149"/>
      <c r="I108" s="149"/>
      <c r="J108" s="149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  <c r="AE108" s="151"/>
      <c r="AF108" s="151"/>
      <c r="AG108" s="151"/>
      <c r="AH108" s="151"/>
      <c r="AI108" s="151"/>
      <c r="AJ108" s="151"/>
      <c r="AK108" s="151"/>
      <c r="AL108" s="151"/>
      <c r="AM108" s="151"/>
      <c r="AN108" s="151"/>
      <c r="AO108" s="151"/>
    </row>
    <row r="109" customFormat="false" ht="12.75" hidden="false" customHeight="true" outlineLevel="0" collapsed="false">
      <c r="A109" s="149"/>
      <c r="B109" s="149"/>
      <c r="C109" s="149"/>
      <c r="D109" s="149"/>
      <c r="E109" s="149"/>
      <c r="F109" s="149"/>
      <c r="G109" s="149"/>
      <c r="H109" s="149"/>
      <c r="I109" s="149"/>
      <c r="J109" s="149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51"/>
      <c r="AB109" s="151"/>
      <c r="AC109" s="151"/>
      <c r="AD109" s="151"/>
      <c r="AE109" s="151"/>
      <c r="AF109" s="151"/>
      <c r="AG109" s="151"/>
      <c r="AH109" s="151"/>
      <c r="AI109" s="151"/>
      <c r="AJ109" s="151"/>
      <c r="AK109" s="151"/>
      <c r="AL109" s="151"/>
      <c r="AM109" s="151"/>
      <c r="AN109" s="151"/>
      <c r="AO109" s="151"/>
    </row>
    <row r="110" customFormat="false" ht="12.75" hidden="false" customHeight="true" outlineLevel="0" collapsed="false">
      <c r="A110" s="149"/>
      <c r="B110" s="149"/>
      <c r="C110" s="149"/>
      <c r="D110" s="149"/>
      <c r="E110" s="149"/>
      <c r="F110" s="149"/>
      <c r="G110" s="149"/>
      <c r="H110" s="149"/>
      <c r="I110" s="149"/>
      <c r="J110" s="149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  <c r="AB110" s="151"/>
      <c r="AC110" s="151"/>
      <c r="AD110" s="151"/>
      <c r="AE110" s="151"/>
      <c r="AF110" s="151"/>
      <c r="AG110" s="151"/>
      <c r="AH110" s="151"/>
      <c r="AI110" s="151"/>
      <c r="AJ110" s="151"/>
      <c r="AK110" s="151"/>
      <c r="AL110" s="151"/>
      <c r="AM110" s="151"/>
      <c r="AN110" s="151"/>
      <c r="AO110" s="151"/>
    </row>
    <row r="111" customFormat="false" ht="12.75" hidden="false" customHeight="true" outlineLevel="0" collapsed="false">
      <c r="A111" s="149"/>
      <c r="B111" s="149"/>
      <c r="C111" s="149"/>
      <c r="D111" s="149"/>
      <c r="E111" s="149"/>
      <c r="F111" s="149"/>
      <c r="G111" s="149"/>
      <c r="H111" s="149"/>
      <c r="I111" s="149"/>
      <c r="J111" s="149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51"/>
      <c r="AE111" s="151"/>
      <c r="AF111" s="151"/>
      <c r="AG111" s="151"/>
      <c r="AH111" s="151"/>
      <c r="AI111" s="151"/>
      <c r="AJ111" s="151"/>
      <c r="AK111" s="151"/>
      <c r="AL111" s="151"/>
      <c r="AM111" s="151"/>
      <c r="AN111" s="151"/>
      <c r="AO111" s="151"/>
    </row>
    <row r="112" customFormat="false" ht="12.75" hidden="false" customHeight="true" outlineLevel="0" collapsed="false">
      <c r="A112" s="151"/>
      <c r="B112" s="186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  <c r="AB112" s="151"/>
      <c r="AC112" s="151"/>
      <c r="AD112" s="151"/>
      <c r="AE112" s="151"/>
      <c r="AF112" s="151"/>
      <c r="AG112" s="151"/>
      <c r="AH112" s="151"/>
      <c r="AI112" s="151"/>
      <c r="AJ112" s="151"/>
      <c r="AK112" s="151"/>
      <c r="AL112" s="151"/>
      <c r="AM112" s="151"/>
      <c r="AN112" s="151"/>
      <c r="AO112" s="151"/>
    </row>
    <row r="113" customFormat="false" ht="12.75" hidden="false" customHeight="true" outlineLevel="0" collapsed="false">
      <c r="A113" s="151"/>
      <c r="B113" s="167"/>
      <c r="C113" s="151"/>
      <c r="D113" s="151"/>
      <c r="E113" s="151"/>
      <c r="F113" s="151"/>
      <c r="G113" s="151"/>
      <c r="H113" s="151"/>
      <c r="I113" s="167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  <c r="AE113" s="151"/>
      <c r="AF113" s="151"/>
      <c r="AG113" s="151"/>
      <c r="AH113" s="151"/>
      <c r="AI113" s="151"/>
      <c r="AJ113" s="151"/>
      <c r="AK113" s="151"/>
      <c r="AL113" s="151"/>
      <c r="AM113" s="151"/>
      <c r="AN113" s="151"/>
      <c r="AO113" s="151"/>
    </row>
    <row r="114" customFormat="false" ht="12.75" hidden="false" customHeight="true" outlineLevel="0" collapsed="false">
      <c r="A114" s="149"/>
      <c r="B114" s="149"/>
      <c r="C114" s="149"/>
      <c r="D114" s="149"/>
      <c r="E114" s="149"/>
      <c r="F114" s="149"/>
      <c r="G114" s="149"/>
      <c r="H114" s="149"/>
      <c r="I114" s="149"/>
      <c r="J114" s="149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  <c r="AE114" s="151"/>
      <c r="AF114" s="151"/>
      <c r="AG114" s="151"/>
      <c r="AH114" s="151"/>
      <c r="AI114" s="151"/>
      <c r="AJ114" s="151"/>
      <c r="AK114" s="151"/>
      <c r="AL114" s="151"/>
      <c r="AM114" s="151"/>
      <c r="AN114" s="151"/>
      <c r="AO114" s="151"/>
    </row>
    <row r="115" customFormat="false" ht="12.75" hidden="false" customHeight="true" outlineLevel="0" collapsed="false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  <c r="AK115" s="151"/>
      <c r="AL115" s="151"/>
      <c r="AM115" s="151"/>
      <c r="AN115" s="151"/>
      <c r="AO115" s="151"/>
    </row>
    <row r="116" customFormat="false" ht="12.75" hidden="false" customHeight="true" outlineLevel="0" collapsed="false">
      <c r="A116" s="149"/>
      <c r="B116" s="149"/>
      <c r="C116" s="149"/>
      <c r="D116" s="149"/>
      <c r="E116" s="149"/>
      <c r="F116" s="149"/>
      <c r="G116" s="149"/>
      <c r="H116" s="149"/>
      <c r="I116" s="149"/>
      <c r="J116" s="149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51"/>
      <c r="AO116" s="151"/>
    </row>
    <row r="117" customFormat="false" ht="12.75" hidden="false" customHeight="true" outlineLevel="0" collapsed="false">
      <c r="A117" s="149"/>
      <c r="B117" s="149"/>
      <c r="C117" s="149"/>
      <c r="D117" s="149"/>
      <c r="E117" s="149"/>
      <c r="F117" s="149"/>
      <c r="G117" s="149"/>
      <c r="H117" s="149"/>
      <c r="I117" s="149"/>
      <c r="J117" s="149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  <c r="AB117" s="151"/>
      <c r="AC117" s="151"/>
      <c r="AD117" s="151"/>
      <c r="AE117" s="151"/>
      <c r="AF117" s="151"/>
      <c r="AG117" s="151"/>
      <c r="AH117" s="151"/>
      <c r="AI117" s="151"/>
      <c r="AJ117" s="151"/>
      <c r="AK117" s="151"/>
      <c r="AL117" s="151"/>
      <c r="AM117" s="151"/>
      <c r="AN117" s="151"/>
      <c r="AO117" s="151"/>
    </row>
    <row r="118" customFormat="false" ht="12.75" hidden="false" customHeight="true" outlineLevel="0" collapsed="false">
      <c r="A118" s="149"/>
      <c r="B118" s="149"/>
      <c r="C118" s="149"/>
      <c r="D118" s="149"/>
      <c r="E118" s="149"/>
      <c r="F118" s="149"/>
      <c r="G118" s="149"/>
      <c r="H118" s="149"/>
      <c r="I118" s="149"/>
      <c r="J118" s="149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  <c r="AE118" s="151"/>
      <c r="AF118" s="151"/>
      <c r="AG118" s="151"/>
      <c r="AH118" s="151"/>
      <c r="AI118" s="151"/>
      <c r="AJ118" s="151"/>
      <c r="AK118" s="151"/>
      <c r="AL118" s="151"/>
      <c r="AM118" s="151"/>
      <c r="AN118" s="151"/>
      <c r="AO118" s="151"/>
    </row>
    <row r="119" customFormat="false" ht="12.75" hidden="false" customHeight="true" outlineLevel="0" collapsed="false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  <c r="AK119" s="151"/>
      <c r="AL119" s="151"/>
      <c r="AM119" s="151"/>
      <c r="AN119" s="151"/>
      <c r="AO119" s="151"/>
    </row>
    <row r="120" customFormat="false" ht="12.75" hidden="false" customHeight="true" outlineLevel="0" collapsed="false">
      <c r="A120" s="149"/>
      <c r="B120" s="149"/>
      <c r="C120" s="149"/>
      <c r="D120" s="149"/>
      <c r="E120" s="149"/>
      <c r="F120" s="149"/>
      <c r="G120" s="149"/>
      <c r="H120" s="149"/>
      <c r="I120" s="149"/>
      <c r="J120" s="149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1"/>
      <c r="AD120" s="151"/>
      <c r="AE120" s="151"/>
      <c r="AF120" s="151"/>
      <c r="AG120" s="151"/>
      <c r="AH120" s="151"/>
      <c r="AI120" s="151"/>
      <c r="AJ120" s="151"/>
      <c r="AK120" s="151"/>
      <c r="AL120" s="151"/>
      <c r="AM120" s="151"/>
      <c r="AN120" s="151"/>
      <c r="AO120" s="151"/>
    </row>
    <row r="121" customFormat="false" ht="12.75" hidden="false" customHeight="true" outlineLevel="0" collapsed="false">
      <c r="A121" s="149"/>
      <c r="B121" s="149"/>
      <c r="C121" s="149"/>
      <c r="D121" s="149"/>
      <c r="E121" s="149"/>
      <c r="F121" s="149"/>
      <c r="G121" s="149"/>
      <c r="H121" s="149"/>
      <c r="I121" s="149"/>
      <c r="J121" s="149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  <c r="AC121" s="151"/>
      <c r="AD121" s="151"/>
      <c r="AE121" s="151"/>
      <c r="AF121" s="151"/>
      <c r="AG121" s="151"/>
      <c r="AH121" s="151"/>
      <c r="AI121" s="151"/>
      <c r="AJ121" s="151"/>
      <c r="AK121" s="151"/>
      <c r="AL121" s="151"/>
      <c r="AM121" s="151"/>
      <c r="AN121" s="151"/>
      <c r="AO121" s="151"/>
    </row>
    <row r="122" customFormat="false" ht="12.75" hidden="false" customHeight="true" outlineLevel="0" collapsed="false">
      <c r="A122" s="149"/>
      <c r="B122" s="149"/>
      <c r="C122" s="149"/>
      <c r="D122" s="149"/>
      <c r="E122" s="149"/>
      <c r="F122" s="149"/>
      <c r="G122" s="149"/>
      <c r="H122" s="149"/>
      <c r="I122" s="149"/>
      <c r="J122" s="149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  <c r="AC122" s="151"/>
      <c r="AD122" s="151"/>
      <c r="AE122" s="151"/>
      <c r="AF122" s="151"/>
      <c r="AG122" s="151"/>
      <c r="AH122" s="151"/>
      <c r="AI122" s="151"/>
      <c r="AJ122" s="151"/>
      <c r="AK122" s="151"/>
      <c r="AL122" s="151"/>
      <c r="AM122" s="151"/>
      <c r="AN122" s="151"/>
      <c r="AO122" s="151"/>
    </row>
    <row r="123" customFormat="false" ht="12.75" hidden="false" customHeight="true" outlineLevel="0" collapsed="false">
      <c r="A123" s="149"/>
      <c r="B123" s="149"/>
      <c r="C123" s="149"/>
      <c r="D123" s="149"/>
      <c r="E123" s="149"/>
      <c r="F123" s="149"/>
      <c r="G123" s="149"/>
      <c r="H123" s="149"/>
      <c r="I123" s="149"/>
      <c r="J123" s="149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  <c r="AC123" s="151"/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51"/>
      <c r="AO123" s="151"/>
    </row>
    <row r="124" customFormat="false" ht="12.75" hidden="false" customHeight="true" outlineLevel="0" collapsed="false">
      <c r="A124" s="149"/>
      <c r="B124" s="149"/>
      <c r="C124" s="149"/>
      <c r="D124" s="149"/>
      <c r="E124" s="149"/>
      <c r="F124" s="149"/>
      <c r="G124" s="149"/>
      <c r="H124" s="149"/>
      <c r="I124" s="149"/>
      <c r="J124" s="149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  <c r="AC124" s="151"/>
      <c r="AD124" s="151"/>
      <c r="AE124" s="151"/>
      <c r="AF124" s="151"/>
      <c r="AG124" s="151"/>
      <c r="AH124" s="151"/>
      <c r="AI124" s="151"/>
      <c r="AJ124" s="151"/>
      <c r="AK124" s="151"/>
      <c r="AL124" s="151"/>
      <c r="AM124" s="151"/>
      <c r="AN124" s="151"/>
      <c r="AO124" s="151"/>
    </row>
    <row r="125" customFormat="false" ht="12.75" hidden="false" customHeight="true" outlineLevel="0" collapsed="false">
      <c r="A125" s="149"/>
      <c r="B125" s="149"/>
      <c r="C125" s="149"/>
      <c r="D125" s="149"/>
      <c r="E125" s="149"/>
      <c r="F125" s="149"/>
      <c r="G125" s="149"/>
      <c r="H125" s="149"/>
      <c r="I125" s="149"/>
      <c r="J125" s="149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  <c r="AC125" s="151"/>
      <c r="AD125" s="151"/>
      <c r="AE125" s="151"/>
      <c r="AF125" s="151"/>
      <c r="AG125" s="151"/>
      <c r="AH125" s="151"/>
      <c r="AI125" s="151"/>
      <c r="AJ125" s="151"/>
      <c r="AK125" s="151"/>
      <c r="AL125" s="151"/>
      <c r="AM125" s="151"/>
      <c r="AN125" s="151"/>
      <c r="AO125" s="151"/>
    </row>
    <row r="126" customFormat="false" ht="12.75" hidden="false" customHeight="true" outlineLevel="0" collapsed="false">
      <c r="A126" s="149"/>
      <c r="B126" s="149"/>
      <c r="C126" s="149"/>
      <c r="D126" s="149"/>
      <c r="E126" s="149"/>
      <c r="F126" s="149"/>
      <c r="G126" s="149"/>
      <c r="H126" s="149"/>
      <c r="I126" s="149"/>
      <c r="J126" s="149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  <c r="AK126" s="151"/>
      <c r="AL126" s="151"/>
      <c r="AM126" s="151"/>
      <c r="AN126" s="151"/>
      <c r="AO126" s="151"/>
    </row>
    <row r="127" customFormat="false" ht="12.75" hidden="false" customHeight="true" outlineLevel="0" collapsed="false">
      <c r="A127" s="149"/>
      <c r="B127" s="149"/>
      <c r="C127" s="149"/>
      <c r="D127" s="149"/>
      <c r="E127" s="149"/>
      <c r="F127" s="149"/>
      <c r="G127" s="149"/>
      <c r="H127" s="149"/>
      <c r="I127" s="149"/>
      <c r="J127" s="149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  <c r="AC127" s="151"/>
      <c r="AD127" s="151"/>
      <c r="AE127" s="151"/>
      <c r="AF127" s="151"/>
      <c r="AG127" s="151"/>
      <c r="AH127" s="151"/>
      <c r="AI127" s="151"/>
      <c r="AJ127" s="151"/>
      <c r="AK127" s="151"/>
      <c r="AL127" s="151"/>
      <c r="AM127" s="151"/>
      <c r="AN127" s="151"/>
      <c r="AO127" s="151"/>
    </row>
    <row r="128" customFormat="false" ht="12.75" hidden="false" customHeight="true" outlineLevel="0" collapsed="false">
      <c r="A128" s="149"/>
      <c r="B128" s="149"/>
      <c r="C128" s="149"/>
      <c r="D128" s="149"/>
      <c r="E128" s="149"/>
      <c r="F128" s="149"/>
      <c r="G128" s="149"/>
      <c r="H128" s="149"/>
      <c r="I128" s="149"/>
      <c r="J128" s="149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  <c r="AC128" s="151"/>
      <c r="AD128" s="151"/>
      <c r="AE128" s="151"/>
      <c r="AF128" s="151"/>
      <c r="AG128" s="151"/>
      <c r="AH128" s="151"/>
      <c r="AI128" s="151"/>
      <c r="AJ128" s="151"/>
      <c r="AK128" s="151"/>
      <c r="AL128" s="151"/>
      <c r="AM128" s="151"/>
      <c r="AN128" s="151"/>
      <c r="AO128" s="151"/>
    </row>
    <row r="129" customFormat="false" ht="12.75" hidden="false" customHeight="true" outlineLevel="0" collapsed="false">
      <c r="A129" s="149"/>
      <c r="B129" s="149"/>
      <c r="C129" s="149"/>
      <c r="D129" s="149"/>
      <c r="E129" s="149"/>
      <c r="F129" s="149"/>
      <c r="G129" s="149"/>
      <c r="H129" s="149"/>
      <c r="I129" s="149"/>
      <c r="J129" s="149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  <c r="AK129" s="151"/>
      <c r="AL129" s="151"/>
      <c r="AM129" s="151"/>
      <c r="AN129" s="151"/>
      <c r="AO129" s="151"/>
    </row>
    <row r="130" customFormat="false" ht="12.75" hidden="false" customHeight="true" outlineLevel="0" collapsed="false">
      <c r="A130" s="149"/>
      <c r="B130" s="149"/>
      <c r="C130" s="149"/>
      <c r="D130" s="149"/>
      <c r="E130" s="149"/>
      <c r="F130" s="149"/>
      <c r="G130" s="149"/>
      <c r="H130" s="149"/>
      <c r="I130" s="149"/>
      <c r="J130" s="149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  <c r="AB130" s="151"/>
      <c r="AC130" s="151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51"/>
      <c r="AO130" s="151"/>
    </row>
    <row r="131" customFormat="false" ht="12.75" hidden="false" customHeight="true" outlineLevel="0" collapsed="false">
      <c r="A131" s="149"/>
      <c r="B131" s="149"/>
      <c r="C131" s="149"/>
      <c r="D131" s="149"/>
      <c r="E131" s="149"/>
      <c r="F131" s="149"/>
      <c r="G131" s="149"/>
      <c r="H131" s="149"/>
      <c r="I131" s="149"/>
      <c r="J131" s="149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1"/>
    </row>
    <row r="132" customFormat="false" ht="12.75" hidden="false" customHeight="true" outlineLevel="0" collapsed="false">
      <c r="A132" s="149"/>
      <c r="B132" s="149"/>
      <c r="C132" s="149"/>
      <c r="D132" s="149"/>
      <c r="E132" s="149"/>
      <c r="F132" s="149"/>
      <c r="G132" s="149"/>
      <c r="H132" s="149"/>
      <c r="I132" s="149"/>
      <c r="J132" s="149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  <c r="AB132" s="151"/>
      <c r="AC132" s="151"/>
      <c r="AD132" s="151"/>
      <c r="AE132" s="151"/>
      <c r="AF132" s="151"/>
      <c r="AG132" s="151"/>
      <c r="AH132" s="151"/>
      <c r="AI132" s="151"/>
      <c r="AJ132" s="151"/>
      <c r="AK132" s="151"/>
      <c r="AL132" s="151"/>
      <c r="AM132" s="151"/>
      <c r="AN132" s="151"/>
      <c r="AO132" s="151"/>
    </row>
    <row r="133" customFormat="false" ht="12.75" hidden="false" customHeight="true" outlineLevel="0" collapsed="false">
      <c r="A133" s="149"/>
      <c r="B133" s="149"/>
      <c r="C133" s="149"/>
      <c r="D133" s="149"/>
      <c r="E133" s="149"/>
      <c r="F133" s="149"/>
      <c r="G133" s="149"/>
      <c r="H133" s="149"/>
      <c r="I133" s="149"/>
      <c r="J133" s="149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A133" s="151"/>
      <c r="AB133" s="151"/>
      <c r="AC133" s="151"/>
      <c r="AD133" s="151"/>
      <c r="AE133" s="151"/>
      <c r="AF133" s="151"/>
      <c r="AG133" s="151"/>
      <c r="AH133" s="151"/>
      <c r="AI133" s="151"/>
      <c r="AJ133" s="151"/>
      <c r="AK133" s="151"/>
      <c r="AL133" s="151"/>
      <c r="AM133" s="151"/>
      <c r="AN133" s="151"/>
      <c r="AO133" s="151"/>
    </row>
    <row r="134" customFormat="false" ht="12.75" hidden="false" customHeight="true" outlineLevel="0" collapsed="false">
      <c r="A134" s="151"/>
      <c r="B134" s="186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  <c r="AB134" s="151"/>
      <c r="AC134" s="151"/>
      <c r="AD134" s="151"/>
      <c r="AE134" s="151"/>
      <c r="AF134" s="151"/>
      <c r="AG134" s="151"/>
      <c r="AH134" s="151"/>
      <c r="AI134" s="151"/>
      <c r="AJ134" s="151"/>
      <c r="AK134" s="151"/>
      <c r="AL134" s="151"/>
      <c r="AM134" s="151"/>
      <c r="AN134" s="151"/>
      <c r="AO134" s="151"/>
    </row>
    <row r="135" customFormat="false" ht="12.75" hidden="false" customHeight="true" outlineLevel="0" collapsed="false">
      <c r="A135" s="174"/>
      <c r="B135" s="186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A135" s="151"/>
      <c r="AB135" s="151"/>
      <c r="AC135" s="151"/>
      <c r="AD135" s="151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51"/>
      <c r="AO135" s="151"/>
    </row>
    <row r="136" customFormat="false" ht="12.75" hidden="false" customHeight="true" outlineLevel="0" collapsed="false">
      <c r="A136" s="194" t="s">
        <v>101</v>
      </c>
      <c r="B136" s="194" t="str">
        <f aca="false">VLOOKUP(B1,Dati!B2:AF14,2,0)</f>
        <v>A+</v>
      </c>
      <c r="C136" s="194" t="str">
        <f aca="false">VLOOKUP(B1,Dati!B2:AF14,3,0)</f>
        <v>A=</v>
      </c>
      <c r="D136" s="194" t="str">
        <f aca="false">VLOOKUP(B1,Dati!B2:AF14,4,0)</f>
        <v>B+</v>
      </c>
      <c r="E136" s="194" t="str">
        <f aca="false">VLOOKUP(B1,Dati!B2:AF14,5,0)</f>
        <v>B=</v>
      </c>
      <c r="F136" s="194" t="n">
        <f aca="false">VLOOKUP(B1,Dati!B2:AF14,6,0)</f>
        <v>0</v>
      </c>
      <c r="G136" s="194" t="n">
        <f aca="false">VLOOKUP(B1,Dati!B2:AF14,7,0)</f>
        <v>0</v>
      </c>
      <c r="H136" s="194" t="n">
        <f aca="false">VLOOKUP(B1,Dati!B2:AF14,8,0)</f>
        <v>0</v>
      </c>
      <c r="I136" s="194" t="n">
        <f aca="false">VLOOKUP(B1,Dati!B2:AF14,9,0)</f>
        <v>0</v>
      </c>
      <c r="J136" s="194" t="n">
        <f aca="false">VLOOKUP(B1,Dati!B2:AF14,10,0)</f>
        <v>0</v>
      </c>
      <c r="K136" s="194" t="n">
        <f aca="false">VLOOKUP(B1,Dati!B2:AF14,11,0)</f>
        <v>0</v>
      </c>
      <c r="L136" s="194" t="n">
        <f aca="false">VLOOKUP(B1,Dati!B2:AF14,12,0)</f>
        <v>0</v>
      </c>
      <c r="M136" s="194" t="n">
        <f aca="false">VLOOKUP(B1,Dati!B2:AF14,13,0)</f>
        <v>0</v>
      </c>
      <c r="N136" s="194" t="n">
        <f aca="false">VLOOKUP(B1,Dati!B2:AF14,14,0)</f>
        <v>0</v>
      </c>
      <c r="O136" s="194" t="n">
        <f aca="false">VLOOKUP(B1,Dati!B2:AF14,15,0)</f>
        <v>0</v>
      </c>
      <c r="P136" s="194" t="n">
        <f aca="false">VLOOKUP(B1,Dati!B2:AF14,16,0)</f>
        <v>0</v>
      </c>
      <c r="Q136" s="194" t="n">
        <f aca="false">VLOOKUP(B1,Dati!B2:AF14,17,0)</f>
        <v>0</v>
      </c>
      <c r="R136" s="194" t="n">
        <f aca="false">VLOOKUP(B1,Dati!B2:AF14,18,0)</f>
        <v>0</v>
      </c>
      <c r="S136" s="194" t="n">
        <f aca="false">VLOOKUP(B1,Dati!B2:AF14,19,0)</f>
        <v>0</v>
      </c>
      <c r="T136" s="194" t="n">
        <f aca="false">VLOOKUP(B1,Dati!B2:AF14,20,0)</f>
        <v>0</v>
      </c>
      <c r="U136" s="194" t="n">
        <f aca="false">VLOOKUP(B1,Dati!B2:AF14,21,0)</f>
        <v>0</v>
      </c>
      <c r="V136" s="194" t="n">
        <f aca="false">VLOOKUP(B1,Dati!B2:AF14,22,0)</f>
        <v>0</v>
      </c>
      <c r="W136" s="194" t="n">
        <f aca="false">VLOOKUP(B1,Dati!B2:AF14,23,0)</f>
        <v>0</v>
      </c>
      <c r="X136" s="194" t="n">
        <f aca="false">VLOOKUP(B1,Dati!B2:AF14,24,0)</f>
        <v>0</v>
      </c>
      <c r="Y136" s="194" t="n">
        <f aca="false">VLOOKUP(B1,Dati!B2:AF14,25,0)</f>
        <v>0</v>
      </c>
      <c r="Z136" s="194" t="n">
        <f aca="false">VLOOKUP(B1,Dati!B2:AF14,26,0)</f>
        <v>0</v>
      </c>
      <c r="AA136" s="194" t="n">
        <f aca="false">VLOOKUP(B1,Dati!B2:AF14,27,0)</f>
        <v>0</v>
      </c>
      <c r="AB136" s="194" t="n">
        <f aca="false">VLOOKUP(B1,Dati!B2:AF14,28,0)</f>
        <v>0</v>
      </c>
      <c r="AC136" s="194" t="n">
        <f aca="false">VLOOKUP(B1,Dati!B2:AF14,29,0)</f>
        <v>0</v>
      </c>
      <c r="AD136" s="194" t="n">
        <f aca="false">VLOOKUP(B1,Dati!B2:AF14,30,0)</f>
        <v>0</v>
      </c>
      <c r="AE136" s="194" t="n">
        <f aca="false">VLOOKUP(B1,Dati!B2:AF14,31,0)</f>
        <v>0</v>
      </c>
      <c r="AF136" s="151"/>
      <c r="AG136" s="151"/>
      <c r="AH136" s="151"/>
      <c r="AI136" s="151"/>
      <c r="AJ136" s="151"/>
      <c r="AK136" s="151"/>
      <c r="AL136" s="151"/>
      <c r="AM136" s="151"/>
      <c r="AN136" s="151"/>
      <c r="AO136" s="151"/>
    </row>
    <row r="137" customFormat="false" ht="12.75" hidden="false" customHeight="true" outlineLevel="0" collapsed="false">
      <c r="A137" s="194" t="s">
        <v>102</v>
      </c>
      <c r="B137" s="194" t="n">
        <f aca="false">VLOOKUP(B1,Dati!B17:AF28,2,0)</f>
        <v>0</v>
      </c>
      <c r="C137" s="194" t="n">
        <f aca="false">VLOOKUP(B1,Dati!B17:AF28,3,0)</f>
        <v>0</v>
      </c>
      <c r="D137" s="194" t="n">
        <f aca="false">VLOOKUP(B1,Dati!B17:AF28,4,0)</f>
        <v>0</v>
      </c>
      <c r="E137" s="194" t="n">
        <f aca="false">VLOOKUP(B1,Dati!B17:AF28,5,0)</f>
        <v>0</v>
      </c>
      <c r="F137" s="194" t="n">
        <f aca="false">VLOOKUP(B1,Dati!B17:AF28,6,0)</f>
        <v>0</v>
      </c>
      <c r="G137" s="194" t="n">
        <f aca="false">VLOOKUP(B1,Dati!B17:AF28,7,0)</f>
        <v>0</v>
      </c>
      <c r="H137" s="194" t="n">
        <f aca="false">VLOOKUP(B1,Dati!B17:AF28,8,0)</f>
        <v>0</v>
      </c>
      <c r="I137" s="194" t="n">
        <f aca="false">VLOOKUP(B1,Dati!B17:AF28,9,0)</f>
        <v>0</v>
      </c>
      <c r="J137" s="194" t="n">
        <f aca="false">VLOOKUP(B1,Dati!B17:AF28,10,0)</f>
        <v>0</v>
      </c>
      <c r="K137" s="194" t="n">
        <f aca="false">VLOOKUP(B1,Dati!B17:AF28,11,0)</f>
        <v>0</v>
      </c>
      <c r="L137" s="194" t="n">
        <f aca="false">VLOOKUP(B1,Dati!B17:AF28,12,0)</f>
        <v>0</v>
      </c>
      <c r="M137" s="194" t="n">
        <f aca="false">VLOOKUP(B1,Dati!B17:AF28,13,0)</f>
        <v>0</v>
      </c>
      <c r="N137" s="194" t="n">
        <f aca="false">VLOOKUP(B1,Dati!B17:AF28,14,0)</f>
        <v>0</v>
      </c>
      <c r="O137" s="194" t="n">
        <f aca="false">VLOOKUP(B1,Dati!B17:AF28,15,0)</f>
        <v>0</v>
      </c>
      <c r="P137" s="194" t="n">
        <f aca="false">VLOOKUP(B1,Dati!B17:AF28,16,0)</f>
        <v>0</v>
      </c>
      <c r="Q137" s="194" t="n">
        <f aca="false">VLOOKUP(B1,Dati!B17:AF28,17,0)</f>
        <v>0</v>
      </c>
      <c r="R137" s="194" t="n">
        <f aca="false">VLOOKUP(B1,Dati!B17:AF28,18,0)</f>
        <v>0</v>
      </c>
      <c r="S137" s="194" t="n">
        <f aca="false">VLOOKUP(B1,Dati!B17:AF28,19,0)</f>
        <v>0</v>
      </c>
      <c r="T137" s="194" t="n">
        <f aca="false">VLOOKUP(B1,Dati!B17:AF28,20,0)</f>
        <v>0</v>
      </c>
      <c r="U137" s="194" t="n">
        <f aca="false">VLOOKUP(B1,Dati!B17:AF28,21,0)</f>
        <v>0</v>
      </c>
      <c r="V137" s="194" t="n">
        <f aca="false">VLOOKUP(B1,Dati!B17:AF28,22,0)</f>
        <v>0</v>
      </c>
      <c r="W137" s="194" t="n">
        <f aca="false">VLOOKUP(B1,Dati!B17:AF28,23,0)</f>
        <v>0</v>
      </c>
      <c r="X137" s="194" t="n">
        <f aca="false">VLOOKUP(B1,Dati!B17:AF28,24,0)</f>
        <v>0</v>
      </c>
      <c r="Y137" s="194" t="n">
        <f aca="false">VLOOKUP(B1,Dati!B17:AF28,25,0)</f>
        <v>0</v>
      </c>
      <c r="Z137" s="194" t="n">
        <f aca="false">VLOOKUP(B1,Dati!B17:AF28,26,0)</f>
        <v>0</v>
      </c>
      <c r="AA137" s="194" t="n">
        <f aca="false">VLOOKUP(B1,Dati!B17:AF28,27,0)</f>
        <v>0</v>
      </c>
      <c r="AB137" s="194" t="n">
        <f aca="false">VLOOKUP(B1,Dati!B17:AF28,28,0)</f>
        <v>0</v>
      </c>
      <c r="AC137" s="194" t="n">
        <f aca="false">VLOOKUP(B1,Dati!B17:AF28,29,0)</f>
        <v>0</v>
      </c>
      <c r="AD137" s="194" t="n">
        <f aca="false">VLOOKUP(B1,Dati!B17:AF28,30,0)</f>
        <v>0</v>
      </c>
      <c r="AE137" s="194" t="n">
        <f aca="false">VLOOKUP(B1,Dati!B17:AF28,31,0)</f>
        <v>0</v>
      </c>
      <c r="AF137" s="151"/>
      <c r="AG137" s="151"/>
      <c r="AH137" s="151"/>
      <c r="AI137" s="151"/>
      <c r="AJ137" s="151"/>
      <c r="AK137" s="151"/>
      <c r="AL137" s="151"/>
      <c r="AM137" s="151"/>
      <c r="AN137" s="151"/>
      <c r="AO137" s="151"/>
    </row>
    <row r="138" customFormat="false" ht="12.75" hidden="false" customHeight="true" outlineLevel="0" collapsed="false">
      <c r="A138" s="194" t="s">
        <v>103</v>
      </c>
      <c r="B138" s="194" t="n">
        <f aca="false">VLOOKUP(B1,Dati!B31:AF42,2,0)</f>
        <v>0</v>
      </c>
      <c r="C138" s="194" t="n">
        <f aca="false">VLOOKUP(B1,Dati!B31:AF42,3,0)</f>
        <v>0</v>
      </c>
      <c r="D138" s="194" t="n">
        <f aca="false">VLOOKUP(B1,Dati!B31:AF42,4,0)</f>
        <v>0</v>
      </c>
      <c r="E138" s="194" t="n">
        <f aca="false">VLOOKUP(B1,Dati!B31:AF42,5,0)</f>
        <v>0</v>
      </c>
      <c r="F138" s="194" t="n">
        <f aca="false">VLOOKUP(B1,Dati!B31:AF42,6,0)</f>
        <v>0</v>
      </c>
      <c r="G138" s="194" t="n">
        <f aca="false">VLOOKUP(B1,Dati!B31:AF42,7,0)</f>
        <v>0</v>
      </c>
      <c r="H138" s="194" t="n">
        <f aca="false">VLOOKUP(B1,Dati!B31:AF42,8,0)</f>
        <v>0</v>
      </c>
      <c r="I138" s="194" t="n">
        <f aca="false">VLOOKUP(B1,Dati!B31:AF42,9,0)</f>
        <v>0</v>
      </c>
      <c r="J138" s="194" t="n">
        <f aca="false">VLOOKUP(B1,Dati!B31:AF42,10,0)</f>
        <v>0</v>
      </c>
      <c r="K138" s="194" t="n">
        <f aca="false">VLOOKUP(B1,Dati!B31:AF42,11,0)</f>
        <v>0</v>
      </c>
      <c r="L138" s="194" t="n">
        <f aca="false">VLOOKUP(B1,Dati!B31:AF42,12,0)</f>
        <v>0</v>
      </c>
      <c r="M138" s="194" t="n">
        <f aca="false">VLOOKUP(B1,Dati!B31:AF42,13,0)</f>
        <v>0</v>
      </c>
      <c r="N138" s="194" t="n">
        <f aca="false">VLOOKUP(B1,Dati!B31:AF42,14,0)</f>
        <v>0</v>
      </c>
      <c r="O138" s="194" t="n">
        <f aca="false">VLOOKUP(B1,Dati!B31:AF42,15,0)</f>
        <v>0</v>
      </c>
      <c r="P138" s="194" t="n">
        <f aca="false">VLOOKUP(B1,Dati!B31:AF42,16,0)</f>
        <v>0</v>
      </c>
      <c r="Q138" s="194" t="n">
        <f aca="false">VLOOKUP(B1,Dati!B31:AF42,17,0)</f>
        <v>0</v>
      </c>
      <c r="R138" s="194" t="n">
        <f aca="false">VLOOKUP(B1,Dati!B31:AF42,18,0)</f>
        <v>0</v>
      </c>
      <c r="S138" s="194" t="n">
        <f aca="false">VLOOKUP(B1,Dati!B31:AF42,19,0)</f>
        <v>0</v>
      </c>
      <c r="T138" s="194" t="n">
        <f aca="false">VLOOKUP(B1,Dati!B31:AF42,20,0)</f>
        <v>0</v>
      </c>
      <c r="U138" s="194" t="n">
        <f aca="false">VLOOKUP(B1,Dati!B31:AF42,21,0)</f>
        <v>0</v>
      </c>
      <c r="V138" s="194" t="n">
        <f aca="false">VLOOKUP(B1,Dati!B31:AF42,22,0)</f>
        <v>0</v>
      </c>
      <c r="W138" s="194" t="n">
        <f aca="false">VLOOKUP(B1,Dati!B31:AF42,23,0)</f>
        <v>0</v>
      </c>
      <c r="X138" s="194" t="n">
        <f aca="false">VLOOKUP(B1,Dati!B31:AF42,24,0)</f>
        <v>0</v>
      </c>
      <c r="Y138" s="194" t="n">
        <f aca="false">VLOOKUP(B1,Dati!B31:AF42,25,0)</f>
        <v>0</v>
      </c>
      <c r="Z138" s="194" t="n">
        <f aca="false">VLOOKUP(B1,Dati!B31:AF42,26,0)</f>
        <v>0</v>
      </c>
      <c r="AA138" s="194" t="n">
        <f aca="false">VLOOKUP(B1,Dati!B31:AF42,27,0)</f>
        <v>0</v>
      </c>
      <c r="AB138" s="194" t="n">
        <f aca="false">VLOOKUP(B1,Dati!B31:AF42,28,0)</f>
        <v>0</v>
      </c>
      <c r="AC138" s="194" t="n">
        <f aca="false">VLOOKUP(B1,Dati!B31:AF42,29,0)</f>
        <v>0</v>
      </c>
      <c r="AD138" s="194" t="n">
        <f aca="false">VLOOKUP(B1,Dati!B31:AF42,30,0)</f>
        <v>0</v>
      </c>
      <c r="AE138" s="194" t="n">
        <f aca="false">VLOOKUP(B1,Dati!B31:AF42,31,0)</f>
        <v>0</v>
      </c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</row>
    <row r="139" customFormat="false" ht="12.75" hidden="false" customHeight="true" outlineLevel="0" collapsed="false">
      <c r="A139" s="194" t="s">
        <v>104</v>
      </c>
      <c r="B139" s="194" t="n">
        <f aca="false">VLOOKUP(B1,Dati!B45:AF56,2,0)</f>
        <v>0</v>
      </c>
      <c r="C139" s="194" t="n">
        <f aca="false">VLOOKUP(B1,Dati!B45:AF56,3,0)</f>
        <v>0</v>
      </c>
      <c r="D139" s="194" t="n">
        <f aca="false">VLOOKUP(B1,Dati!B45:AF56,4,0)</f>
        <v>0</v>
      </c>
      <c r="E139" s="194" t="n">
        <f aca="false">VLOOKUP(B1,Dati!B45:AF56,5,0)</f>
        <v>0</v>
      </c>
      <c r="F139" s="194" t="n">
        <f aca="false">VLOOKUP(B1,Dati!B45:AF56,6,0)</f>
        <v>0</v>
      </c>
      <c r="G139" s="194" t="n">
        <f aca="false">VLOOKUP(B1,Dati!B45:AF56,7,0)</f>
        <v>0</v>
      </c>
      <c r="H139" s="194" t="n">
        <f aca="false">VLOOKUP(B1,Dati!B45:AF56,8,0)</f>
        <v>0</v>
      </c>
      <c r="I139" s="194" t="n">
        <f aca="false">VLOOKUP(B1,Dati!B45:AF56,9,0)</f>
        <v>0</v>
      </c>
      <c r="J139" s="194" t="n">
        <f aca="false">VLOOKUP(B1,Dati!B45:AF56,10,0)</f>
        <v>0</v>
      </c>
      <c r="K139" s="194" t="n">
        <f aca="false">VLOOKUP(B1,Dati!B45:AF56,11,0)</f>
        <v>0</v>
      </c>
      <c r="L139" s="194" t="n">
        <f aca="false">VLOOKUP(B1,Dati!B45:AF56,12,0)</f>
        <v>0</v>
      </c>
      <c r="M139" s="194" t="n">
        <f aca="false">VLOOKUP(B1,Dati!B45:AF56,13,0)</f>
        <v>0</v>
      </c>
      <c r="N139" s="194" t="n">
        <f aca="false">VLOOKUP(B1,Dati!B45:AF56,14,0)</f>
        <v>0</v>
      </c>
      <c r="O139" s="194" t="n">
        <f aca="false">VLOOKUP(B1,Dati!B45:AF56,15,0)</f>
        <v>0</v>
      </c>
      <c r="P139" s="194" t="n">
        <f aca="false">VLOOKUP(B1,Dati!B45:AF56,16,0)</f>
        <v>0</v>
      </c>
      <c r="Q139" s="194" t="n">
        <f aca="false">VLOOKUP(B1,Dati!B45:AF56,17,0)</f>
        <v>0</v>
      </c>
      <c r="R139" s="194" t="n">
        <f aca="false">VLOOKUP(B1,Dati!B45:AF56,18,0)</f>
        <v>0</v>
      </c>
      <c r="S139" s="194" t="n">
        <f aca="false">VLOOKUP(B1,Dati!B45:AF56,19,0)</f>
        <v>0</v>
      </c>
      <c r="T139" s="194" t="n">
        <f aca="false">VLOOKUP(B1,Dati!B45:AF56,20,0)</f>
        <v>0</v>
      </c>
      <c r="U139" s="194" t="n">
        <f aca="false">VLOOKUP(B1,Dati!B45:AF56,21,0)</f>
        <v>0</v>
      </c>
      <c r="V139" s="194" t="n">
        <f aca="false">VLOOKUP(B1,Dati!B45:AF56,22,0)</f>
        <v>0</v>
      </c>
      <c r="W139" s="194" t="n">
        <f aca="false">VLOOKUP(B1,Dati!B45:AF56,23,0)</f>
        <v>0</v>
      </c>
      <c r="X139" s="194" t="n">
        <f aca="false">VLOOKUP(B1,Dati!B45:AF56,24,0)</f>
        <v>0</v>
      </c>
      <c r="Y139" s="194" t="n">
        <f aca="false">VLOOKUP(B1,Dati!B45:AF56,25,0)</f>
        <v>0</v>
      </c>
      <c r="Z139" s="194" t="n">
        <f aca="false">VLOOKUP(B1,Dati!B45:AF56,26,0)</f>
        <v>0</v>
      </c>
      <c r="AA139" s="194" t="n">
        <f aca="false">VLOOKUP(B1,Dati!B45:AF56,27,0)</f>
        <v>0</v>
      </c>
      <c r="AB139" s="194" t="n">
        <f aca="false">VLOOKUP(B1,Dati!B45:AF56,28,0)</f>
        <v>0</v>
      </c>
      <c r="AC139" s="194" t="n">
        <f aca="false">VLOOKUP(B1,Dati!B45:AF56,29,0)</f>
        <v>0</v>
      </c>
      <c r="AD139" s="194" t="n">
        <f aca="false">VLOOKUP(B1,Dati!B45:AF56,30,0)</f>
        <v>0</v>
      </c>
      <c r="AE139" s="194" t="n">
        <f aca="false">VLOOKUP(B1,Dati!B45:AF56,31,0)</f>
        <v>0</v>
      </c>
      <c r="AF139" s="151"/>
      <c r="AG139" s="151"/>
      <c r="AH139" s="151"/>
      <c r="AI139" s="151"/>
      <c r="AJ139" s="151"/>
      <c r="AK139" s="151"/>
      <c r="AL139" s="151"/>
      <c r="AM139" s="151"/>
      <c r="AN139" s="151"/>
      <c r="AO139" s="151"/>
    </row>
    <row r="140" customFormat="false" ht="12.75" hidden="false" customHeight="true" outlineLevel="0" collapsed="false">
      <c r="A140" s="194" t="s">
        <v>105</v>
      </c>
      <c r="B140" s="194" t="n">
        <f aca="false">VLOOKUP(B1,Dati!B59:AF70,2,0)</f>
        <v>0</v>
      </c>
      <c r="C140" s="194" t="n">
        <f aca="false">VLOOKUP(B1,Dati!B59:AF70,3,0)</f>
        <v>0</v>
      </c>
      <c r="D140" s="194" t="n">
        <f aca="false">VLOOKUP(B1,Dati!B59:AF70,4,0)</f>
        <v>0</v>
      </c>
      <c r="E140" s="194" t="n">
        <f aca="false">VLOOKUP(B1,Dati!B59:AF70,5,0)</f>
        <v>0</v>
      </c>
      <c r="F140" s="194" t="n">
        <f aca="false">VLOOKUP(B1,Dati!B59:AF70,6,0)</f>
        <v>0</v>
      </c>
      <c r="G140" s="194" t="n">
        <f aca="false">VLOOKUP(B1,Dati!B59:AF70,7,0)</f>
        <v>0</v>
      </c>
      <c r="H140" s="194" t="n">
        <f aca="false">VLOOKUP(B1,Dati!B59:AF70,8,0)</f>
        <v>0</v>
      </c>
      <c r="I140" s="194" t="n">
        <f aca="false">VLOOKUP(B1,Dati!B59:AF70,9,0)</f>
        <v>0</v>
      </c>
      <c r="J140" s="194" t="n">
        <f aca="false">VLOOKUP(B1,Dati!B59:AF70,10,0)</f>
        <v>0</v>
      </c>
      <c r="K140" s="194" t="n">
        <f aca="false">VLOOKUP(B1,Dati!B59:AF70,11,0)</f>
        <v>0</v>
      </c>
      <c r="L140" s="194" t="n">
        <f aca="false">VLOOKUP(B1,Dati!B59:AF70,12,0)</f>
        <v>0</v>
      </c>
      <c r="M140" s="194" t="n">
        <f aca="false">VLOOKUP(B1,Dati!B59:AF70,13,0)</f>
        <v>0</v>
      </c>
      <c r="N140" s="194" t="n">
        <f aca="false">VLOOKUP(B1,Dati!B59:AF70,14,0)</f>
        <v>0</v>
      </c>
      <c r="O140" s="194" t="n">
        <f aca="false">VLOOKUP(B1,Dati!B59:AF70,15,0)</f>
        <v>0</v>
      </c>
      <c r="P140" s="194" t="n">
        <f aca="false">VLOOKUP(B1,Dati!B59:AF70,16,0)</f>
        <v>0</v>
      </c>
      <c r="Q140" s="194" t="n">
        <f aca="false">VLOOKUP(B1,Dati!B59:AF70,17,0)</f>
        <v>0</v>
      </c>
      <c r="R140" s="194" t="n">
        <f aca="false">VLOOKUP(B1,Dati!B59:AF70,18,0)</f>
        <v>0</v>
      </c>
      <c r="S140" s="194" t="n">
        <f aca="false">VLOOKUP(B1,Dati!B59:AF70,19,0)</f>
        <v>0</v>
      </c>
      <c r="T140" s="194" t="n">
        <f aca="false">VLOOKUP(B1,Dati!B59:AF70,20,0)</f>
        <v>0</v>
      </c>
      <c r="U140" s="194" t="n">
        <f aca="false">VLOOKUP(B1,Dati!B59:AF70,21,0)</f>
        <v>0</v>
      </c>
      <c r="V140" s="194" t="n">
        <f aca="false">VLOOKUP(B1,Dati!B59:AF70,22,0)</f>
        <v>0</v>
      </c>
      <c r="W140" s="194" t="n">
        <f aca="false">VLOOKUP(B1,Dati!B59:AF70,23,0)</f>
        <v>0</v>
      </c>
      <c r="X140" s="194" t="n">
        <f aca="false">VLOOKUP(B1,Dati!B59:AF70,24,0)</f>
        <v>0</v>
      </c>
      <c r="Y140" s="194" t="n">
        <f aca="false">VLOOKUP(B1,Dati!B59:AF70,25,0)</f>
        <v>0</v>
      </c>
      <c r="Z140" s="194" t="n">
        <f aca="false">VLOOKUP(B1,Dati!B59:AF70,26,0)</f>
        <v>0</v>
      </c>
      <c r="AA140" s="194" t="n">
        <f aca="false">VLOOKUP(B1,Dati!B59:AF70,27,0)</f>
        <v>0</v>
      </c>
      <c r="AB140" s="194" t="n">
        <f aca="false">VLOOKUP(B1,Dati!B59:AF70,28,0)</f>
        <v>0</v>
      </c>
      <c r="AC140" s="194" t="n">
        <f aca="false">VLOOKUP(B1,Dati!B59:AF70,29,0)</f>
        <v>0</v>
      </c>
      <c r="AD140" s="194" t="n">
        <f aca="false">VLOOKUP(B1,Dati!B59:AF70,30,0)</f>
        <v>0</v>
      </c>
      <c r="AE140" s="194" t="n">
        <f aca="false">VLOOKUP(B1,Dati!B59:AF70,31,0)</f>
        <v>0</v>
      </c>
      <c r="AF140" s="151"/>
      <c r="AG140" s="151"/>
      <c r="AH140" s="151"/>
      <c r="AI140" s="151"/>
      <c r="AJ140" s="151"/>
      <c r="AK140" s="151"/>
      <c r="AL140" s="151"/>
      <c r="AM140" s="151"/>
      <c r="AN140" s="151"/>
      <c r="AO140" s="151"/>
    </row>
    <row r="141" customFormat="false" ht="12.75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8.57"/>
    <col collapsed="false" customWidth="true" hidden="false" outlineLevel="0" max="8" min="3" style="0" width="4.86"/>
    <col collapsed="false" customWidth="true" hidden="false" outlineLevel="0" max="9" min="9" style="0" width="9.58"/>
    <col collapsed="false" customWidth="true" hidden="false" outlineLevel="0" max="11" min="10" style="0" width="4.86"/>
    <col collapsed="false" customWidth="true" hidden="false" outlineLevel="0" max="12" min="12" style="0" width="7.57"/>
    <col collapsed="false" customWidth="true" hidden="false" outlineLevel="0" max="13" min="13" style="0" width="8.57"/>
    <col collapsed="false" customWidth="true" hidden="false" outlineLevel="0" max="19" min="14" style="0" width="4.86"/>
    <col collapsed="false" customWidth="true" hidden="false" outlineLevel="0" max="20" min="20" style="0" width="9.58"/>
    <col collapsed="false" customWidth="true" hidden="false" outlineLevel="0" max="31" min="21" style="0" width="4.86"/>
    <col collapsed="false" customWidth="true" hidden="false" outlineLevel="0" max="32" min="32" style="0" width="8"/>
    <col collapsed="false" customWidth="true" hidden="false" outlineLevel="0" max="41" min="33" style="0" width="10.86"/>
    <col collapsed="false" customWidth="true" hidden="false" outlineLevel="0" max="1025" min="42" style="0" width="17.29"/>
  </cols>
  <sheetData>
    <row r="1" customFormat="false" ht="12.75" hidden="false" customHeight="true" outlineLevel="0" collapsed="false">
      <c r="A1" s="167" t="s">
        <v>94</v>
      </c>
      <c r="B1" s="188" t="n">
        <v>20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</row>
    <row r="2" customFormat="false" ht="12.75" hidden="false" customHeight="true" outlineLevel="0" collapsed="false">
      <c r="A2" s="166"/>
      <c r="B2" s="167"/>
      <c r="C2" s="151"/>
      <c r="D2" s="151"/>
      <c r="E2" s="151"/>
      <c r="F2" s="151"/>
      <c r="G2" s="151"/>
      <c r="H2" s="151"/>
      <c r="I2" s="167"/>
      <c r="J2" s="151"/>
      <c r="K2" s="151"/>
      <c r="L2" s="166" t="s">
        <v>95</v>
      </c>
      <c r="M2" s="167"/>
      <c r="N2" s="151"/>
      <c r="O2" s="151"/>
      <c r="P2" s="151"/>
      <c r="Q2" s="151"/>
      <c r="R2" s="151"/>
      <c r="S2" s="151"/>
      <c r="T2" s="167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</row>
    <row r="3" customFormat="false" ht="12.75" hidden="false" customHeight="true" outlineLevel="0" collapsed="false">
      <c r="A3" s="166" t="s">
        <v>74</v>
      </c>
      <c r="B3" s="167"/>
      <c r="C3" s="151"/>
      <c r="D3" s="151"/>
      <c r="E3" s="151"/>
      <c r="F3" s="151"/>
      <c r="G3" s="151"/>
      <c r="H3" s="151"/>
      <c r="I3" s="167"/>
      <c r="J3" s="151"/>
      <c r="K3" s="151"/>
      <c r="L3" s="151"/>
      <c r="M3" s="168" t="s">
        <v>2</v>
      </c>
      <c r="N3" s="150"/>
      <c r="O3" s="150"/>
      <c r="P3" s="150"/>
      <c r="Q3" s="150"/>
      <c r="R3" s="150"/>
      <c r="S3" s="151"/>
      <c r="T3" s="168" t="s">
        <v>4</v>
      </c>
      <c r="U3" s="150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</row>
    <row r="4" customFormat="false" ht="12.75" hidden="false" customHeight="true" outlineLevel="0" collapsed="false">
      <c r="A4" s="151"/>
      <c r="B4" s="168" t="s">
        <v>2</v>
      </c>
      <c r="C4" s="150"/>
      <c r="D4" s="150"/>
      <c r="E4" s="150"/>
      <c r="F4" s="150"/>
      <c r="G4" s="150"/>
      <c r="H4" s="151"/>
      <c r="I4" s="168" t="s">
        <v>4</v>
      </c>
      <c r="J4" s="150"/>
      <c r="K4" s="151"/>
      <c r="L4" s="152"/>
      <c r="M4" s="169" t="s">
        <v>54</v>
      </c>
      <c r="N4" s="169" t="s">
        <v>51</v>
      </c>
      <c r="O4" s="169" t="s">
        <v>57</v>
      </c>
      <c r="P4" s="169" t="s">
        <v>55</v>
      </c>
      <c r="Q4" s="169" t="s">
        <v>56</v>
      </c>
      <c r="R4" s="169" t="s">
        <v>5</v>
      </c>
      <c r="S4" s="170"/>
      <c r="T4" s="169" t="s">
        <v>60</v>
      </c>
      <c r="U4" s="169" t="s">
        <v>75</v>
      </c>
      <c r="V4" s="156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</row>
    <row r="5" customFormat="false" ht="12.75" hidden="false" customHeight="true" outlineLevel="0" collapsed="false">
      <c r="A5" s="152"/>
      <c r="B5" s="169" t="s">
        <v>54</v>
      </c>
      <c r="C5" s="169" t="s">
        <v>51</v>
      </c>
      <c r="D5" s="169" t="s">
        <v>57</v>
      </c>
      <c r="E5" s="169" t="s">
        <v>55</v>
      </c>
      <c r="F5" s="169" t="s">
        <v>56</v>
      </c>
      <c r="G5" s="169" t="s">
        <v>5</v>
      </c>
      <c r="H5" s="170"/>
      <c r="I5" s="169" t="s">
        <v>60</v>
      </c>
      <c r="J5" s="169" t="s">
        <v>75</v>
      </c>
      <c r="K5" s="156"/>
      <c r="L5" s="152"/>
      <c r="M5" s="171" t="n">
        <f aca="false">COUNTIF(B136:AE136,M4)</f>
        <v>0</v>
      </c>
      <c r="N5" s="171" t="n">
        <f aca="false">COUNTIF(B136:AE136,N4)</f>
        <v>0</v>
      </c>
      <c r="O5" s="171" t="n">
        <f aca="false">COUNTIF(B136:AE136,O4)</f>
        <v>0</v>
      </c>
      <c r="P5" s="171" t="n">
        <f aca="false">COUNTIF(B136:AE136,P4)</f>
        <v>0</v>
      </c>
      <c r="Q5" s="171" t="n">
        <f aca="false">COUNTIF(B136:AE136,Q4)</f>
        <v>0</v>
      </c>
      <c r="R5" s="171" t="n">
        <f aca="false">SUM(M5:Q5)</f>
        <v>0</v>
      </c>
      <c r="S5" s="170"/>
      <c r="T5" s="171" t="n">
        <f aca="false">COUNTIF(B136:AE136,T4)</f>
        <v>0</v>
      </c>
      <c r="U5" s="171" t="n">
        <f aca="false">COUNTIF(B136:AE136,U4)</f>
        <v>0</v>
      </c>
      <c r="V5" s="156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</row>
    <row r="6" customFormat="false" ht="12.75" hidden="false" customHeight="true" outlineLevel="0" collapsed="false">
      <c r="A6" s="152"/>
      <c r="B6" s="171" t="n">
        <f aca="false">COUNTIF(B136:AE140,B5)</f>
        <v>0</v>
      </c>
      <c r="C6" s="171" t="n">
        <f aca="false">COUNTIF(B136:AE140,C5)</f>
        <v>0</v>
      </c>
      <c r="D6" s="171" t="n">
        <f aca="false">COUNTIF(B136:AE140,D5)</f>
        <v>0</v>
      </c>
      <c r="E6" s="171" t="n">
        <f aca="false">COUNTIF(B136:AE140,E5)</f>
        <v>0</v>
      </c>
      <c r="F6" s="171" t="n">
        <f aca="false">COUNTIF(B136:AE140,F5)</f>
        <v>0</v>
      </c>
      <c r="G6" s="171" t="n">
        <f aca="false">SUM(B6:F6)</f>
        <v>0</v>
      </c>
      <c r="H6" s="170"/>
      <c r="I6" s="171" t="n">
        <f aca="false">COUNTIF(B136:AE140,I5)</f>
        <v>0</v>
      </c>
      <c r="J6" s="171" t="n">
        <f aca="false">COUNTIF(B136:AE140,J5)</f>
        <v>0</v>
      </c>
      <c r="K6" s="156"/>
      <c r="L6" s="152"/>
      <c r="M6" s="172" t="n">
        <f aca="false">IF(R5&gt;0,M5/R5,0)</f>
        <v>0</v>
      </c>
      <c r="N6" s="172" t="n">
        <f aca="false">IF(R5&gt;0,N5/R5,0)</f>
        <v>0</v>
      </c>
      <c r="O6" s="172" t="n">
        <f aca="false">IF(R5&gt;0,O5/R5,0)</f>
        <v>0</v>
      </c>
      <c r="P6" s="172" t="n">
        <f aca="false">IF(R5&gt;0,P5/R5,0)</f>
        <v>0</v>
      </c>
      <c r="Q6" s="172" t="n">
        <f aca="false">IF(R5&gt;0,Q5/R5,0)</f>
        <v>0</v>
      </c>
      <c r="R6" s="173" t="n">
        <f aca="false">SUM(M6:Q6)</f>
        <v>0</v>
      </c>
      <c r="S6" s="156"/>
      <c r="T6" s="196" t="s">
        <v>77</v>
      </c>
      <c r="U6" s="160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</row>
    <row r="7" customFormat="false" ht="12.75" hidden="false" customHeight="true" outlineLevel="0" collapsed="false">
      <c r="A7" s="152"/>
      <c r="B7" s="172" t="n">
        <f aca="false">IF(G6&gt;0,B6/G6,0)</f>
        <v>0</v>
      </c>
      <c r="C7" s="172" t="n">
        <f aca="false">IF(G6&gt;0,C6/G6,0)</f>
        <v>0</v>
      </c>
      <c r="D7" s="172" t="n">
        <f aca="false">IF(G6&gt;0,D6/G6,0)</f>
        <v>0</v>
      </c>
      <c r="E7" s="172" t="n">
        <f aca="false">IF(E6&gt;0,E6/G6,0)</f>
        <v>0</v>
      </c>
      <c r="F7" s="172" t="n">
        <f aca="false">IF(F6&gt;0,F6/G6,0)</f>
        <v>0</v>
      </c>
      <c r="G7" s="173" t="n">
        <f aca="false">SUM(B7:F7)</f>
        <v>0</v>
      </c>
      <c r="H7" s="156"/>
      <c r="I7" s="160"/>
      <c r="J7" s="160"/>
      <c r="K7" s="151"/>
      <c r="L7" s="174" t="s">
        <v>76</v>
      </c>
      <c r="M7" s="175" t="n">
        <f aca="false">IF(R5&gt;0,(M5-Q5)/R5,0)</f>
        <v>0</v>
      </c>
      <c r="N7" s="160"/>
      <c r="O7" s="176"/>
      <c r="P7" s="176"/>
      <c r="Q7" s="176"/>
      <c r="R7" s="160"/>
      <c r="S7" s="151"/>
      <c r="T7" s="171" t="n">
        <f aca="false">COUNTIF(B136:AE136,T6)</f>
        <v>0</v>
      </c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</row>
    <row r="8" customFormat="false" ht="12.75" hidden="false" customHeight="true" outlineLevel="0" collapsed="false">
      <c r="A8" s="174" t="s">
        <v>76</v>
      </c>
      <c r="B8" s="175" t="n">
        <f aca="false">IF(G6&gt;0,(B6-F6)/G6,0)</f>
        <v>0</v>
      </c>
      <c r="C8" s="160"/>
      <c r="D8" s="176"/>
      <c r="E8" s="176"/>
      <c r="F8" s="176"/>
      <c r="G8" s="160"/>
      <c r="H8" s="151"/>
      <c r="I8" s="149" t="s">
        <v>77</v>
      </c>
      <c r="J8" s="187" t="n">
        <f aca="false">COUNTIF(B136:AE140,I8)</f>
        <v>0</v>
      </c>
      <c r="K8" s="151"/>
      <c r="L8" s="174" t="s">
        <v>78</v>
      </c>
      <c r="M8" s="178" t="n">
        <f aca="false">IF(R5&gt;0,(M5+N5)/R5,0)</f>
        <v>0</v>
      </c>
      <c r="N8" s="179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51"/>
      <c r="AO8" s="151"/>
    </row>
    <row r="9" customFormat="false" ht="12.75" hidden="false" customHeight="true" outlineLevel="0" collapsed="false">
      <c r="A9" s="174" t="s">
        <v>78</v>
      </c>
      <c r="B9" s="178" t="n">
        <f aca="false">IF(G6&gt;0,(B6+C6)/G6,0)</f>
        <v>0</v>
      </c>
      <c r="C9" s="179"/>
      <c r="D9" s="151"/>
      <c r="E9" s="151"/>
      <c r="F9" s="151"/>
      <c r="G9" s="151"/>
      <c r="H9" s="151"/>
      <c r="I9" s="151"/>
      <c r="J9" s="151"/>
      <c r="K9" s="151"/>
      <c r="L9" s="151"/>
      <c r="M9" s="180"/>
      <c r="N9" s="179"/>
      <c r="O9" s="151"/>
      <c r="P9" s="151"/>
      <c r="Q9" s="151"/>
      <c r="R9" s="151"/>
      <c r="S9" s="151"/>
      <c r="T9" s="167" t="s">
        <v>79</v>
      </c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</row>
    <row r="10" customFormat="false" ht="12.75" hidden="false" customHeight="true" outlineLevel="0" collapsed="false">
      <c r="A10" s="151"/>
      <c r="B10" s="180"/>
      <c r="C10" s="179"/>
      <c r="D10" s="151"/>
      <c r="E10" s="151"/>
      <c r="F10" s="151"/>
      <c r="G10" s="151"/>
      <c r="H10" s="151"/>
      <c r="I10" s="167" t="s">
        <v>79</v>
      </c>
      <c r="J10" s="151"/>
      <c r="K10" s="151"/>
      <c r="L10" s="151"/>
      <c r="M10" s="168" t="s">
        <v>1</v>
      </c>
      <c r="N10" s="150"/>
      <c r="O10" s="150"/>
      <c r="P10" s="150"/>
      <c r="Q10" s="150"/>
      <c r="R10" s="150"/>
      <c r="S10" s="151"/>
      <c r="T10" s="181" t="s">
        <v>0</v>
      </c>
      <c r="U10" s="182" t="n">
        <f aca="false">M12+M19+T5</f>
        <v>0</v>
      </c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</row>
    <row r="11" customFormat="false" ht="12.75" hidden="false" customHeight="true" outlineLevel="0" collapsed="false">
      <c r="A11" s="151"/>
      <c r="B11" s="168" t="s">
        <v>1</v>
      </c>
      <c r="C11" s="150"/>
      <c r="D11" s="150"/>
      <c r="E11" s="150"/>
      <c r="F11" s="150"/>
      <c r="G11" s="150"/>
      <c r="H11" s="151"/>
      <c r="I11" s="181" t="s">
        <v>0</v>
      </c>
      <c r="J11" s="182" t="n">
        <f aca="false">B13+B20+I6</f>
        <v>0</v>
      </c>
      <c r="K11" s="151"/>
      <c r="L11" s="152"/>
      <c r="M11" s="169" t="s">
        <v>49</v>
      </c>
      <c r="N11" s="169" t="s">
        <v>47</v>
      </c>
      <c r="O11" s="169" t="s">
        <v>80</v>
      </c>
      <c r="P11" s="169" t="s">
        <v>81</v>
      </c>
      <c r="Q11" s="169" t="s">
        <v>48</v>
      </c>
      <c r="R11" s="169" t="s">
        <v>5</v>
      </c>
      <c r="S11" s="156"/>
      <c r="T11" s="181" t="s">
        <v>82</v>
      </c>
      <c r="U11" s="182" t="n">
        <f aca="false">R19+Q12+U5+T7</f>
        <v>0</v>
      </c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</row>
    <row r="12" customFormat="false" ht="12.75" hidden="false" customHeight="true" outlineLevel="0" collapsed="false">
      <c r="A12" s="152"/>
      <c r="B12" s="169" t="s">
        <v>49</v>
      </c>
      <c r="C12" s="169" t="s">
        <v>47</v>
      </c>
      <c r="D12" s="169" t="s">
        <v>80</v>
      </c>
      <c r="E12" s="169" t="s">
        <v>81</v>
      </c>
      <c r="F12" s="169" t="s">
        <v>48</v>
      </c>
      <c r="G12" s="169" t="s">
        <v>5</v>
      </c>
      <c r="H12" s="156"/>
      <c r="I12" s="181" t="s">
        <v>82</v>
      </c>
      <c r="J12" s="182" t="n">
        <f aca="false">G20+F13+J6+J8</f>
        <v>0</v>
      </c>
      <c r="K12" s="151"/>
      <c r="L12" s="152"/>
      <c r="M12" s="171" t="n">
        <f aca="false">COUNTIF(B136:AE136,M11)</f>
        <v>0</v>
      </c>
      <c r="N12" s="171" t="n">
        <f aca="false">COUNTIF(B136:AE136,N11)</f>
        <v>0</v>
      </c>
      <c r="O12" s="171" t="n">
        <f aca="false">COUNTIF(B136:AE136,O11)</f>
        <v>0</v>
      </c>
      <c r="P12" s="171" t="n">
        <f aca="false">COUNTIF(B136:AE136,P11)</f>
        <v>0</v>
      </c>
      <c r="Q12" s="171" t="n">
        <f aca="false">COUNTIF(B136:AE136,Q11)</f>
        <v>0</v>
      </c>
      <c r="R12" s="171" t="n">
        <f aca="false">SUM(M12:Q12)</f>
        <v>0</v>
      </c>
      <c r="S12" s="156"/>
      <c r="T12" s="181" t="s">
        <v>83</v>
      </c>
      <c r="U12" s="182" t="n">
        <f aca="false">Q5</f>
        <v>0</v>
      </c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</row>
    <row r="13" customFormat="false" ht="12.75" hidden="false" customHeight="true" outlineLevel="0" collapsed="false">
      <c r="A13" s="152"/>
      <c r="B13" s="171" t="n">
        <f aca="false">COUNTIF(B136:AE140,B12)</f>
        <v>0</v>
      </c>
      <c r="C13" s="171" t="n">
        <f aca="false">COUNTIF(B136:AE140,C12)</f>
        <v>0</v>
      </c>
      <c r="D13" s="171" t="n">
        <f aca="false">COUNTIF(B136:AE140,D12)</f>
        <v>0</v>
      </c>
      <c r="E13" s="171" t="n">
        <f aca="false">COUNTIF(B136:AE140,E12)</f>
        <v>0</v>
      </c>
      <c r="F13" s="171" t="n">
        <f aca="false">COUNTIF(B136:AE140,F12)</f>
        <v>0</v>
      </c>
      <c r="G13" s="171" t="n">
        <f aca="false">SUM(B13:F13)</f>
        <v>0</v>
      </c>
      <c r="H13" s="156"/>
      <c r="I13" s="181" t="s">
        <v>83</v>
      </c>
      <c r="J13" s="182" t="n">
        <f aca="false">F6</f>
        <v>0</v>
      </c>
      <c r="K13" s="151"/>
      <c r="L13" s="152"/>
      <c r="M13" s="172" t="n">
        <f aca="false">IF(R12&gt;0,M12/R12,0)</f>
        <v>0</v>
      </c>
      <c r="N13" s="172" t="n">
        <f aca="false">IF(R2&gt;0,N12/R12,0)</f>
        <v>0</v>
      </c>
      <c r="O13" s="172" t="n">
        <f aca="false">IF(R12&gt;0,O12/R12,0)</f>
        <v>0</v>
      </c>
      <c r="P13" s="172" t="n">
        <f aca="false">IF(R2&gt;0,P12/R12,0)</f>
        <v>0</v>
      </c>
      <c r="Q13" s="172" t="n">
        <f aca="false">IF(R2&gt;0,Q12/R12,0)</f>
        <v>0</v>
      </c>
      <c r="R13" s="172" t="n">
        <f aca="false">SUM(M13:Q13)</f>
        <v>0</v>
      </c>
      <c r="S13" s="156"/>
      <c r="T13" s="181" t="s">
        <v>84</v>
      </c>
      <c r="U13" s="182" t="n">
        <f aca="false">Q19</f>
        <v>0</v>
      </c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</row>
    <row r="14" customFormat="false" ht="12.75" hidden="false" customHeight="true" outlineLevel="0" collapsed="false">
      <c r="A14" s="152"/>
      <c r="B14" s="172" t="n">
        <f aca="false">IF(G13&gt;0,B13/G13,0)</f>
        <v>0</v>
      </c>
      <c r="C14" s="172" t="n">
        <f aca="false">IF(G13&gt;0,C13/G13,0)</f>
        <v>0</v>
      </c>
      <c r="D14" s="172" t="n">
        <f aca="false">IF(G13&gt;0,D13/G13,0)</f>
        <v>0</v>
      </c>
      <c r="E14" s="172" t="n">
        <f aca="false">IF(G13&gt;0,E13/G13,0)</f>
        <v>0</v>
      </c>
      <c r="F14" s="172" t="n">
        <f aca="false">IF(G13&gt;0,F13/G13,0)</f>
        <v>0</v>
      </c>
      <c r="G14" s="172" t="n">
        <f aca="false">SUM(B14:F14)</f>
        <v>0</v>
      </c>
      <c r="H14" s="156"/>
      <c r="I14" s="181" t="s">
        <v>84</v>
      </c>
      <c r="J14" s="182" t="n">
        <f aca="false">F20</f>
        <v>0</v>
      </c>
      <c r="K14" s="151"/>
      <c r="L14" s="174" t="s">
        <v>76</v>
      </c>
      <c r="M14" s="175" t="n">
        <f aca="false">IF(R12&gt;0,(M12-Q12)/R12,0)</f>
        <v>0</v>
      </c>
      <c r="N14" s="160"/>
      <c r="O14" s="160"/>
      <c r="P14" s="160"/>
      <c r="Q14" s="160"/>
      <c r="R14" s="160"/>
      <c r="S14" s="151"/>
      <c r="T14" s="181" t="s">
        <v>85</v>
      </c>
      <c r="U14" s="183" t="n">
        <f aca="false">M7</f>
        <v>0</v>
      </c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</row>
    <row r="15" customFormat="false" ht="12.75" hidden="false" customHeight="true" outlineLevel="0" collapsed="false">
      <c r="A15" s="174" t="s">
        <v>76</v>
      </c>
      <c r="B15" s="175" t="n">
        <f aca="false">IF(G13&gt;0,(B13-F13)/G13,0)</f>
        <v>0</v>
      </c>
      <c r="C15" s="160"/>
      <c r="D15" s="160"/>
      <c r="E15" s="160"/>
      <c r="F15" s="160"/>
      <c r="G15" s="160"/>
      <c r="H15" s="151"/>
      <c r="I15" s="181" t="s">
        <v>85</v>
      </c>
      <c r="J15" s="183" t="n">
        <f aca="false">B8</f>
        <v>0</v>
      </c>
      <c r="K15" s="151"/>
      <c r="L15" s="174" t="s">
        <v>78</v>
      </c>
      <c r="M15" s="178" t="n">
        <f aca="false">IF(R12&gt;0,(M12+N12)/R12,0)</f>
        <v>0</v>
      </c>
      <c r="N15" s="151"/>
      <c r="O15" s="151"/>
      <c r="P15" s="151"/>
      <c r="Q15" s="151"/>
      <c r="R15" s="151"/>
      <c r="S15" s="151"/>
      <c r="T15" s="181" t="s">
        <v>87</v>
      </c>
      <c r="U15" s="183" t="n">
        <f aca="false">M21</f>
        <v>0</v>
      </c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</row>
    <row r="16" customFormat="false" ht="12.75" hidden="false" customHeight="true" outlineLevel="0" collapsed="false">
      <c r="A16" s="174" t="s">
        <v>86</v>
      </c>
      <c r="B16" s="178" t="n">
        <f aca="false">IF(G13&gt;0,(B13+C13)/G13,0)</f>
        <v>0</v>
      </c>
      <c r="C16" s="151"/>
      <c r="D16" s="151"/>
      <c r="E16" s="151"/>
      <c r="F16" s="151"/>
      <c r="G16" s="151"/>
      <c r="H16" s="151"/>
      <c r="I16" s="181" t="s">
        <v>87</v>
      </c>
      <c r="J16" s="183" t="n">
        <f aca="false">B22</f>
        <v>0</v>
      </c>
      <c r="K16" s="151"/>
      <c r="L16" s="151"/>
      <c r="M16" s="180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</row>
    <row r="17" customFormat="false" ht="12.75" hidden="false" customHeight="true" outlineLevel="0" collapsed="false">
      <c r="A17" s="151"/>
      <c r="B17" s="180"/>
      <c r="C17" s="151"/>
      <c r="D17" s="151"/>
      <c r="E17" s="151"/>
      <c r="F17" s="151"/>
      <c r="G17" s="151"/>
      <c r="H17" s="151"/>
      <c r="I17" s="151" t="s">
        <v>6</v>
      </c>
      <c r="J17" s="184" t="n">
        <f aca="false">J11-J12-J13</f>
        <v>0</v>
      </c>
      <c r="K17" s="151"/>
      <c r="L17" s="151"/>
      <c r="M17" s="168" t="s">
        <v>3</v>
      </c>
      <c r="N17" s="150"/>
      <c r="O17" s="150"/>
      <c r="P17" s="150"/>
      <c r="Q17" s="150"/>
      <c r="R17" s="150"/>
      <c r="S17" s="150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</row>
    <row r="18" customFormat="false" ht="12.75" hidden="false" customHeight="true" outlineLevel="0" collapsed="false">
      <c r="A18" s="151"/>
      <c r="B18" s="168" t="s">
        <v>3</v>
      </c>
      <c r="C18" s="150"/>
      <c r="D18" s="150"/>
      <c r="E18" s="150"/>
      <c r="F18" s="150"/>
      <c r="G18" s="150"/>
      <c r="H18" s="150"/>
      <c r="I18" s="151"/>
      <c r="J18" s="151"/>
      <c r="K18" s="151"/>
      <c r="L18" s="152"/>
      <c r="M18" s="169" t="s">
        <v>50</v>
      </c>
      <c r="N18" s="169" t="s">
        <v>46</v>
      </c>
      <c r="O18" s="169" t="s">
        <v>88</v>
      </c>
      <c r="P18" s="169" t="s">
        <v>53</v>
      </c>
      <c r="Q18" s="169" t="s">
        <v>59</v>
      </c>
      <c r="R18" s="169" t="s">
        <v>52</v>
      </c>
      <c r="S18" s="169" t="s">
        <v>5</v>
      </c>
      <c r="T18" s="156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</row>
    <row r="19" customFormat="false" ht="12.75" hidden="false" customHeight="true" outlineLevel="0" collapsed="false">
      <c r="A19" s="152"/>
      <c r="B19" s="169" t="s">
        <v>50</v>
      </c>
      <c r="C19" s="169" t="s">
        <v>46</v>
      </c>
      <c r="D19" s="169" t="s">
        <v>88</v>
      </c>
      <c r="E19" s="169" t="s">
        <v>53</v>
      </c>
      <c r="F19" s="169" t="s">
        <v>59</v>
      </c>
      <c r="G19" s="169" t="s">
        <v>52</v>
      </c>
      <c r="H19" s="169" t="s">
        <v>5</v>
      </c>
      <c r="I19" s="156"/>
      <c r="J19" s="151"/>
      <c r="K19" s="151"/>
      <c r="L19" s="152"/>
      <c r="M19" s="171" t="n">
        <f aca="false">COUNTIF(B136:AE136,M18)</f>
        <v>0</v>
      </c>
      <c r="N19" s="171" t="n">
        <f aca="false">COUNTIF(B136:AE136,N18)</f>
        <v>0</v>
      </c>
      <c r="O19" s="171" t="n">
        <f aca="false">COUNTIF(B136:AE136,O18)</f>
        <v>0</v>
      </c>
      <c r="P19" s="171" t="n">
        <f aca="false">COUNTIF(B136:AE136,P18)</f>
        <v>0</v>
      </c>
      <c r="Q19" s="171" t="n">
        <f aca="false">COUNTIF(B136:AE136,Q18)</f>
        <v>0</v>
      </c>
      <c r="R19" s="171" t="n">
        <f aca="false">COUNTIF(B136:AE136,R18)</f>
        <v>0</v>
      </c>
      <c r="S19" s="171" t="n">
        <f aca="false">SUM(M19:R19)</f>
        <v>0</v>
      </c>
      <c r="T19" s="156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</row>
    <row r="20" customFormat="false" ht="12.75" hidden="false" customHeight="true" outlineLevel="0" collapsed="false">
      <c r="A20" s="152"/>
      <c r="B20" s="171" t="n">
        <f aca="false">COUNTIF(B136:AE140,B19)</f>
        <v>0</v>
      </c>
      <c r="C20" s="171" t="n">
        <f aca="false">COUNTIF(B136:AE140,C19)</f>
        <v>0</v>
      </c>
      <c r="D20" s="171" t="n">
        <f aca="false">COUNTIF(B136:AE140,D19)</f>
        <v>0</v>
      </c>
      <c r="E20" s="171" t="n">
        <f aca="false">COUNTIF(B136:AE140,E19)</f>
        <v>0</v>
      </c>
      <c r="F20" s="171" t="n">
        <f aca="false">COUNTIF(B136:AE140,F19)</f>
        <v>0</v>
      </c>
      <c r="G20" s="171" t="n">
        <f aca="false">COUNTIF(B136:AE140,G19)</f>
        <v>0</v>
      </c>
      <c r="H20" s="171" t="n">
        <f aca="false">SUM(B20:G20)</f>
        <v>0</v>
      </c>
      <c r="I20" s="156"/>
      <c r="J20" s="151"/>
      <c r="K20" s="151"/>
      <c r="L20" s="152"/>
      <c r="M20" s="172" t="n">
        <f aca="false">IF(S19&gt;0,M19/S19,0)</f>
        <v>0</v>
      </c>
      <c r="N20" s="172" t="n">
        <f aca="false">IF(S19&gt;0,N19/S19,0)</f>
        <v>0</v>
      </c>
      <c r="O20" s="172" t="n">
        <f aca="false">IF(S19&gt;0,O19/S19,0)</f>
        <v>0</v>
      </c>
      <c r="P20" s="172" t="n">
        <f aca="false">IF(S19&gt;0,P19/S19,0)</f>
        <v>0</v>
      </c>
      <c r="Q20" s="172" t="n">
        <f aca="false">IF(S19&gt;0,Q19/S19,0)</f>
        <v>0</v>
      </c>
      <c r="R20" s="172" t="n">
        <f aca="false">IF(S19&gt;0,R19/S19,0)</f>
        <v>0</v>
      </c>
      <c r="S20" s="172" t="n">
        <f aca="false">SUM(M20:R20)</f>
        <v>0</v>
      </c>
      <c r="T20" s="156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</row>
    <row r="21" customFormat="false" ht="12.75" hidden="false" customHeight="true" outlineLevel="0" collapsed="false">
      <c r="A21" s="152"/>
      <c r="B21" s="172" t="n">
        <f aca="false">IF(H20&gt;0,B20/H20,0)</f>
        <v>0</v>
      </c>
      <c r="C21" s="172" t="n">
        <f aca="false">IF(H20&gt;0,C20/H20,0)</f>
        <v>0</v>
      </c>
      <c r="D21" s="172" t="n">
        <f aca="false">IF(H20&gt;0,D20/H20,0)</f>
        <v>0</v>
      </c>
      <c r="E21" s="172" t="n">
        <f aca="false">IF(H20&gt;0,E20/H20,0)</f>
        <v>0</v>
      </c>
      <c r="F21" s="172" t="n">
        <f aca="false">IF(H20&gt;0,F20/H20,0)</f>
        <v>0</v>
      </c>
      <c r="G21" s="172" t="n">
        <f aca="false">IF(H20&gt;0,G20/H20,0)</f>
        <v>0</v>
      </c>
      <c r="H21" s="172" t="n">
        <f aca="false">SUM(B21:G21)</f>
        <v>0</v>
      </c>
      <c r="I21" s="156"/>
      <c r="J21" s="151"/>
      <c r="K21" s="151"/>
      <c r="L21" s="174" t="s">
        <v>76</v>
      </c>
      <c r="M21" s="185" t="n">
        <f aca="false">IF(S19&gt;0,(M19-R19)/S19,0)</f>
        <v>0</v>
      </c>
      <c r="N21" s="160"/>
      <c r="O21" s="160"/>
      <c r="P21" s="160"/>
      <c r="Q21" s="160"/>
      <c r="R21" s="160"/>
      <c r="S21" s="160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</row>
    <row r="22" customFormat="false" ht="12.75" hidden="false" customHeight="true" outlineLevel="0" collapsed="false">
      <c r="A22" s="174" t="s">
        <v>76</v>
      </c>
      <c r="B22" s="185" t="n">
        <f aca="false">IF(H20&gt;0,(B20-G20)/H20,0)</f>
        <v>0</v>
      </c>
      <c r="C22" s="160"/>
      <c r="D22" s="160"/>
      <c r="E22" s="160"/>
      <c r="F22" s="160"/>
      <c r="G22" s="160"/>
      <c r="H22" s="160"/>
      <c r="I22" s="151"/>
      <c r="J22" s="151"/>
      <c r="K22" s="151"/>
      <c r="L22" s="174" t="s">
        <v>78</v>
      </c>
      <c r="M22" s="186" t="n">
        <f aca="false">IF(S19&gt;0,(M19+N19+O19+P19)/S19,0)</f>
        <v>0</v>
      </c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</row>
    <row r="23" customFormat="false" ht="12.75" hidden="false" customHeight="true" outlineLevel="0" collapsed="false">
      <c r="A23" s="174" t="s">
        <v>78</v>
      </c>
      <c r="B23" s="186" t="n">
        <f aca="false">IF(H20&gt;0,(B20+C20+D20+E20)/H20,0)</f>
        <v>0</v>
      </c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</row>
    <row r="24" customFormat="false" ht="12.75" hidden="false" customHeight="true" outlineLevel="0" collapsed="false">
      <c r="A24" s="174"/>
      <c r="B24" s="186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</row>
    <row r="25" customFormat="false" ht="12.75" hidden="false" customHeight="true" outlineLevel="0" collapsed="false">
      <c r="A25" s="166" t="s">
        <v>97</v>
      </c>
      <c r="B25" s="168" t="s">
        <v>2</v>
      </c>
      <c r="C25" s="150"/>
      <c r="D25" s="150"/>
      <c r="E25" s="150"/>
      <c r="F25" s="150"/>
      <c r="G25" s="150"/>
      <c r="H25" s="151"/>
      <c r="I25" s="168" t="s">
        <v>4</v>
      </c>
      <c r="J25" s="150"/>
      <c r="K25" s="151"/>
      <c r="L25" s="166" t="s">
        <v>98</v>
      </c>
      <c r="M25" s="168" t="s">
        <v>2</v>
      </c>
      <c r="N25" s="150"/>
      <c r="O25" s="150"/>
      <c r="P25" s="150"/>
      <c r="Q25" s="150"/>
      <c r="R25" s="150"/>
      <c r="S25" s="151"/>
      <c r="T25" s="168" t="s">
        <v>4</v>
      </c>
      <c r="U25" s="150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</row>
    <row r="26" customFormat="false" ht="12.75" hidden="false" customHeight="true" outlineLevel="0" collapsed="false">
      <c r="A26" s="152"/>
      <c r="B26" s="169" t="s">
        <v>54</v>
      </c>
      <c r="C26" s="169" t="s">
        <v>51</v>
      </c>
      <c r="D26" s="169" t="s">
        <v>57</v>
      </c>
      <c r="E26" s="169" t="s">
        <v>55</v>
      </c>
      <c r="F26" s="169" t="s">
        <v>56</v>
      </c>
      <c r="G26" s="169" t="s">
        <v>5</v>
      </c>
      <c r="H26" s="170"/>
      <c r="I26" s="169" t="s">
        <v>60</v>
      </c>
      <c r="J26" s="169" t="s">
        <v>75</v>
      </c>
      <c r="K26" s="156"/>
      <c r="L26" s="152"/>
      <c r="M26" s="169" t="s">
        <v>54</v>
      </c>
      <c r="N26" s="169" t="s">
        <v>51</v>
      </c>
      <c r="O26" s="169" t="s">
        <v>57</v>
      </c>
      <c r="P26" s="169" t="s">
        <v>55</v>
      </c>
      <c r="Q26" s="169" t="s">
        <v>56</v>
      </c>
      <c r="R26" s="169" t="s">
        <v>5</v>
      </c>
      <c r="S26" s="170"/>
      <c r="T26" s="169" t="s">
        <v>60</v>
      </c>
      <c r="U26" s="169" t="s">
        <v>75</v>
      </c>
      <c r="V26" s="156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</row>
    <row r="27" customFormat="false" ht="12.75" hidden="false" customHeight="true" outlineLevel="0" collapsed="false">
      <c r="A27" s="152"/>
      <c r="B27" s="171" t="n">
        <f aca="false">COUNTIF(B137:AE137,B26)</f>
        <v>0</v>
      </c>
      <c r="C27" s="171" t="n">
        <f aca="false">COUNTIF(B137:AE137,C26)</f>
        <v>0</v>
      </c>
      <c r="D27" s="171" t="n">
        <f aca="false">COUNTIF(B137:AE137,D26)</f>
        <v>0</v>
      </c>
      <c r="E27" s="171" t="n">
        <f aca="false">COUNTIF(B137:AE137,E26)</f>
        <v>0</v>
      </c>
      <c r="F27" s="171" t="n">
        <f aca="false">COUNTIF(B137:AE137,F26)</f>
        <v>0</v>
      </c>
      <c r="G27" s="171" t="n">
        <f aca="false">SUM(B27:F27)</f>
        <v>0</v>
      </c>
      <c r="H27" s="170"/>
      <c r="I27" s="171" t="n">
        <f aca="false">COUNTIF(B137:AE137,I26)</f>
        <v>0</v>
      </c>
      <c r="J27" s="171" t="n">
        <f aca="false">COUNTIF(B137:AE137,J26)</f>
        <v>0</v>
      </c>
      <c r="K27" s="156"/>
      <c r="L27" s="152"/>
      <c r="M27" s="171" t="n">
        <f aca="false">COUNTIF(B138:AE138,M26)</f>
        <v>0</v>
      </c>
      <c r="N27" s="171" t="n">
        <f aca="false">COUNTIF(B138:AE138,N26)</f>
        <v>0</v>
      </c>
      <c r="O27" s="171" t="n">
        <f aca="false">COUNTIF(B138:AE138,O26)</f>
        <v>0</v>
      </c>
      <c r="P27" s="171" t="n">
        <f aca="false">COUNTIF(B138:AE138,P26)</f>
        <v>0</v>
      </c>
      <c r="Q27" s="171" t="n">
        <f aca="false">COUNTIF(B138:AE138,Q26)</f>
        <v>0</v>
      </c>
      <c r="R27" s="171" t="n">
        <f aca="false">SUM(M27:Q27)</f>
        <v>0</v>
      </c>
      <c r="S27" s="170"/>
      <c r="T27" s="171" t="n">
        <f aca="false">COUNTIF(B138:AE138,T26)</f>
        <v>0</v>
      </c>
      <c r="U27" s="171" t="n">
        <f aca="false">COUNTIF(B138:AE138,U26)</f>
        <v>0</v>
      </c>
      <c r="V27" s="156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</row>
    <row r="28" customFormat="false" ht="12.75" hidden="false" customHeight="true" outlineLevel="0" collapsed="false">
      <c r="A28" s="152"/>
      <c r="B28" s="172" t="n">
        <f aca="false">IF(G27&gt;0,B27/G27,0)</f>
        <v>0</v>
      </c>
      <c r="C28" s="172" t="n">
        <f aca="false">IF(G27&gt;0,C27/G27,0)</f>
        <v>0</v>
      </c>
      <c r="D28" s="172" t="n">
        <f aca="false">IF(G27&gt;0,D27/G27,0)</f>
        <v>0</v>
      </c>
      <c r="E28" s="172" t="n">
        <f aca="false">IF(G27&gt;0,E27/G27,0)</f>
        <v>0</v>
      </c>
      <c r="F28" s="172" t="n">
        <f aca="false">IF(G27&gt;0,F27/G27,0)</f>
        <v>0</v>
      </c>
      <c r="G28" s="173" t="n">
        <f aca="false">SUM(B28:F28)</f>
        <v>0</v>
      </c>
      <c r="H28" s="156"/>
      <c r="I28" s="160" t="s">
        <v>77</v>
      </c>
      <c r="J28" s="160"/>
      <c r="K28" s="151"/>
      <c r="L28" s="152"/>
      <c r="M28" s="172" t="n">
        <f aca="false">IF(R27&gt;0,M27/R27,0)</f>
        <v>0</v>
      </c>
      <c r="N28" s="172" t="n">
        <f aca="false">IF(R27&gt;0,N27/R27,0)</f>
        <v>0</v>
      </c>
      <c r="O28" s="172" t="n">
        <f aca="false">IF(R27&gt;0,O27/R27,0)</f>
        <v>0</v>
      </c>
      <c r="P28" s="172" t="n">
        <f aca="false">IF(R27&gt;0,P27/R27,0)</f>
        <v>0</v>
      </c>
      <c r="Q28" s="172" t="n">
        <f aca="false">IF(R27&gt;0,Q27/R27,0)</f>
        <v>0</v>
      </c>
      <c r="R28" s="173" t="n">
        <f aca="false">SUM(M28:Q28)</f>
        <v>0</v>
      </c>
      <c r="S28" s="156"/>
      <c r="T28" s="160" t="s">
        <v>77</v>
      </c>
      <c r="U28" s="160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</row>
    <row r="29" customFormat="false" ht="12.75" hidden="false" customHeight="true" outlineLevel="0" collapsed="false">
      <c r="A29" s="174" t="s">
        <v>76</v>
      </c>
      <c r="B29" s="175" t="n">
        <f aca="false">IF(G27&gt;0,(B27-F27)/G27,0)</f>
        <v>0</v>
      </c>
      <c r="C29" s="160"/>
      <c r="D29" s="176"/>
      <c r="E29" s="176"/>
      <c r="F29" s="176"/>
      <c r="G29" s="160"/>
      <c r="H29" s="151"/>
      <c r="I29" s="171" t="n">
        <f aca="false">COUNTIF(B137:AE137,I28)</f>
        <v>0</v>
      </c>
      <c r="J29" s="151"/>
      <c r="K29" s="151"/>
      <c r="L29" s="174" t="s">
        <v>76</v>
      </c>
      <c r="M29" s="175" t="n">
        <f aca="false">IF(R27&gt;0,(M27-Q27)/R27,0)</f>
        <v>0</v>
      </c>
      <c r="N29" s="160"/>
      <c r="O29" s="176"/>
      <c r="P29" s="176"/>
      <c r="Q29" s="176"/>
      <c r="R29" s="160"/>
      <c r="S29" s="151"/>
      <c r="T29" s="171" t="n">
        <f aca="false">COUNTIF(B138:AE138,T28)</f>
        <v>0</v>
      </c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</row>
    <row r="30" customFormat="false" ht="12.75" hidden="false" customHeight="true" outlineLevel="0" collapsed="false">
      <c r="A30" s="174" t="s">
        <v>78</v>
      </c>
      <c r="B30" s="178" t="n">
        <f aca="false">IF(G27&gt;0,(B27+C27)/G27,0)</f>
        <v>0</v>
      </c>
      <c r="C30" s="179"/>
      <c r="D30" s="151"/>
      <c r="E30" s="151"/>
      <c r="F30" s="151"/>
      <c r="G30" s="151"/>
      <c r="H30" s="151"/>
      <c r="I30" s="151"/>
      <c r="J30" s="151"/>
      <c r="K30" s="151"/>
      <c r="L30" s="174" t="s">
        <v>78</v>
      </c>
      <c r="M30" s="178" t="n">
        <f aca="false">IF(R27&gt;0,(M27+N27)/R27,0)</f>
        <v>0</v>
      </c>
      <c r="N30" s="179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</row>
    <row r="31" customFormat="false" ht="12.75" hidden="false" customHeight="true" outlineLevel="0" collapsed="false">
      <c r="B31" s="180"/>
      <c r="C31" s="179"/>
      <c r="D31" s="151"/>
      <c r="E31" s="151"/>
      <c r="F31" s="151"/>
      <c r="G31" s="151"/>
      <c r="H31" s="151"/>
      <c r="I31" s="167" t="s">
        <v>79</v>
      </c>
      <c r="J31" s="151"/>
      <c r="K31" s="151"/>
      <c r="L31" s="151"/>
      <c r="M31" s="180"/>
      <c r="N31" s="179"/>
      <c r="O31" s="151"/>
      <c r="P31" s="151"/>
      <c r="Q31" s="151"/>
      <c r="R31" s="151"/>
      <c r="S31" s="151"/>
      <c r="T31" s="167" t="s">
        <v>79</v>
      </c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</row>
    <row r="32" customFormat="false" ht="12.75" hidden="false" customHeight="true" outlineLevel="0" collapsed="false">
      <c r="A32" s="151"/>
      <c r="B32" s="168" t="s">
        <v>1</v>
      </c>
      <c r="C32" s="150"/>
      <c r="D32" s="150"/>
      <c r="E32" s="150"/>
      <c r="F32" s="150"/>
      <c r="G32" s="150"/>
      <c r="H32" s="151"/>
      <c r="I32" s="181" t="s">
        <v>0</v>
      </c>
      <c r="J32" s="182" t="n">
        <f aca="false">B34+B41+I27</f>
        <v>0</v>
      </c>
      <c r="K32" s="151"/>
      <c r="L32" s="151"/>
      <c r="M32" s="168" t="s">
        <v>1</v>
      </c>
      <c r="N32" s="150"/>
      <c r="O32" s="150"/>
      <c r="P32" s="150"/>
      <c r="Q32" s="150"/>
      <c r="R32" s="150"/>
      <c r="S32" s="151"/>
      <c r="T32" s="181" t="s">
        <v>0</v>
      </c>
      <c r="U32" s="182" t="n">
        <f aca="false">M34+M41+T27</f>
        <v>0</v>
      </c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</row>
    <row r="33" customFormat="false" ht="12.75" hidden="false" customHeight="true" outlineLevel="0" collapsed="false">
      <c r="A33" s="152"/>
      <c r="B33" s="169" t="s">
        <v>49</v>
      </c>
      <c r="C33" s="169" t="s">
        <v>47</v>
      </c>
      <c r="D33" s="169" t="s">
        <v>80</v>
      </c>
      <c r="E33" s="169" t="s">
        <v>81</v>
      </c>
      <c r="F33" s="169" t="s">
        <v>48</v>
      </c>
      <c r="G33" s="169" t="s">
        <v>5</v>
      </c>
      <c r="H33" s="156"/>
      <c r="I33" s="181" t="s">
        <v>82</v>
      </c>
      <c r="J33" s="182" t="n">
        <f aca="false">G41+F34+J27+I29</f>
        <v>0</v>
      </c>
      <c r="K33" s="151"/>
      <c r="L33" s="152"/>
      <c r="M33" s="169" t="s">
        <v>49</v>
      </c>
      <c r="N33" s="169" t="s">
        <v>47</v>
      </c>
      <c r="O33" s="169" t="s">
        <v>80</v>
      </c>
      <c r="P33" s="169" t="s">
        <v>81</v>
      </c>
      <c r="Q33" s="169" t="s">
        <v>48</v>
      </c>
      <c r="R33" s="169" t="s">
        <v>5</v>
      </c>
      <c r="S33" s="156"/>
      <c r="T33" s="181" t="s">
        <v>82</v>
      </c>
      <c r="U33" s="182" t="n">
        <f aca="false">R41+Q34+U27+T29</f>
        <v>0</v>
      </c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</row>
    <row r="34" customFormat="false" ht="12.75" hidden="false" customHeight="true" outlineLevel="0" collapsed="false">
      <c r="A34" s="152"/>
      <c r="B34" s="171" t="n">
        <f aca="false">COUNTIF(B137:AE137,B33)</f>
        <v>0</v>
      </c>
      <c r="C34" s="171" t="n">
        <f aca="false">COUNTIF(B137:AE137,C33)</f>
        <v>0</v>
      </c>
      <c r="D34" s="171" t="n">
        <f aca="false">COUNTIF(B137:AE137,D33)</f>
        <v>0</v>
      </c>
      <c r="E34" s="171" t="n">
        <f aca="false">COUNTIF(B137:AE137,E33)</f>
        <v>0</v>
      </c>
      <c r="F34" s="171" t="n">
        <f aca="false">COUNTIF(B137:AE137,F33)</f>
        <v>0</v>
      </c>
      <c r="G34" s="171" t="n">
        <f aca="false">SUM(B34:F34)</f>
        <v>0</v>
      </c>
      <c r="H34" s="156"/>
      <c r="I34" s="181" t="s">
        <v>83</v>
      </c>
      <c r="J34" s="182" t="n">
        <f aca="false">F27</f>
        <v>0</v>
      </c>
      <c r="K34" s="151"/>
      <c r="L34" s="152"/>
      <c r="M34" s="171" t="n">
        <f aca="false">COUNTIF(B138:AE138,M33)</f>
        <v>0</v>
      </c>
      <c r="N34" s="171" t="n">
        <f aca="false">COUNTIF(B138:AE138,N33)</f>
        <v>0</v>
      </c>
      <c r="O34" s="171" t="n">
        <f aca="false">COUNTIF(B138:AE138,O33)</f>
        <v>0</v>
      </c>
      <c r="P34" s="171" t="n">
        <f aca="false">COUNTIF(B138:AE138,P33)</f>
        <v>0</v>
      </c>
      <c r="Q34" s="171" t="n">
        <f aca="false">COUNTIF(B138:AE138,Q33)</f>
        <v>0</v>
      </c>
      <c r="R34" s="171" t="n">
        <f aca="false">SUM(M34:Q34)</f>
        <v>0</v>
      </c>
      <c r="S34" s="156"/>
      <c r="T34" s="181" t="s">
        <v>83</v>
      </c>
      <c r="U34" s="182" t="n">
        <f aca="false">Q27</f>
        <v>0</v>
      </c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</row>
    <row r="35" customFormat="false" ht="12.75" hidden="false" customHeight="true" outlineLevel="0" collapsed="false">
      <c r="A35" s="174" t="s">
        <v>76</v>
      </c>
      <c r="B35" s="172" t="n">
        <f aca="false">IF($G$34&gt;0,B34/$G$34,0)</f>
        <v>0</v>
      </c>
      <c r="C35" s="172" t="n">
        <f aca="false">IF($G$34&gt;0,C34/$G$34,0)</f>
        <v>0</v>
      </c>
      <c r="D35" s="172" t="n">
        <f aca="false">IF($G$34&gt;0,D34/$G$34,0)</f>
        <v>0</v>
      </c>
      <c r="E35" s="172" t="n">
        <f aca="false">IF($G$34&gt;0,E34/$G$34,0)</f>
        <v>0</v>
      </c>
      <c r="F35" s="172" t="n">
        <f aca="false">IF($G$34&gt;0,F34/$G$34,0)</f>
        <v>0</v>
      </c>
      <c r="G35" s="172" t="n">
        <f aca="false">SUM(B35:F35)</f>
        <v>0</v>
      </c>
      <c r="H35" s="181" t="s">
        <v>84</v>
      </c>
      <c r="I35" s="182" t="n">
        <f aca="false">F41</f>
        <v>0</v>
      </c>
      <c r="J35" s="151"/>
      <c r="K35" s="152"/>
      <c r="L35" s="174" t="s">
        <v>76</v>
      </c>
      <c r="M35" s="172" t="n">
        <f aca="false">IF($G$69&gt;0,N34/$G$34,0)</f>
        <v>0</v>
      </c>
      <c r="N35" s="172" t="n">
        <f aca="false">IF($G$69&gt;0,O34/$G$34,0)</f>
        <v>0</v>
      </c>
      <c r="O35" s="172" t="n">
        <f aca="false">IF($G$69&gt;0,P34/$G$34,0)</f>
        <v>0</v>
      </c>
      <c r="P35" s="172" t="n">
        <f aca="false">IF($G$69&gt;0,Q34/$G$34,0)</f>
        <v>0</v>
      </c>
      <c r="Q35" s="172" t="n">
        <f aca="false">IF($G$69&gt;0,R34/$G$34,0)</f>
        <v>0</v>
      </c>
      <c r="R35" s="156"/>
      <c r="S35" s="181" t="s">
        <v>84</v>
      </c>
      <c r="T35" s="182" t="n">
        <f aca="false">Q41</f>
        <v>0</v>
      </c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</row>
    <row r="36" customFormat="false" ht="12.75" hidden="false" customHeight="true" outlineLevel="0" collapsed="false">
      <c r="A36" s="174" t="s">
        <v>78</v>
      </c>
      <c r="B36" s="175" t="n">
        <f aca="false">IF(G34&gt;0,(B34-F34)/G34,0)</f>
        <v>0</v>
      </c>
      <c r="C36" s="160"/>
      <c r="D36" s="160"/>
      <c r="E36" s="160"/>
      <c r="F36" s="160"/>
      <c r="G36" s="160"/>
      <c r="H36" s="151"/>
      <c r="I36" s="181" t="s">
        <v>85</v>
      </c>
      <c r="J36" s="183" t="n">
        <f aca="false">B29</f>
        <v>0</v>
      </c>
      <c r="K36" s="151"/>
      <c r="L36" s="174" t="s">
        <v>78</v>
      </c>
      <c r="M36" s="175" t="n">
        <f aca="false">IF(R34&gt;0,(M34-Q34)/R34,0)</f>
        <v>0</v>
      </c>
      <c r="N36" s="160"/>
      <c r="O36" s="160"/>
      <c r="P36" s="160"/>
      <c r="Q36" s="160"/>
      <c r="R36" s="160"/>
      <c r="S36" s="151"/>
      <c r="T36" s="181" t="s">
        <v>85</v>
      </c>
      <c r="U36" s="183" t="n">
        <f aca="false">M29</f>
        <v>0</v>
      </c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</row>
    <row r="37" customFormat="false" ht="12.75" hidden="false" customHeight="true" outlineLevel="0" collapsed="false">
      <c r="B37" s="178" t="n">
        <f aca="false">IF(G34&gt;0,(B34+C34)/G34,0)</f>
        <v>0</v>
      </c>
      <c r="C37" s="151"/>
      <c r="D37" s="151"/>
      <c r="E37" s="151"/>
      <c r="F37" s="151"/>
      <c r="G37" s="151"/>
      <c r="H37" s="151"/>
      <c r="I37" s="181" t="s">
        <v>87</v>
      </c>
      <c r="J37" s="183" t="n">
        <f aca="false">B43</f>
        <v>0</v>
      </c>
      <c r="K37" s="151"/>
      <c r="M37" s="178" t="n">
        <f aca="false">IF(R34&gt;0,(M34+N34)/R34,0)</f>
        <v>0</v>
      </c>
      <c r="N37" s="151"/>
      <c r="O37" s="151"/>
      <c r="P37" s="151"/>
      <c r="Q37" s="151"/>
      <c r="R37" s="151"/>
      <c r="S37" s="151"/>
      <c r="T37" s="181" t="s">
        <v>87</v>
      </c>
      <c r="U37" s="183" t="n">
        <f aca="false">M43</f>
        <v>0</v>
      </c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</row>
    <row r="38" customFormat="false" ht="12.75" hidden="false" customHeight="true" outlineLevel="0" collapsed="false">
      <c r="A38" s="151"/>
      <c r="B38" s="180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80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</row>
    <row r="39" customFormat="false" ht="12.75" hidden="false" customHeight="true" outlineLevel="0" collapsed="false">
      <c r="B39" s="168" t="s">
        <v>3</v>
      </c>
      <c r="C39" s="150"/>
      <c r="D39" s="150"/>
      <c r="E39" s="150"/>
      <c r="F39" s="150"/>
      <c r="G39" s="150"/>
      <c r="H39" s="150"/>
      <c r="I39" s="151"/>
      <c r="J39" s="151"/>
      <c r="K39" s="151"/>
      <c r="L39" s="151"/>
      <c r="M39" s="168" t="s">
        <v>3</v>
      </c>
      <c r="N39" s="150"/>
      <c r="O39" s="150"/>
      <c r="P39" s="150"/>
      <c r="Q39" s="150"/>
      <c r="R39" s="150"/>
      <c r="S39" s="150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</row>
    <row r="40" customFormat="false" ht="12.75" hidden="false" customHeight="true" outlineLevel="0" collapsed="false">
      <c r="A40" s="152"/>
      <c r="B40" s="169" t="s">
        <v>50</v>
      </c>
      <c r="C40" s="169" t="s">
        <v>46</v>
      </c>
      <c r="D40" s="169" t="s">
        <v>88</v>
      </c>
      <c r="E40" s="169" t="s">
        <v>53</v>
      </c>
      <c r="F40" s="169" t="s">
        <v>59</v>
      </c>
      <c r="G40" s="169" t="s">
        <v>52</v>
      </c>
      <c r="H40" s="169" t="s">
        <v>5</v>
      </c>
      <c r="I40" s="156"/>
      <c r="J40" s="151"/>
      <c r="K40" s="151"/>
      <c r="L40" s="152"/>
      <c r="M40" s="169" t="s">
        <v>50</v>
      </c>
      <c r="N40" s="169" t="s">
        <v>46</v>
      </c>
      <c r="O40" s="169" t="s">
        <v>88</v>
      </c>
      <c r="P40" s="169" t="s">
        <v>53</v>
      </c>
      <c r="Q40" s="169" t="s">
        <v>59</v>
      </c>
      <c r="R40" s="169" t="s">
        <v>52</v>
      </c>
      <c r="S40" s="169" t="s">
        <v>5</v>
      </c>
      <c r="T40" s="156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</row>
    <row r="41" customFormat="false" ht="12.75" hidden="false" customHeight="true" outlineLevel="0" collapsed="false">
      <c r="A41" s="152"/>
      <c r="B41" s="171" t="n">
        <f aca="false">COUNTIF(B137:AE137,B40)</f>
        <v>0</v>
      </c>
      <c r="C41" s="171" t="n">
        <f aca="false">COUNTIF(B137:AE137,C40)</f>
        <v>0</v>
      </c>
      <c r="D41" s="171" t="n">
        <f aca="false">COUNTIF(B137:AE137,D40)</f>
        <v>0</v>
      </c>
      <c r="E41" s="171" t="n">
        <f aca="false">COUNTIF(B137:AE137,E40)</f>
        <v>0</v>
      </c>
      <c r="F41" s="171" t="n">
        <f aca="false">COUNTIF(B137:AE137,F40)</f>
        <v>0</v>
      </c>
      <c r="G41" s="171" t="n">
        <f aca="false">COUNTIF(B137:AE137,G40)</f>
        <v>0</v>
      </c>
      <c r="H41" s="171" t="n">
        <f aca="false">SUM(B41:G41)</f>
        <v>0</v>
      </c>
      <c r="I41" s="156"/>
      <c r="J41" s="151"/>
      <c r="K41" s="151"/>
      <c r="L41" s="152"/>
      <c r="M41" s="171" t="n">
        <f aca="false">COUNTIF(B138:AE138,M40)</f>
        <v>0</v>
      </c>
      <c r="N41" s="171" t="n">
        <f aca="false">COUNTIF(B138:AE138,N40)</f>
        <v>0</v>
      </c>
      <c r="O41" s="171" t="n">
        <f aca="false">COUNTIF(B138:AE138,O40)</f>
        <v>0</v>
      </c>
      <c r="P41" s="171" t="n">
        <f aca="false">COUNTIF(B138:AE138,P40)</f>
        <v>0</v>
      </c>
      <c r="Q41" s="171" t="n">
        <f aca="false">COUNTIF(B138:AE138,Q40)</f>
        <v>0</v>
      </c>
      <c r="R41" s="171" t="n">
        <f aca="false">COUNTIF(B138:AE138,R40)</f>
        <v>0</v>
      </c>
      <c r="S41" s="171" t="n">
        <f aca="false">SUM(M41:R41)</f>
        <v>0</v>
      </c>
      <c r="T41" s="156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1"/>
    </row>
    <row r="42" customFormat="false" ht="12.75" hidden="false" customHeight="true" outlineLevel="0" collapsed="false">
      <c r="A42" s="152"/>
      <c r="B42" s="172" t="n">
        <f aca="false">IF(H41&gt;0,B41/H41,0)</f>
        <v>0</v>
      </c>
      <c r="C42" s="172" t="n">
        <f aca="false">IF(H41&gt;0,C41/H41,0)</f>
        <v>0</v>
      </c>
      <c r="D42" s="172" t="n">
        <f aca="false">IF(H41&gt;0,D41/H41,0)</f>
        <v>0</v>
      </c>
      <c r="E42" s="172" t="n">
        <f aca="false">IF(H41&gt;0,E41/H41,0)</f>
        <v>0</v>
      </c>
      <c r="F42" s="172" t="n">
        <f aca="false">IF(H41&gt;0,F41/H41,0)</f>
        <v>0</v>
      </c>
      <c r="G42" s="172" t="n">
        <f aca="false">IF(H41&gt;0,G41/H41,0)</f>
        <v>0</v>
      </c>
      <c r="H42" s="172" t="n">
        <f aca="false">SUM(B42:G42)</f>
        <v>0</v>
      </c>
      <c r="I42" s="156"/>
      <c r="J42" s="151"/>
      <c r="K42" s="151"/>
      <c r="L42" s="152"/>
      <c r="M42" s="172" t="n">
        <f aca="false">IF(S41&gt;0,M41/S41,0)</f>
        <v>0</v>
      </c>
      <c r="N42" s="172" t="n">
        <f aca="false">IF(S41&gt;0,N41/S41,0)</f>
        <v>0</v>
      </c>
      <c r="O42" s="172" t="n">
        <f aca="false">IF(S41&gt;0,O41/S41,0)</f>
        <v>0</v>
      </c>
      <c r="P42" s="172" t="n">
        <f aca="false">IF(S41&gt;0,P41/S41,0)</f>
        <v>0</v>
      </c>
      <c r="Q42" s="172" t="n">
        <f aca="false">IF(S41&gt;0,Q41/S41,0)</f>
        <v>0</v>
      </c>
      <c r="R42" s="172" t="n">
        <f aca="false">IF(S41&gt;0,R41/S41,0)</f>
        <v>0</v>
      </c>
      <c r="S42" s="172" t="n">
        <f aca="false">SUM(M42:R42)</f>
        <v>0</v>
      </c>
      <c r="T42" s="156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</row>
    <row r="43" customFormat="false" ht="12.75" hidden="false" customHeight="true" outlineLevel="0" collapsed="false">
      <c r="A43" s="174" t="s">
        <v>76</v>
      </c>
      <c r="B43" s="185" t="n">
        <f aca="false">IF(H41&gt;0,(B41-G41)/H41,0)</f>
        <v>0</v>
      </c>
      <c r="C43" s="160"/>
      <c r="D43" s="160"/>
      <c r="E43" s="160"/>
      <c r="F43" s="160"/>
      <c r="G43" s="160"/>
      <c r="H43" s="160"/>
      <c r="I43" s="151"/>
      <c r="J43" s="151"/>
      <c r="K43" s="151"/>
      <c r="L43" s="174" t="s">
        <v>76</v>
      </c>
      <c r="M43" s="185" t="n">
        <f aca="false">IF(S41&gt;0,(M41-R41)/S41,0)</f>
        <v>0</v>
      </c>
      <c r="N43" s="160"/>
      <c r="O43" s="160"/>
      <c r="P43" s="160"/>
      <c r="Q43" s="160"/>
      <c r="R43" s="160"/>
      <c r="S43" s="160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  <c r="AK43" s="151"/>
      <c r="AL43" s="151"/>
      <c r="AM43" s="151"/>
      <c r="AN43" s="151"/>
      <c r="AO43" s="151"/>
    </row>
    <row r="44" customFormat="false" ht="12.75" hidden="false" customHeight="true" outlineLevel="0" collapsed="false">
      <c r="A44" s="174" t="s">
        <v>78</v>
      </c>
      <c r="B44" s="186" t="n">
        <f aca="false">IF(H41&gt;0,(B41+C41+D41+E41)/H41,0)</f>
        <v>0</v>
      </c>
      <c r="C44" s="151"/>
      <c r="D44" s="151"/>
      <c r="E44" s="151"/>
      <c r="F44" s="151"/>
      <c r="G44" s="151"/>
      <c r="H44" s="151"/>
      <c r="I44" s="151"/>
      <c r="J44" s="151"/>
      <c r="K44" s="151"/>
      <c r="L44" s="174" t="s">
        <v>78</v>
      </c>
      <c r="M44" s="186" t="n">
        <f aca="false">IF(S41&gt;0,(M41+N41+O41+P41)/S41,0)</f>
        <v>0</v>
      </c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  <c r="AK44" s="151"/>
      <c r="AL44" s="151"/>
      <c r="AM44" s="151"/>
      <c r="AN44" s="151"/>
      <c r="AO44" s="151"/>
    </row>
    <row r="45" customFormat="false" ht="12.75" hidden="false" customHeight="true" outlineLevel="0" collapsed="false">
      <c r="A45" s="149"/>
      <c r="B45" s="149"/>
      <c r="C45" s="149"/>
      <c r="D45" s="149"/>
      <c r="E45" s="149"/>
      <c r="F45" s="149"/>
      <c r="G45" s="149"/>
      <c r="H45" s="149"/>
      <c r="I45" s="149"/>
      <c r="J45" s="149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</row>
    <row r="46" customFormat="false" ht="12.75" hidden="false" customHeight="true" outlineLevel="0" collapsed="false">
      <c r="A46" s="151"/>
      <c r="B46" s="167"/>
      <c r="C46" s="151"/>
      <c r="D46" s="151"/>
      <c r="E46" s="151"/>
      <c r="F46" s="151"/>
      <c r="G46" s="151"/>
      <c r="H46" s="151"/>
      <c r="I46" s="167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</row>
    <row r="47" customFormat="false" ht="12.75" hidden="false" customHeight="true" outlineLevel="0" collapsed="false">
      <c r="A47" s="166" t="s">
        <v>99</v>
      </c>
      <c r="B47" s="168" t="s">
        <v>2</v>
      </c>
      <c r="C47" s="150"/>
      <c r="D47" s="150"/>
      <c r="E47" s="150"/>
      <c r="F47" s="150"/>
      <c r="G47" s="150"/>
      <c r="H47" s="151"/>
      <c r="I47" s="168" t="s">
        <v>4</v>
      </c>
      <c r="J47" s="150"/>
      <c r="K47" s="151"/>
      <c r="L47" s="166" t="s">
        <v>100</v>
      </c>
      <c r="M47" s="168" t="s">
        <v>2</v>
      </c>
      <c r="N47" s="150"/>
      <c r="O47" s="150"/>
      <c r="P47" s="150"/>
      <c r="Q47" s="150"/>
      <c r="R47" s="150"/>
      <c r="S47" s="151"/>
      <c r="T47" s="168" t="s">
        <v>4</v>
      </c>
      <c r="U47" s="150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</row>
    <row r="48" customFormat="false" ht="12.75" hidden="false" customHeight="true" outlineLevel="0" collapsed="false">
      <c r="A48" s="152"/>
      <c r="B48" s="169" t="s">
        <v>54</v>
      </c>
      <c r="C48" s="169" t="s">
        <v>51</v>
      </c>
      <c r="D48" s="169" t="s">
        <v>57</v>
      </c>
      <c r="E48" s="169" t="s">
        <v>55</v>
      </c>
      <c r="F48" s="169" t="s">
        <v>56</v>
      </c>
      <c r="G48" s="169" t="s">
        <v>5</v>
      </c>
      <c r="H48" s="170"/>
      <c r="I48" s="169" t="s">
        <v>60</v>
      </c>
      <c r="J48" s="169" t="s">
        <v>75</v>
      </c>
      <c r="K48" s="192"/>
      <c r="L48" s="152"/>
      <c r="M48" s="169" t="s">
        <v>54</v>
      </c>
      <c r="N48" s="169" t="s">
        <v>51</v>
      </c>
      <c r="O48" s="169" t="s">
        <v>57</v>
      </c>
      <c r="P48" s="169" t="s">
        <v>55</v>
      </c>
      <c r="Q48" s="169" t="s">
        <v>56</v>
      </c>
      <c r="R48" s="169" t="s">
        <v>5</v>
      </c>
      <c r="S48" s="170"/>
      <c r="T48" s="169" t="s">
        <v>60</v>
      </c>
      <c r="U48" s="169" t="s">
        <v>75</v>
      </c>
      <c r="V48" s="156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</row>
    <row r="49" customFormat="false" ht="12.75" hidden="false" customHeight="true" outlineLevel="0" collapsed="false">
      <c r="A49" s="152"/>
      <c r="B49" s="171" t="n">
        <f aca="false">COUNTIF(B139:AE139,B48)</f>
        <v>0</v>
      </c>
      <c r="C49" s="171" t="n">
        <f aca="false">COUNTIF(B139:AE139,C48)</f>
        <v>0</v>
      </c>
      <c r="D49" s="171" t="n">
        <f aca="false">COUNTIF(B139:AE139,D48)</f>
        <v>0</v>
      </c>
      <c r="E49" s="171" t="n">
        <f aca="false">COUNTIF(B139:AE139,E48)</f>
        <v>0</v>
      </c>
      <c r="F49" s="171" t="n">
        <f aca="false">COUNTIF(B139:AE139,F48)</f>
        <v>0</v>
      </c>
      <c r="G49" s="171" t="n">
        <f aca="false">SUM(B49:F49)</f>
        <v>0</v>
      </c>
      <c r="H49" s="170"/>
      <c r="I49" s="171" t="n">
        <f aca="false">COUNTIF(B139:AE139,I48)</f>
        <v>0</v>
      </c>
      <c r="J49" s="171" t="n">
        <f aca="false">COUNTIF(B139:AE139,J48)</f>
        <v>0</v>
      </c>
      <c r="K49" s="192"/>
      <c r="L49" s="152"/>
      <c r="M49" s="171" t="n">
        <f aca="false">COUNTIF(B140:AE140,M48)</f>
        <v>0</v>
      </c>
      <c r="N49" s="171" t="n">
        <f aca="false">COUNTIF(B140:AE140,N48)</f>
        <v>0</v>
      </c>
      <c r="O49" s="171" t="n">
        <f aca="false">COUNTIF(B140:AE140,O48)</f>
        <v>0</v>
      </c>
      <c r="P49" s="171" t="n">
        <f aca="false">COUNTIF(B140:AE140,P48)</f>
        <v>0</v>
      </c>
      <c r="Q49" s="171" t="n">
        <f aca="false">COUNTIF(B140:AE140,Q48)</f>
        <v>0</v>
      </c>
      <c r="R49" s="171" t="n">
        <f aca="false">SUM(M49:Q49)</f>
        <v>0</v>
      </c>
      <c r="S49" s="170"/>
      <c r="T49" s="171" t="n">
        <f aca="false">COUNTIF(B140:AE140,T48)</f>
        <v>0</v>
      </c>
      <c r="U49" s="171" t="n">
        <f aca="false">COUNTIF(B140:AE140,U48)</f>
        <v>0</v>
      </c>
      <c r="V49" s="156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</row>
    <row r="50" customFormat="false" ht="12.75" hidden="false" customHeight="true" outlineLevel="0" collapsed="false">
      <c r="A50" s="152"/>
      <c r="B50" s="172" t="n">
        <f aca="false">IF(G49&gt;0,B49/G49,0)</f>
        <v>0</v>
      </c>
      <c r="C50" s="172" t="n">
        <f aca="false">IF(G49&gt;0,C49/G49,0)</f>
        <v>0</v>
      </c>
      <c r="D50" s="172" t="n">
        <f aca="false">IF(G49&gt;0,D49/G49,0)</f>
        <v>0</v>
      </c>
      <c r="E50" s="172" t="n">
        <f aca="false">IF(G49&gt;0,E49/G49,0)</f>
        <v>0</v>
      </c>
      <c r="F50" s="172" t="n">
        <f aca="false">IF(G49&gt;0,F49/G49,0)</f>
        <v>0</v>
      </c>
      <c r="G50" s="173" t="n">
        <f aca="false">SUM(B50:F50)</f>
        <v>0</v>
      </c>
      <c r="H50" s="156"/>
      <c r="I50" s="160" t="s">
        <v>77</v>
      </c>
      <c r="J50" s="160"/>
      <c r="K50" s="149"/>
      <c r="L50" s="152"/>
      <c r="M50" s="172" t="n">
        <f aca="false">IF(R49&gt;0,M49/R49,0)</f>
        <v>0</v>
      </c>
      <c r="N50" s="172" t="n">
        <f aca="false">IF(R49&gt;0,N49/R49,0)</f>
        <v>0</v>
      </c>
      <c r="O50" s="172" t="n">
        <f aca="false">IF(R49&gt;0,O49/R49,0)</f>
        <v>0</v>
      </c>
      <c r="P50" s="172" t="n">
        <f aca="false">IF(R49&gt;0,P49/R49,0)</f>
        <v>0</v>
      </c>
      <c r="Q50" s="172" t="n">
        <f aca="false">IF(R49&gt;0,Q49/R49,0)</f>
        <v>0</v>
      </c>
      <c r="R50" s="173" t="n">
        <f aca="false">SUM(M50:Q50)</f>
        <v>0</v>
      </c>
      <c r="S50" s="156"/>
      <c r="T50" s="160" t="s">
        <v>77</v>
      </c>
      <c r="U50" s="160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</row>
    <row r="51" customFormat="false" ht="12.75" hidden="false" customHeight="true" outlineLevel="0" collapsed="false">
      <c r="A51" s="174" t="s">
        <v>76</v>
      </c>
      <c r="B51" s="175" t="n">
        <f aca="false">IF(G49&gt;0,(B49-F49)/G49,0)</f>
        <v>0</v>
      </c>
      <c r="C51" s="160"/>
      <c r="D51" s="176"/>
      <c r="E51" s="176"/>
      <c r="F51" s="176"/>
      <c r="G51" s="160"/>
      <c r="H51" s="151"/>
      <c r="I51" s="171" t="n">
        <f aca="false">COUNTIF(B139:AE139,I50)</f>
        <v>0</v>
      </c>
      <c r="J51" s="151"/>
      <c r="K51" s="149"/>
      <c r="L51" s="174" t="s">
        <v>76</v>
      </c>
      <c r="M51" s="175" t="n">
        <f aca="false">IF(R49&gt;0,(M49-Q49)/R49,0)</f>
        <v>0</v>
      </c>
      <c r="N51" s="160"/>
      <c r="O51" s="176"/>
      <c r="P51" s="176"/>
      <c r="Q51" s="176"/>
      <c r="R51" s="160"/>
      <c r="S51" s="151"/>
      <c r="T51" s="171" t="n">
        <f aca="false">COUNTIF(B140:AE140,T50)</f>
        <v>0</v>
      </c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</row>
    <row r="52" customFormat="false" ht="12.75" hidden="false" customHeight="true" outlineLevel="0" collapsed="false">
      <c r="A52" s="174" t="s">
        <v>78</v>
      </c>
      <c r="B52" s="178" t="n">
        <f aca="false">IF(G49&gt;0,(B49+C49)/G49,0)</f>
        <v>0</v>
      </c>
      <c r="C52" s="179"/>
      <c r="D52" s="151"/>
      <c r="E52" s="151"/>
      <c r="F52" s="151"/>
      <c r="G52" s="151"/>
      <c r="H52" s="151"/>
      <c r="I52" s="151"/>
      <c r="J52" s="151"/>
      <c r="K52" s="149"/>
      <c r="L52" s="174" t="s">
        <v>78</v>
      </c>
      <c r="M52" s="178" t="n">
        <f aca="false">IF(R49&gt;0,(M49+N49)/R49,0)</f>
        <v>0</v>
      </c>
      <c r="N52" s="179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</row>
    <row r="53" customFormat="false" ht="12.75" hidden="false" customHeight="true" outlineLevel="0" collapsed="false">
      <c r="A53" s="151"/>
      <c r="B53" s="180"/>
      <c r="C53" s="179"/>
      <c r="D53" s="151"/>
      <c r="E53" s="151"/>
      <c r="F53" s="151"/>
      <c r="G53" s="151"/>
      <c r="H53" s="151"/>
      <c r="I53" s="167" t="s">
        <v>79</v>
      </c>
      <c r="J53" s="151"/>
      <c r="K53" s="149"/>
      <c r="L53" s="151"/>
      <c r="M53" s="180"/>
      <c r="N53" s="179"/>
      <c r="O53" s="151"/>
      <c r="P53" s="151"/>
      <c r="Q53" s="151"/>
      <c r="R53" s="151"/>
      <c r="S53" s="151"/>
      <c r="T53" s="167" t="s">
        <v>79</v>
      </c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  <c r="AK53" s="151"/>
      <c r="AL53" s="151"/>
      <c r="AM53" s="151"/>
      <c r="AN53" s="151"/>
      <c r="AO53" s="151"/>
    </row>
    <row r="54" customFormat="false" ht="12.75" hidden="false" customHeight="true" outlineLevel="0" collapsed="false">
      <c r="A54" s="151"/>
      <c r="B54" s="168" t="s">
        <v>1</v>
      </c>
      <c r="C54" s="150"/>
      <c r="D54" s="150"/>
      <c r="E54" s="150"/>
      <c r="F54" s="150"/>
      <c r="G54" s="150"/>
      <c r="H54" s="151"/>
      <c r="I54" s="181" t="s">
        <v>0</v>
      </c>
      <c r="J54" s="182" t="n">
        <f aca="false">B56+B63+I49</f>
        <v>0</v>
      </c>
      <c r="K54" s="149"/>
      <c r="L54" s="151"/>
      <c r="M54" s="168" t="s">
        <v>1</v>
      </c>
      <c r="N54" s="150"/>
      <c r="O54" s="150"/>
      <c r="P54" s="150"/>
      <c r="Q54" s="150"/>
      <c r="R54" s="150"/>
      <c r="S54" s="151"/>
      <c r="T54" s="181" t="s">
        <v>0</v>
      </c>
      <c r="U54" s="182" t="n">
        <f aca="false">M56+M63+T49</f>
        <v>0</v>
      </c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1"/>
    </row>
    <row r="55" customFormat="false" ht="12.75" hidden="false" customHeight="true" outlineLevel="0" collapsed="false">
      <c r="A55" s="152"/>
      <c r="B55" s="169" t="s">
        <v>49</v>
      </c>
      <c r="C55" s="169" t="s">
        <v>47</v>
      </c>
      <c r="D55" s="169" t="s">
        <v>80</v>
      </c>
      <c r="E55" s="169" t="s">
        <v>81</v>
      </c>
      <c r="F55" s="169" t="s">
        <v>48</v>
      </c>
      <c r="G55" s="169" t="s">
        <v>5</v>
      </c>
      <c r="H55" s="156"/>
      <c r="I55" s="181" t="s">
        <v>82</v>
      </c>
      <c r="J55" s="182" t="n">
        <f aca="false">G63+F56+I51+J49</f>
        <v>0</v>
      </c>
      <c r="K55" s="149"/>
      <c r="L55" s="152"/>
      <c r="M55" s="169" t="s">
        <v>49</v>
      </c>
      <c r="N55" s="169" t="s">
        <v>47</v>
      </c>
      <c r="O55" s="169" t="s">
        <v>80</v>
      </c>
      <c r="P55" s="169" t="s">
        <v>81</v>
      </c>
      <c r="Q55" s="169" t="s">
        <v>48</v>
      </c>
      <c r="R55" s="169" t="s">
        <v>5</v>
      </c>
      <c r="S55" s="156"/>
      <c r="T55" s="181" t="s">
        <v>82</v>
      </c>
      <c r="U55" s="182" t="n">
        <f aca="false">R63+Q56+U49+T51</f>
        <v>0</v>
      </c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</row>
    <row r="56" customFormat="false" ht="12.75" hidden="false" customHeight="true" outlineLevel="0" collapsed="false">
      <c r="A56" s="152"/>
      <c r="B56" s="171" t="n">
        <f aca="false">COUNTIF(B139:AE139,B55)</f>
        <v>0</v>
      </c>
      <c r="C56" s="171" t="n">
        <f aca="false">COUNTIF(B139:AE139,C55)</f>
        <v>0</v>
      </c>
      <c r="D56" s="171" t="n">
        <f aca="false">COUNTIF(B139:AE139,D55)</f>
        <v>0</v>
      </c>
      <c r="E56" s="171" t="n">
        <f aca="false">COUNTIF(B139:AE139,E55)</f>
        <v>0</v>
      </c>
      <c r="F56" s="171" t="n">
        <f aca="false">COUNTIF(B139:AE139,F55)</f>
        <v>0</v>
      </c>
      <c r="G56" s="171" t="n">
        <f aca="false">SUM(B56:F56)</f>
        <v>0</v>
      </c>
      <c r="H56" s="156"/>
      <c r="I56" s="181" t="s">
        <v>83</v>
      </c>
      <c r="J56" s="182" t="n">
        <f aca="false">F49</f>
        <v>0</v>
      </c>
      <c r="K56" s="149"/>
      <c r="L56" s="152"/>
      <c r="M56" s="171" t="n">
        <f aca="false">COUNTIF(B140:AE140,M55)</f>
        <v>0</v>
      </c>
      <c r="N56" s="171" t="n">
        <f aca="false">COUNTIF(B140:AE140,N55)</f>
        <v>0</v>
      </c>
      <c r="O56" s="171" t="n">
        <f aca="false">COUNTIF(B140:AE140,O55)</f>
        <v>0</v>
      </c>
      <c r="P56" s="171" t="n">
        <f aca="false">COUNTIF(B140:AE140,P55)</f>
        <v>0</v>
      </c>
      <c r="Q56" s="171" t="n">
        <f aca="false">COUNTIF(B140:AE140,Q55)</f>
        <v>0</v>
      </c>
      <c r="R56" s="171" t="n">
        <f aca="false">SUM(M56:Q56)</f>
        <v>0</v>
      </c>
      <c r="S56" s="156"/>
      <c r="T56" s="181" t="s">
        <v>83</v>
      </c>
      <c r="U56" s="182" t="n">
        <f aca="false">Q49</f>
        <v>0</v>
      </c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1"/>
    </row>
    <row r="57" customFormat="false" ht="12.75" hidden="false" customHeight="true" outlineLevel="0" collapsed="false">
      <c r="A57" s="152"/>
      <c r="B57" s="172" t="n">
        <f aca="false">IF(G56&gt;0,B56/G56,0)</f>
        <v>0</v>
      </c>
      <c r="C57" s="172" t="n">
        <f aca="false">IF(G46&gt;0,C56/G56,0)</f>
        <v>0</v>
      </c>
      <c r="D57" s="172" t="n">
        <f aca="false">IF(G56&gt;0,D56/G56,0)</f>
        <v>0</v>
      </c>
      <c r="E57" s="172" t="n">
        <f aca="false">IF(G46&gt;0,E56/G56,0)</f>
        <v>0</v>
      </c>
      <c r="F57" s="172" t="n">
        <f aca="false">IF(G46&gt;0,F56/G56,0)</f>
        <v>0</v>
      </c>
      <c r="G57" s="172" t="n">
        <f aca="false">SUM(B57:F57)</f>
        <v>0</v>
      </c>
      <c r="H57" s="156"/>
      <c r="I57" s="181" t="s">
        <v>84</v>
      </c>
      <c r="J57" s="182" t="n">
        <f aca="false">F63</f>
        <v>0</v>
      </c>
      <c r="K57" s="149"/>
      <c r="L57" s="152"/>
      <c r="M57" s="172" t="n">
        <f aca="false">IF(R56&gt;0,M56/R56,0)</f>
        <v>0</v>
      </c>
      <c r="N57" s="172" t="n">
        <f aca="false">IF(G113&gt;0,N56/R56,0)</f>
        <v>0</v>
      </c>
      <c r="O57" s="172" t="n">
        <f aca="false">IF(R56&gt;0,O56/R56,0)</f>
        <v>0</v>
      </c>
      <c r="P57" s="172" t="n">
        <f aca="false">IF(G113&gt;0,P56/R56,0)</f>
        <v>0</v>
      </c>
      <c r="Q57" s="172" t="n">
        <f aca="false">IF(G113&gt;0,Q56/R56,0)</f>
        <v>0</v>
      </c>
      <c r="R57" s="172" t="n">
        <f aca="false">SUM(M57:Q57)</f>
        <v>0</v>
      </c>
      <c r="S57" s="156"/>
      <c r="T57" s="181" t="s">
        <v>84</v>
      </c>
      <c r="U57" s="182" t="n">
        <f aca="false">Q63</f>
        <v>0</v>
      </c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</row>
    <row r="58" customFormat="false" ht="12.75" hidden="false" customHeight="true" outlineLevel="0" collapsed="false">
      <c r="A58" s="174" t="s">
        <v>76</v>
      </c>
      <c r="B58" s="175" t="n">
        <f aca="false">IF(G56&gt;0,(B56-F56)/G56,0)</f>
        <v>0</v>
      </c>
      <c r="C58" s="160"/>
      <c r="D58" s="160"/>
      <c r="E58" s="160"/>
      <c r="F58" s="160"/>
      <c r="G58" s="160"/>
      <c r="H58" s="151"/>
      <c r="I58" s="181" t="s">
        <v>85</v>
      </c>
      <c r="J58" s="183" t="n">
        <f aca="false">B51</f>
        <v>0</v>
      </c>
      <c r="K58" s="149"/>
      <c r="L58" s="174" t="s">
        <v>76</v>
      </c>
      <c r="M58" s="175" t="n">
        <f aca="false">IF(R56&gt;0,(M56-Q56)/R56,0)</f>
        <v>0</v>
      </c>
      <c r="N58" s="160"/>
      <c r="O58" s="160"/>
      <c r="P58" s="160"/>
      <c r="Q58" s="160"/>
      <c r="R58" s="160"/>
      <c r="S58" s="151"/>
      <c r="T58" s="181" t="s">
        <v>85</v>
      </c>
      <c r="U58" s="183" t="n">
        <f aca="false">M51</f>
        <v>0</v>
      </c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</row>
    <row r="59" customFormat="false" ht="12.75" hidden="false" customHeight="true" outlineLevel="0" collapsed="false">
      <c r="A59" s="174" t="s">
        <v>78</v>
      </c>
      <c r="B59" s="178" t="n">
        <f aca="false">IF(G56&gt;0,(B56+C56)/G56,0)</f>
        <v>0</v>
      </c>
      <c r="C59" s="151"/>
      <c r="D59" s="151"/>
      <c r="E59" s="151"/>
      <c r="F59" s="151"/>
      <c r="G59" s="151"/>
      <c r="H59" s="151"/>
      <c r="I59" s="181" t="s">
        <v>87</v>
      </c>
      <c r="J59" s="183" t="n">
        <f aca="false">B65</f>
        <v>0</v>
      </c>
      <c r="K59" s="149"/>
      <c r="L59" s="174" t="s">
        <v>78</v>
      </c>
      <c r="M59" s="178" t="n">
        <f aca="false">IF(R56&gt;0,(M56+N56)/R56,0)</f>
        <v>0</v>
      </c>
      <c r="N59" s="151"/>
      <c r="O59" s="151"/>
      <c r="P59" s="151"/>
      <c r="Q59" s="151"/>
      <c r="R59" s="151"/>
      <c r="S59" s="151"/>
      <c r="T59" s="181" t="s">
        <v>87</v>
      </c>
      <c r="U59" s="183" t="n">
        <f aca="false">M65</f>
        <v>0</v>
      </c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</row>
    <row r="60" customFormat="false" ht="12.75" hidden="false" customHeight="true" outlineLevel="0" collapsed="false">
      <c r="A60" s="151"/>
      <c r="B60" s="186"/>
      <c r="C60" s="151"/>
      <c r="D60" s="151"/>
      <c r="E60" s="151"/>
      <c r="F60" s="151"/>
      <c r="G60" s="151"/>
      <c r="H60" s="151"/>
      <c r="I60" s="151"/>
      <c r="J60" s="151"/>
      <c r="K60" s="149"/>
      <c r="L60" s="151"/>
      <c r="M60" s="180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</row>
    <row r="61" customFormat="false" ht="12.75" hidden="false" customHeight="true" outlineLevel="0" collapsed="false">
      <c r="A61" s="151"/>
      <c r="B61" s="168" t="s">
        <v>3</v>
      </c>
      <c r="C61" s="150"/>
      <c r="D61" s="150"/>
      <c r="E61" s="150"/>
      <c r="F61" s="150"/>
      <c r="G61" s="150"/>
      <c r="H61" s="150"/>
      <c r="I61" s="151"/>
      <c r="J61" s="151"/>
      <c r="K61" s="149"/>
      <c r="L61" s="151"/>
      <c r="M61" s="168" t="s">
        <v>3</v>
      </c>
      <c r="N61" s="150"/>
      <c r="O61" s="150"/>
      <c r="P61" s="150"/>
      <c r="Q61" s="150"/>
      <c r="R61" s="150"/>
      <c r="S61" s="150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</row>
    <row r="62" customFormat="false" ht="12.75" hidden="false" customHeight="true" outlineLevel="0" collapsed="false">
      <c r="A62" s="152"/>
      <c r="B62" s="169" t="s">
        <v>50</v>
      </c>
      <c r="C62" s="169" t="s">
        <v>46</v>
      </c>
      <c r="D62" s="169" t="s">
        <v>88</v>
      </c>
      <c r="E62" s="169" t="s">
        <v>53</v>
      </c>
      <c r="F62" s="169" t="s">
        <v>59</v>
      </c>
      <c r="G62" s="169" t="s">
        <v>52</v>
      </c>
      <c r="H62" s="169" t="s">
        <v>5</v>
      </c>
      <c r="I62" s="156"/>
      <c r="J62" s="151"/>
      <c r="K62" s="149"/>
      <c r="L62" s="152"/>
      <c r="M62" s="169" t="s">
        <v>50</v>
      </c>
      <c r="N62" s="169" t="s">
        <v>46</v>
      </c>
      <c r="O62" s="169" t="s">
        <v>88</v>
      </c>
      <c r="P62" s="169" t="s">
        <v>53</v>
      </c>
      <c r="Q62" s="169" t="s">
        <v>59</v>
      </c>
      <c r="R62" s="169" t="s">
        <v>52</v>
      </c>
      <c r="S62" s="169" t="s">
        <v>5</v>
      </c>
      <c r="T62" s="156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  <c r="AJ62" s="151"/>
      <c r="AK62" s="151"/>
      <c r="AL62" s="151"/>
      <c r="AM62" s="151"/>
      <c r="AN62" s="151"/>
      <c r="AO62" s="151"/>
    </row>
    <row r="63" customFormat="false" ht="12.75" hidden="false" customHeight="true" outlineLevel="0" collapsed="false">
      <c r="A63" s="152"/>
      <c r="B63" s="171" t="n">
        <f aca="false">COUNTIF(B139:AE139,B62)</f>
        <v>0</v>
      </c>
      <c r="C63" s="171" t="n">
        <f aca="false">COUNTIF(B139:AE139,C62)</f>
        <v>0</v>
      </c>
      <c r="D63" s="171" t="n">
        <f aca="false">COUNTIF(B139:AE139,D62)</f>
        <v>0</v>
      </c>
      <c r="E63" s="171" t="n">
        <f aca="false">COUNTIF(B139:AE139,E62)</f>
        <v>0</v>
      </c>
      <c r="F63" s="171" t="n">
        <f aca="false">COUNTIF(B139:AE139,F62)</f>
        <v>0</v>
      </c>
      <c r="G63" s="171" t="n">
        <f aca="false">COUNTIF(B139:AE139,G62)</f>
        <v>0</v>
      </c>
      <c r="H63" s="171" t="n">
        <f aca="false">SUM(B63:G63)</f>
        <v>0</v>
      </c>
      <c r="I63" s="156"/>
      <c r="J63" s="151"/>
      <c r="K63" s="149"/>
      <c r="L63" s="152"/>
      <c r="M63" s="171" t="n">
        <f aca="false">COUNTIF(B140:AE140,M62)</f>
        <v>0</v>
      </c>
      <c r="N63" s="171" t="n">
        <f aca="false">COUNTIF(B140:AE140,N62)</f>
        <v>0</v>
      </c>
      <c r="O63" s="171" t="n">
        <f aca="false">COUNTIF(B140:AE140,O62)</f>
        <v>0</v>
      </c>
      <c r="P63" s="171" t="n">
        <f aca="false">COUNTIF(B140:AE140,P62)</f>
        <v>0</v>
      </c>
      <c r="Q63" s="171" t="n">
        <f aca="false">COUNTIF(B140:AE140,Q62)</f>
        <v>0</v>
      </c>
      <c r="R63" s="171" t="n">
        <f aca="false">COUNTIF(B140:AE140,R62)</f>
        <v>0</v>
      </c>
      <c r="S63" s="171" t="n">
        <f aca="false">SUM(M63:R63)</f>
        <v>0</v>
      </c>
      <c r="T63" s="156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</row>
    <row r="64" customFormat="false" ht="12.75" hidden="false" customHeight="true" outlineLevel="0" collapsed="false">
      <c r="A64" s="152"/>
      <c r="B64" s="172" t="n">
        <f aca="false">IF(H63&gt;0,B63/H63,0)</f>
        <v>0</v>
      </c>
      <c r="C64" s="172" t="n">
        <f aca="false">IF(H63&gt;0,C63/H63,0)</f>
        <v>0</v>
      </c>
      <c r="D64" s="172" t="n">
        <f aca="false">IF(H63&gt;0,D63/H63,0)</f>
        <v>0</v>
      </c>
      <c r="E64" s="172" t="n">
        <f aca="false">IF(H63&gt;0,E63/H63,0)</f>
        <v>0</v>
      </c>
      <c r="F64" s="172" t="n">
        <f aca="false">IF(H63&gt;0,F63/H63,0)</f>
        <v>0</v>
      </c>
      <c r="G64" s="172" t="n">
        <f aca="false">IF(H63&gt;0,G63/H63,0)</f>
        <v>0</v>
      </c>
      <c r="H64" s="172" t="n">
        <f aca="false">SUM(B64:G64)</f>
        <v>0</v>
      </c>
      <c r="I64" s="156"/>
      <c r="J64" s="151"/>
      <c r="K64" s="149"/>
      <c r="L64" s="152"/>
      <c r="M64" s="172" t="n">
        <f aca="false">IF(S63&gt;0,M63/S63,0)</f>
        <v>0</v>
      </c>
      <c r="N64" s="172" t="n">
        <f aca="false">IF(S63&gt;0,N63/S63,0)</f>
        <v>0</v>
      </c>
      <c r="O64" s="172" t="n">
        <f aca="false">IF(S63&gt;0,O63/S63,0)</f>
        <v>0</v>
      </c>
      <c r="P64" s="172" t="n">
        <f aca="false">IF(S63&gt;0,P63/S63,0)</f>
        <v>0</v>
      </c>
      <c r="Q64" s="172" t="n">
        <f aca="false">IF(S63&gt;0,Q63/S63,0)</f>
        <v>0</v>
      </c>
      <c r="R64" s="172" t="n">
        <f aca="false">IF(S63&gt;0,R63/S63,0)</f>
        <v>0</v>
      </c>
      <c r="S64" s="172" t="n">
        <f aca="false">SUM(M64:R64)</f>
        <v>0</v>
      </c>
      <c r="T64" s="156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1"/>
    </row>
    <row r="65" customFormat="false" ht="12.75" hidden="false" customHeight="true" outlineLevel="0" collapsed="false">
      <c r="A65" s="174" t="s">
        <v>76</v>
      </c>
      <c r="B65" s="185" t="n">
        <f aca="false">IF(H63&gt;0,(B63-G63)/H63,0)</f>
        <v>0</v>
      </c>
      <c r="C65" s="160"/>
      <c r="D65" s="160"/>
      <c r="E65" s="160"/>
      <c r="F65" s="160"/>
      <c r="G65" s="160"/>
      <c r="H65" s="160"/>
      <c r="I65" s="151"/>
      <c r="J65" s="151"/>
      <c r="K65" s="149"/>
      <c r="L65" s="174" t="s">
        <v>76</v>
      </c>
      <c r="M65" s="185" t="n">
        <f aca="false">IF(S63&gt;0,(M63-R63)/S63,0)</f>
        <v>0</v>
      </c>
      <c r="N65" s="160"/>
      <c r="O65" s="160"/>
      <c r="P65" s="160"/>
      <c r="Q65" s="160"/>
      <c r="R65" s="160"/>
      <c r="S65" s="160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  <c r="AK65" s="151"/>
      <c r="AL65" s="151"/>
      <c r="AM65" s="151"/>
      <c r="AN65" s="151"/>
      <c r="AO65" s="151"/>
    </row>
    <row r="66" customFormat="false" ht="12.75" hidden="false" customHeight="true" outlineLevel="0" collapsed="false">
      <c r="A66" s="174" t="s">
        <v>78</v>
      </c>
      <c r="B66" s="186" t="n">
        <f aca="false">IF(H63&gt;0,(B63+C63+D63+E63)/H63,0)</f>
        <v>0</v>
      </c>
      <c r="C66" s="151"/>
      <c r="D66" s="151"/>
      <c r="E66" s="151"/>
      <c r="F66" s="151"/>
      <c r="G66" s="151"/>
      <c r="H66" s="151"/>
      <c r="I66" s="151"/>
      <c r="J66" s="151"/>
      <c r="K66" s="149"/>
      <c r="L66" s="174" t="s">
        <v>78</v>
      </c>
      <c r="M66" s="186" t="n">
        <f aca="false">IF(S63&gt;0,(M63+N63+O63+P63)/S63,0)</f>
        <v>0</v>
      </c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</row>
    <row r="67" customFormat="false" ht="12.75" hidden="false" customHeight="true" outlineLevel="0" collapsed="false">
      <c r="A67" s="149"/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</row>
    <row r="68" customFormat="false" ht="12.75" hidden="false" customHeight="true" outlineLevel="0" collapsed="false">
      <c r="A68" s="151"/>
      <c r="B68" s="186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</row>
    <row r="69" customFormat="false" ht="12.75" hidden="false" customHeight="true" outlineLevel="0" collapsed="false">
      <c r="A69" s="151"/>
      <c r="B69" s="167"/>
      <c r="C69" s="151"/>
      <c r="D69" s="151"/>
      <c r="E69" s="151"/>
      <c r="F69" s="151"/>
      <c r="G69" s="151"/>
      <c r="H69" s="151"/>
      <c r="I69" s="167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  <c r="AK69" s="151"/>
      <c r="AL69" s="151"/>
      <c r="AM69" s="151"/>
      <c r="AN69" s="151"/>
      <c r="AO69" s="151"/>
    </row>
    <row r="70" customFormat="false" ht="12.75" hidden="false" customHeight="true" outlineLevel="0" collapsed="false">
      <c r="A70" s="149"/>
      <c r="B70" s="149"/>
      <c r="C70" s="149"/>
      <c r="D70" s="149"/>
      <c r="E70" s="149"/>
      <c r="F70" s="149"/>
      <c r="G70" s="149"/>
      <c r="H70" s="149"/>
      <c r="I70" s="149"/>
      <c r="J70" s="149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</row>
    <row r="71" customFormat="false" ht="12.75" hidden="false" customHeight="true" outlineLevel="0" collapsed="false">
      <c r="A71" s="149"/>
      <c r="B71" s="149"/>
      <c r="C71" s="149"/>
      <c r="D71" s="149"/>
      <c r="E71" s="149"/>
      <c r="F71" s="149"/>
      <c r="G71" s="149"/>
      <c r="H71" s="149"/>
      <c r="I71" s="149"/>
      <c r="J71" s="149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  <c r="AK71" s="151"/>
      <c r="AL71" s="151"/>
      <c r="AM71" s="151"/>
      <c r="AN71" s="151"/>
      <c r="AO71" s="151"/>
    </row>
    <row r="72" customFormat="false" ht="12.75" hidden="false" customHeight="true" outlineLevel="0" collapsed="false">
      <c r="A72" s="149"/>
      <c r="B72" s="149"/>
      <c r="C72" s="149"/>
      <c r="D72" s="149"/>
      <c r="E72" s="149"/>
      <c r="F72" s="149"/>
      <c r="G72" s="149"/>
      <c r="H72" s="149"/>
      <c r="I72" s="149"/>
      <c r="J72" s="149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</row>
    <row r="73" customFormat="false" ht="12.75" hidden="false" customHeight="true" outlineLevel="0" collapsed="false">
      <c r="A73" s="149"/>
      <c r="B73" s="149"/>
      <c r="C73" s="149"/>
      <c r="D73" s="149"/>
      <c r="E73" s="149"/>
      <c r="F73" s="149"/>
      <c r="G73" s="149"/>
      <c r="H73" s="149"/>
      <c r="I73" s="149"/>
      <c r="J73" s="149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151"/>
      <c r="AM73" s="151"/>
      <c r="AN73" s="151"/>
      <c r="AO73" s="151"/>
    </row>
    <row r="74" customFormat="false" ht="12.75" hidden="false" customHeight="true" outlineLevel="0" collapsed="false">
      <c r="A74" s="149"/>
      <c r="B74" s="149"/>
      <c r="C74" s="149"/>
      <c r="D74" s="149"/>
      <c r="E74" s="149"/>
      <c r="F74" s="149"/>
      <c r="G74" s="149"/>
      <c r="H74" s="149"/>
      <c r="I74" s="149"/>
      <c r="J74" s="149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1"/>
      <c r="AM74" s="151"/>
      <c r="AN74" s="151"/>
      <c r="AO74" s="151"/>
    </row>
    <row r="75" customFormat="false" ht="12.75" hidden="false" customHeight="true" outlineLevel="0" collapsed="false">
      <c r="A75" s="149"/>
      <c r="B75" s="149"/>
      <c r="C75" s="149"/>
      <c r="D75" s="149"/>
      <c r="E75" s="149"/>
      <c r="F75" s="149"/>
      <c r="G75" s="149"/>
      <c r="H75" s="149"/>
      <c r="I75" s="149"/>
      <c r="J75" s="149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51"/>
      <c r="AH75" s="151"/>
      <c r="AI75" s="151"/>
      <c r="AJ75" s="151"/>
      <c r="AK75" s="151"/>
      <c r="AL75" s="151"/>
      <c r="AM75" s="151"/>
      <c r="AN75" s="151"/>
      <c r="AO75" s="151"/>
    </row>
    <row r="76" customFormat="false" ht="12.75" hidden="false" customHeight="true" outlineLevel="0" collapsed="false">
      <c r="A76" s="149"/>
      <c r="B76" s="149"/>
      <c r="C76" s="149"/>
      <c r="D76" s="149"/>
      <c r="E76" s="149"/>
      <c r="F76" s="149"/>
      <c r="G76" s="149"/>
      <c r="H76" s="149"/>
      <c r="I76" s="149"/>
      <c r="J76" s="149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</row>
    <row r="77" customFormat="false" ht="12.75" hidden="false" customHeight="true" outlineLevel="0" collapsed="false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</row>
    <row r="78" customFormat="false" ht="12.75" hidden="false" customHeight="true" outlineLevel="0" collapsed="false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  <c r="AK78" s="151"/>
      <c r="AL78" s="151"/>
      <c r="AM78" s="151"/>
      <c r="AN78" s="151"/>
      <c r="AO78" s="151"/>
    </row>
    <row r="79" customFormat="false" ht="12.75" hidden="false" customHeight="true" outlineLevel="0" collapsed="false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  <c r="AE79" s="151"/>
      <c r="AF79" s="151"/>
      <c r="AG79" s="151"/>
      <c r="AH79" s="151"/>
      <c r="AI79" s="151"/>
      <c r="AJ79" s="151"/>
      <c r="AK79" s="151"/>
      <c r="AL79" s="151"/>
      <c r="AM79" s="151"/>
      <c r="AN79" s="151"/>
      <c r="AO79" s="151"/>
    </row>
    <row r="80" customFormat="false" ht="12.75" hidden="false" customHeight="true" outlineLevel="0" collapsed="false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</row>
    <row r="81" customFormat="false" ht="12.75" hidden="false" customHeight="true" outlineLevel="0" collapsed="false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  <c r="AK81" s="151"/>
      <c r="AL81" s="151"/>
      <c r="AM81" s="151"/>
      <c r="AN81" s="151"/>
      <c r="AO81" s="151"/>
    </row>
    <row r="82" customFormat="false" ht="12.75" hidden="false" customHeight="true" outlineLevel="0" collapsed="false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  <c r="AE82" s="151"/>
      <c r="AF82" s="151"/>
      <c r="AG82" s="151"/>
      <c r="AH82" s="151"/>
      <c r="AI82" s="151"/>
      <c r="AJ82" s="151"/>
      <c r="AK82" s="151"/>
      <c r="AL82" s="151"/>
      <c r="AM82" s="151"/>
      <c r="AN82" s="151"/>
      <c r="AO82" s="151"/>
    </row>
    <row r="83" customFormat="false" ht="12.75" hidden="false" customHeight="true" outlineLevel="0" collapsed="false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  <c r="AC83" s="151"/>
      <c r="AD83" s="151"/>
      <c r="AE83" s="151"/>
      <c r="AF83" s="151"/>
      <c r="AG83" s="151"/>
      <c r="AH83" s="151"/>
      <c r="AI83" s="151"/>
      <c r="AJ83" s="151"/>
      <c r="AK83" s="151"/>
      <c r="AL83" s="151"/>
      <c r="AM83" s="151"/>
      <c r="AN83" s="151"/>
      <c r="AO83" s="151"/>
    </row>
    <row r="84" customFormat="false" ht="12.75" hidden="false" customHeight="true" outlineLevel="0" collapsed="false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  <c r="AE84" s="151"/>
      <c r="AF84" s="151"/>
      <c r="AG84" s="151"/>
      <c r="AH84" s="151"/>
      <c r="AI84" s="151"/>
      <c r="AJ84" s="151"/>
      <c r="AK84" s="151"/>
      <c r="AL84" s="151"/>
      <c r="AM84" s="151"/>
      <c r="AN84" s="151"/>
      <c r="AO84" s="151"/>
    </row>
    <row r="85" customFormat="false" ht="12.75" hidden="false" customHeight="true" outlineLevel="0" collapsed="false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</row>
    <row r="86" customFormat="false" ht="12.75" hidden="false" customHeight="true" outlineLevel="0" collapsed="false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  <c r="AF86" s="151"/>
      <c r="AG86" s="151"/>
      <c r="AH86" s="151"/>
      <c r="AI86" s="151"/>
      <c r="AJ86" s="151"/>
      <c r="AK86" s="151"/>
      <c r="AL86" s="151"/>
      <c r="AM86" s="151"/>
      <c r="AN86" s="151"/>
      <c r="AO86" s="151"/>
    </row>
    <row r="87" customFormat="false" ht="12.75" hidden="false" customHeight="true" outlineLevel="0" collapsed="false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51"/>
      <c r="AF87" s="151"/>
      <c r="AG87" s="151"/>
      <c r="AH87" s="151"/>
      <c r="AI87" s="151"/>
      <c r="AJ87" s="151"/>
      <c r="AK87" s="151"/>
      <c r="AL87" s="151"/>
      <c r="AM87" s="151"/>
      <c r="AN87" s="151"/>
      <c r="AO87" s="151"/>
    </row>
    <row r="88" customFormat="false" ht="12.75" hidden="false" customHeight="true" outlineLevel="0" collapsed="false">
      <c r="A88" s="149"/>
      <c r="B88" s="149"/>
      <c r="C88" s="149"/>
      <c r="D88" s="149"/>
      <c r="E88" s="149"/>
      <c r="F88" s="149"/>
      <c r="G88" s="149"/>
      <c r="H88" s="149"/>
      <c r="I88" s="149"/>
      <c r="J88" s="149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</row>
    <row r="89" customFormat="false" ht="12.75" hidden="false" customHeight="true" outlineLevel="0" collapsed="false">
      <c r="A89" s="149"/>
      <c r="B89" s="149"/>
      <c r="C89" s="149"/>
      <c r="D89" s="149"/>
      <c r="E89" s="149"/>
      <c r="F89" s="149"/>
      <c r="G89" s="149"/>
      <c r="H89" s="149"/>
      <c r="I89" s="149"/>
      <c r="J89" s="149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  <c r="AF89" s="151"/>
      <c r="AG89" s="151"/>
      <c r="AH89" s="151"/>
      <c r="AI89" s="151"/>
      <c r="AJ89" s="151"/>
      <c r="AK89" s="151"/>
      <c r="AL89" s="151"/>
      <c r="AM89" s="151"/>
      <c r="AN89" s="151"/>
      <c r="AO89" s="151"/>
    </row>
    <row r="90" customFormat="false" ht="12.75" hidden="false" customHeight="true" outlineLevel="0" collapsed="false">
      <c r="A90" s="151"/>
      <c r="B90" s="186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  <c r="AK90" s="151"/>
      <c r="AL90" s="151"/>
      <c r="AM90" s="151"/>
      <c r="AN90" s="151"/>
      <c r="AO90" s="151"/>
    </row>
    <row r="91" customFormat="false" ht="12.75" hidden="false" customHeight="true" outlineLevel="0" collapsed="false">
      <c r="A91" s="149"/>
      <c r="B91" s="149"/>
      <c r="C91" s="149"/>
      <c r="D91" s="149"/>
      <c r="E91" s="149"/>
      <c r="F91" s="149"/>
      <c r="G91" s="149"/>
      <c r="H91" s="149"/>
      <c r="I91" s="149"/>
      <c r="J91" s="149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</row>
    <row r="92" customFormat="false" ht="12.75" hidden="false" customHeight="true" outlineLevel="0" collapsed="false">
      <c r="A92" s="149"/>
      <c r="B92" s="149"/>
      <c r="C92" s="149"/>
      <c r="D92" s="149"/>
      <c r="E92" s="149"/>
      <c r="F92" s="149"/>
      <c r="G92" s="149"/>
      <c r="H92" s="149"/>
      <c r="I92" s="149"/>
      <c r="J92" s="149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1"/>
    </row>
    <row r="93" customFormat="false" ht="12.75" hidden="false" customHeight="true" outlineLevel="0" collapsed="false">
      <c r="A93" s="149"/>
      <c r="B93" s="149"/>
      <c r="C93" s="149"/>
      <c r="D93" s="149"/>
      <c r="E93" s="149"/>
      <c r="F93" s="149"/>
      <c r="G93" s="149"/>
      <c r="H93" s="149"/>
      <c r="I93" s="149"/>
      <c r="J93" s="149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1"/>
    </row>
    <row r="94" customFormat="false" ht="12.75" hidden="false" customHeight="true" outlineLevel="0" collapsed="false">
      <c r="A94" s="149"/>
      <c r="B94" s="149"/>
      <c r="C94" s="149"/>
      <c r="D94" s="149"/>
      <c r="E94" s="149"/>
      <c r="F94" s="149"/>
      <c r="G94" s="149"/>
      <c r="H94" s="149"/>
      <c r="I94" s="149"/>
      <c r="J94" s="149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</row>
    <row r="95" customFormat="false" ht="12.75" hidden="false" customHeight="true" outlineLevel="0" collapsed="false">
      <c r="A95" s="149"/>
      <c r="B95" s="149"/>
      <c r="C95" s="149"/>
      <c r="D95" s="149"/>
      <c r="E95" s="149"/>
      <c r="F95" s="149"/>
      <c r="G95" s="149"/>
      <c r="H95" s="149"/>
      <c r="I95" s="149"/>
      <c r="J95" s="149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  <c r="AE95" s="151"/>
      <c r="AF95" s="151"/>
      <c r="AG95" s="151"/>
      <c r="AH95" s="151"/>
      <c r="AI95" s="151"/>
      <c r="AJ95" s="151"/>
      <c r="AK95" s="151"/>
      <c r="AL95" s="151"/>
      <c r="AM95" s="151"/>
      <c r="AN95" s="151"/>
      <c r="AO95" s="151"/>
    </row>
    <row r="96" customFormat="false" ht="12.75" hidden="false" customHeight="true" outlineLevel="0" collapsed="false">
      <c r="A96" s="149"/>
      <c r="B96" s="149"/>
      <c r="C96" s="149"/>
      <c r="D96" s="149"/>
      <c r="E96" s="149"/>
      <c r="F96" s="149"/>
      <c r="G96" s="149"/>
      <c r="H96" s="149"/>
      <c r="I96" s="149"/>
      <c r="J96" s="149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  <c r="AK96" s="151"/>
      <c r="AL96" s="151"/>
      <c r="AM96" s="151"/>
      <c r="AN96" s="151"/>
      <c r="AO96" s="151"/>
    </row>
    <row r="97" customFormat="false" ht="12.75" hidden="false" customHeight="true" outlineLevel="0" collapsed="false">
      <c r="A97" s="149"/>
      <c r="B97" s="149"/>
      <c r="C97" s="149"/>
      <c r="D97" s="149"/>
      <c r="E97" s="149"/>
      <c r="F97" s="149"/>
      <c r="G97" s="149"/>
      <c r="H97" s="149"/>
      <c r="I97" s="149"/>
      <c r="J97" s="149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  <c r="AK97" s="151"/>
      <c r="AL97" s="151"/>
      <c r="AM97" s="151"/>
      <c r="AN97" s="151"/>
      <c r="AO97" s="151"/>
    </row>
    <row r="98" customFormat="false" ht="12.75" hidden="false" customHeight="true" outlineLevel="0" collapsed="false">
      <c r="A98" s="149"/>
      <c r="B98" s="149"/>
      <c r="C98" s="149"/>
      <c r="D98" s="149"/>
      <c r="E98" s="149"/>
      <c r="F98" s="149"/>
      <c r="G98" s="149"/>
      <c r="H98" s="149"/>
      <c r="I98" s="149"/>
      <c r="J98" s="149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  <c r="AK98" s="151"/>
      <c r="AL98" s="151"/>
      <c r="AM98" s="151"/>
      <c r="AN98" s="151"/>
      <c r="AO98" s="151"/>
    </row>
    <row r="99" customFormat="false" ht="12.75" hidden="false" customHeight="true" outlineLevel="0" collapsed="false">
      <c r="A99" s="149"/>
      <c r="B99" s="149"/>
      <c r="C99" s="149"/>
      <c r="D99" s="149"/>
      <c r="E99" s="149"/>
      <c r="F99" s="149"/>
      <c r="G99" s="149"/>
      <c r="H99" s="149"/>
      <c r="I99" s="149"/>
      <c r="J99" s="149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  <c r="AK99" s="151"/>
      <c r="AL99" s="151"/>
      <c r="AM99" s="151"/>
      <c r="AN99" s="151"/>
      <c r="AO99" s="151"/>
    </row>
    <row r="100" customFormat="false" ht="12.75" hidden="false" customHeight="true" outlineLevel="0" collapsed="false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1"/>
      <c r="AO100" s="151"/>
    </row>
    <row r="101" customFormat="false" ht="12.75" hidden="false" customHeight="true" outlineLevel="0" collapsed="false">
      <c r="A101" s="149"/>
      <c r="B101" s="149"/>
      <c r="C101" s="149"/>
      <c r="D101" s="149"/>
      <c r="E101" s="149"/>
      <c r="F101" s="149"/>
      <c r="G101" s="149"/>
      <c r="H101" s="149"/>
      <c r="I101" s="149"/>
      <c r="J101" s="149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</row>
    <row r="102" customFormat="false" ht="12.75" hidden="false" customHeight="true" outlineLevel="0" collapsed="false">
      <c r="A102" s="149"/>
      <c r="B102" s="149"/>
      <c r="C102" s="149"/>
      <c r="D102" s="149"/>
      <c r="E102" s="149"/>
      <c r="F102" s="149"/>
      <c r="G102" s="149"/>
      <c r="H102" s="149"/>
      <c r="I102" s="149"/>
      <c r="J102" s="149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</row>
    <row r="103" customFormat="false" ht="12.75" hidden="false" customHeight="true" outlineLevel="0" collapsed="false">
      <c r="A103" s="149"/>
      <c r="B103" s="149"/>
      <c r="C103" s="149"/>
      <c r="D103" s="149"/>
      <c r="E103" s="149"/>
      <c r="F103" s="149"/>
      <c r="G103" s="149"/>
      <c r="H103" s="149"/>
      <c r="I103" s="149"/>
      <c r="J103" s="149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</row>
    <row r="104" customFormat="false" ht="12.75" hidden="false" customHeight="true" outlineLevel="0" collapsed="false">
      <c r="A104" s="149"/>
      <c r="B104" s="149"/>
      <c r="C104" s="149"/>
      <c r="D104" s="149"/>
      <c r="E104" s="149"/>
      <c r="F104" s="149"/>
      <c r="G104" s="149"/>
      <c r="H104" s="149"/>
      <c r="I104" s="149"/>
      <c r="J104" s="149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  <c r="AK104" s="151"/>
      <c r="AL104" s="151"/>
      <c r="AM104" s="151"/>
      <c r="AN104" s="151"/>
      <c r="AO104" s="151"/>
    </row>
    <row r="105" customFormat="false" ht="12.75" hidden="false" customHeight="true" outlineLevel="0" collapsed="false">
      <c r="A105" s="149"/>
      <c r="B105" s="149"/>
      <c r="C105" s="149"/>
      <c r="D105" s="149"/>
      <c r="E105" s="149"/>
      <c r="F105" s="149"/>
      <c r="G105" s="149"/>
      <c r="H105" s="149"/>
      <c r="I105" s="149"/>
      <c r="J105" s="149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  <c r="AK105" s="151"/>
      <c r="AL105" s="151"/>
      <c r="AM105" s="151"/>
      <c r="AN105" s="151"/>
      <c r="AO105" s="151"/>
    </row>
    <row r="106" customFormat="false" ht="12.75" hidden="false" customHeight="true" outlineLevel="0" collapsed="false">
      <c r="A106" s="149"/>
      <c r="B106" s="149"/>
      <c r="C106" s="149"/>
      <c r="D106" s="149"/>
      <c r="E106" s="149"/>
      <c r="F106" s="149"/>
      <c r="G106" s="149"/>
      <c r="H106" s="149"/>
      <c r="I106" s="149"/>
      <c r="J106" s="149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  <c r="AK106" s="151"/>
      <c r="AL106" s="151"/>
      <c r="AM106" s="151"/>
      <c r="AN106" s="151"/>
      <c r="AO106" s="151"/>
    </row>
    <row r="107" customFormat="false" ht="12.75" hidden="false" customHeight="true" outlineLevel="0" collapsed="false">
      <c r="A107" s="149"/>
      <c r="B107" s="149"/>
      <c r="C107" s="149"/>
      <c r="D107" s="149"/>
      <c r="E107" s="149"/>
      <c r="F107" s="149"/>
      <c r="G107" s="149"/>
      <c r="H107" s="149"/>
      <c r="I107" s="149"/>
      <c r="J107" s="149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</row>
    <row r="108" customFormat="false" ht="12.75" hidden="false" customHeight="true" outlineLevel="0" collapsed="false">
      <c r="A108" s="149"/>
      <c r="B108" s="149"/>
      <c r="C108" s="149"/>
      <c r="D108" s="149"/>
      <c r="E108" s="149"/>
      <c r="F108" s="149"/>
      <c r="G108" s="149"/>
      <c r="H108" s="149"/>
      <c r="I108" s="149"/>
      <c r="J108" s="149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  <c r="AE108" s="151"/>
      <c r="AF108" s="151"/>
      <c r="AG108" s="151"/>
      <c r="AH108" s="151"/>
      <c r="AI108" s="151"/>
      <c r="AJ108" s="151"/>
      <c r="AK108" s="151"/>
      <c r="AL108" s="151"/>
      <c r="AM108" s="151"/>
      <c r="AN108" s="151"/>
      <c r="AO108" s="151"/>
    </row>
    <row r="109" customFormat="false" ht="12.75" hidden="false" customHeight="true" outlineLevel="0" collapsed="false">
      <c r="A109" s="149"/>
      <c r="B109" s="149"/>
      <c r="C109" s="149"/>
      <c r="D109" s="149"/>
      <c r="E109" s="149"/>
      <c r="F109" s="149"/>
      <c r="G109" s="149"/>
      <c r="H109" s="149"/>
      <c r="I109" s="149"/>
      <c r="J109" s="149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51"/>
      <c r="AB109" s="151"/>
      <c r="AC109" s="151"/>
      <c r="AD109" s="151"/>
      <c r="AE109" s="151"/>
      <c r="AF109" s="151"/>
      <c r="AG109" s="151"/>
      <c r="AH109" s="151"/>
      <c r="AI109" s="151"/>
      <c r="AJ109" s="151"/>
      <c r="AK109" s="151"/>
      <c r="AL109" s="151"/>
      <c r="AM109" s="151"/>
      <c r="AN109" s="151"/>
      <c r="AO109" s="151"/>
    </row>
    <row r="110" customFormat="false" ht="12.75" hidden="false" customHeight="true" outlineLevel="0" collapsed="false">
      <c r="A110" s="149"/>
      <c r="B110" s="149"/>
      <c r="C110" s="149"/>
      <c r="D110" s="149"/>
      <c r="E110" s="149"/>
      <c r="F110" s="149"/>
      <c r="G110" s="149"/>
      <c r="H110" s="149"/>
      <c r="I110" s="149"/>
      <c r="J110" s="149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  <c r="AB110" s="151"/>
      <c r="AC110" s="151"/>
      <c r="AD110" s="151"/>
      <c r="AE110" s="151"/>
      <c r="AF110" s="151"/>
      <c r="AG110" s="151"/>
      <c r="AH110" s="151"/>
      <c r="AI110" s="151"/>
      <c r="AJ110" s="151"/>
      <c r="AK110" s="151"/>
      <c r="AL110" s="151"/>
      <c r="AM110" s="151"/>
      <c r="AN110" s="151"/>
      <c r="AO110" s="151"/>
    </row>
    <row r="111" customFormat="false" ht="12.75" hidden="false" customHeight="true" outlineLevel="0" collapsed="false">
      <c r="A111" s="149"/>
      <c r="B111" s="149"/>
      <c r="C111" s="149"/>
      <c r="D111" s="149"/>
      <c r="E111" s="149"/>
      <c r="F111" s="149"/>
      <c r="G111" s="149"/>
      <c r="H111" s="149"/>
      <c r="I111" s="149"/>
      <c r="J111" s="149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51"/>
      <c r="AE111" s="151"/>
      <c r="AF111" s="151"/>
      <c r="AG111" s="151"/>
      <c r="AH111" s="151"/>
      <c r="AI111" s="151"/>
      <c r="AJ111" s="151"/>
      <c r="AK111" s="151"/>
      <c r="AL111" s="151"/>
      <c r="AM111" s="151"/>
      <c r="AN111" s="151"/>
      <c r="AO111" s="151"/>
    </row>
    <row r="112" customFormat="false" ht="12.75" hidden="false" customHeight="true" outlineLevel="0" collapsed="false">
      <c r="A112" s="151"/>
      <c r="B112" s="186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  <c r="AB112" s="151"/>
      <c r="AC112" s="151"/>
      <c r="AD112" s="151"/>
      <c r="AE112" s="151"/>
      <c r="AF112" s="151"/>
      <c r="AG112" s="151"/>
      <c r="AH112" s="151"/>
      <c r="AI112" s="151"/>
      <c r="AJ112" s="151"/>
      <c r="AK112" s="151"/>
      <c r="AL112" s="151"/>
      <c r="AM112" s="151"/>
      <c r="AN112" s="151"/>
      <c r="AO112" s="151"/>
    </row>
    <row r="113" customFormat="false" ht="12.75" hidden="false" customHeight="true" outlineLevel="0" collapsed="false">
      <c r="A113" s="151"/>
      <c r="B113" s="167"/>
      <c r="C113" s="151"/>
      <c r="D113" s="151"/>
      <c r="E113" s="151"/>
      <c r="F113" s="151"/>
      <c r="G113" s="151"/>
      <c r="H113" s="151"/>
      <c r="I113" s="167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  <c r="AE113" s="151"/>
      <c r="AF113" s="151"/>
      <c r="AG113" s="151"/>
      <c r="AH113" s="151"/>
      <c r="AI113" s="151"/>
      <c r="AJ113" s="151"/>
      <c r="AK113" s="151"/>
      <c r="AL113" s="151"/>
      <c r="AM113" s="151"/>
      <c r="AN113" s="151"/>
      <c r="AO113" s="151"/>
    </row>
    <row r="114" customFormat="false" ht="12.75" hidden="false" customHeight="true" outlineLevel="0" collapsed="false">
      <c r="A114" s="149"/>
      <c r="B114" s="149"/>
      <c r="C114" s="149"/>
      <c r="D114" s="149"/>
      <c r="E114" s="149"/>
      <c r="F114" s="149"/>
      <c r="G114" s="149"/>
      <c r="H114" s="149"/>
      <c r="I114" s="149"/>
      <c r="J114" s="149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  <c r="AE114" s="151"/>
      <c r="AF114" s="151"/>
      <c r="AG114" s="151"/>
      <c r="AH114" s="151"/>
      <c r="AI114" s="151"/>
      <c r="AJ114" s="151"/>
      <c r="AK114" s="151"/>
      <c r="AL114" s="151"/>
      <c r="AM114" s="151"/>
      <c r="AN114" s="151"/>
      <c r="AO114" s="151"/>
    </row>
    <row r="115" customFormat="false" ht="12.75" hidden="false" customHeight="true" outlineLevel="0" collapsed="false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  <c r="AK115" s="151"/>
      <c r="AL115" s="151"/>
      <c r="AM115" s="151"/>
      <c r="AN115" s="151"/>
      <c r="AO115" s="151"/>
    </row>
    <row r="116" customFormat="false" ht="12.75" hidden="false" customHeight="true" outlineLevel="0" collapsed="false">
      <c r="A116" s="149"/>
      <c r="B116" s="149"/>
      <c r="C116" s="149"/>
      <c r="D116" s="149"/>
      <c r="E116" s="149"/>
      <c r="F116" s="149"/>
      <c r="G116" s="149"/>
      <c r="H116" s="149"/>
      <c r="I116" s="149"/>
      <c r="J116" s="149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51"/>
      <c r="AO116" s="151"/>
    </row>
    <row r="117" customFormat="false" ht="12.75" hidden="false" customHeight="true" outlineLevel="0" collapsed="false">
      <c r="A117" s="149"/>
      <c r="B117" s="149"/>
      <c r="C117" s="149"/>
      <c r="D117" s="149"/>
      <c r="E117" s="149"/>
      <c r="F117" s="149"/>
      <c r="G117" s="149"/>
      <c r="H117" s="149"/>
      <c r="I117" s="149"/>
      <c r="J117" s="149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  <c r="AB117" s="151"/>
      <c r="AC117" s="151"/>
      <c r="AD117" s="151"/>
      <c r="AE117" s="151"/>
      <c r="AF117" s="151"/>
      <c r="AG117" s="151"/>
      <c r="AH117" s="151"/>
      <c r="AI117" s="151"/>
      <c r="AJ117" s="151"/>
      <c r="AK117" s="151"/>
      <c r="AL117" s="151"/>
      <c r="AM117" s="151"/>
      <c r="AN117" s="151"/>
      <c r="AO117" s="151"/>
    </row>
    <row r="118" customFormat="false" ht="12.75" hidden="false" customHeight="true" outlineLevel="0" collapsed="false">
      <c r="A118" s="149"/>
      <c r="B118" s="149"/>
      <c r="C118" s="149"/>
      <c r="D118" s="149"/>
      <c r="E118" s="149"/>
      <c r="F118" s="149"/>
      <c r="G118" s="149"/>
      <c r="H118" s="149"/>
      <c r="I118" s="149"/>
      <c r="J118" s="149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  <c r="AE118" s="151"/>
      <c r="AF118" s="151"/>
      <c r="AG118" s="151"/>
      <c r="AH118" s="151"/>
      <c r="AI118" s="151"/>
      <c r="AJ118" s="151"/>
      <c r="AK118" s="151"/>
      <c r="AL118" s="151"/>
      <c r="AM118" s="151"/>
      <c r="AN118" s="151"/>
      <c r="AO118" s="151"/>
    </row>
    <row r="119" customFormat="false" ht="12.75" hidden="false" customHeight="true" outlineLevel="0" collapsed="false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  <c r="AK119" s="151"/>
      <c r="AL119" s="151"/>
      <c r="AM119" s="151"/>
      <c r="AN119" s="151"/>
      <c r="AO119" s="151"/>
    </row>
    <row r="120" customFormat="false" ht="12.75" hidden="false" customHeight="true" outlineLevel="0" collapsed="false">
      <c r="A120" s="149"/>
      <c r="B120" s="149"/>
      <c r="C120" s="149"/>
      <c r="D120" s="149"/>
      <c r="E120" s="149"/>
      <c r="F120" s="149"/>
      <c r="G120" s="149"/>
      <c r="H120" s="149"/>
      <c r="I120" s="149"/>
      <c r="J120" s="149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1"/>
      <c r="AD120" s="151"/>
      <c r="AE120" s="151"/>
      <c r="AF120" s="151"/>
      <c r="AG120" s="151"/>
      <c r="AH120" s="151"/>
      <c r="AI120" s="151"/>
      <c r="AJ120" s="151"/>
      <c r="AK120" s="151"/>
      <c r="AL120" s="151"/>
      <c r="AM120" s="151"/>
      <c r="AN120" s="151"/>
      <c r="AO120" s="151"/>
    </row>
    <row r="121" customFormat="false" ht="12.75" hidden="false" customHeight="true" outlineLevel="0" collapsed="false">
      <c r="A121" s="149"/>
      <c r="B121" s="149"/>
      <c r="C121" s="149"/>
      <c r="D121" s="149"/>
      <c r="E121" s="149"/>
      <c r="F121" s="149"/>
      <c r="G121" s="149"/>
      <c r="H121" s="149"/>
      <c r="I121" s="149"/>
      <c r="J121" s="149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  <c r="AC121" s="151"/>
      <c r="AD121" s="151"/>
      <c r="AE121" s="151"/>
      <c r="AF121" s="151"/>
      <c r="AG121" s="151"/>
      <c r="AH121" s="151"/>
      <c r="AI121" s="151"/>
      <c r="AJ121" s="151"/>
      <c r="AK121" s="151"/>
      <c r="AL121" s="151"/>
      <c r="AM121" s="151"/>
      <c r="AN121" s="151"/>
      <c r="AO121" s="151"/>
    </row>
    <row r="122" customFormat="false" ht="12.75" hidden="false" customHeight="true" outlineLevel="0" collapsed="false">
      <c r="A122" s="149"/>
      <c r="B122" s="149"/>
      <c r="C122" s="149"/>
      <c r="D122" s="149"/>
      <c r="E122" s="149"/>
      <c r="F122" s="149"/>
      <c r="G122" s="149"/>
      <c r="H122" s="149"/>
      <c r="I122" s="149"/>
      <c r="J122" s="149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  <c r="AC122" s="151"/>
      <c r="AD122" s="151"/>
      <c r="AE122" s="151"/>
      <c r="AF122" s="151"/>
      <c r="AG122" s="151"/>
      <c r="AH122" s="151"/>
      <c r="AI122" s="151"/>
      <c r="AJ122" s="151"/>
      <c r="AK122" s="151"/>
      <c r="AL122" s="151"/>
      <c r="AM122" s="151"/>
      <c r="AN122" s="151"/>
      <c r="AO122" s="151"/>
    </row>
    <row r="123" customFormat="false" ht="12.75" hidden="false" customHeight="true" outlineLevel="0" collapsed="false">
      <c r="A123" s="149"/>
      <c r="B123" s="149"/>
      <c r="C123" s="149"/>
      <c r="D123" s="149"/>
      <c r="E123" s="149"/>
      <c r="F123" s="149"/>
      <c r="G123" s="149"/>
      <c r="H123" s="149"/>
      <c r="I123" s="149"/>
      <c r="J123" s="149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  <c r="AC123" s="151"/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51"/>
      <c r="AO123" s="151"/>
    </row>
    <row r="124" customFormat="false" ht="12.75" hidden="false" customHeight="true" outlineLevel="0" collapsed="false">
      <c r="A124" s="149"/>
      <c r="B124" s="149"/>
      <c r="C124" s="149"/>
      <c r="D124" s="149"/>
      <c r="E124" s="149"/>
      <c r="F124" s="149"/>
      <c r="G124" s="149"/>
      <c r="H124" s="149"/>
      <c r="I124" s="149"/>
      <c r="J124" s="149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  <c r="AC124" s="151"/>
      <c r="AD124" s="151"/>
      <c r="AE124" s="151"/>
      <c r="AF124" s="151"/>
      <c r="AG124" s="151"/>
      <c r="AH124" s="151"/>
      <c r="AI124" s="151"/>
      <c r="AJ124" s="151"/>
      <c r="AK124" s="151"/>
      <c r="AL124" s="151"/>
      <c r="AM124" s="151"/>
      <c r="AN124" s="151"/>
      <c r="AO124" s="151"/>
    </row>
    <row r="125" customFormat="false" ht="12.75" hidden="false" customHeight="true" outlineLevel="0" collapsed="false">
      <c r="A125" s="149"/>
      <c r="B125" s="149"/>
      <c r="C125" s="149"/>
      <c r="D125" s="149"/>
      <c r="E125" s="149"/>
      <c r="F125" s="149"/>
      <c r="G125" s="149"/>
      <c r="H125" s="149"/>
      <c r="I125" s="149"/>
      <c r="J125" s="149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  <c r="AC125" s="151"/>
      <c r="AD125" s="151"/>
      <c r="AE125" s="151"/>
      <c r="AF125" s="151"/>
      <c r="AG125" s="151"/>
      <c r="AH125" s="151"/>
      <c r="AI125" s="151"/>
      <c r="AJ125" s="151"/>
      <c r="AK125" s="151"/>
      <c r="AL125" s="151"/>
      <c r="AM125" s="151"/>
      <c r="AN125" s="151"/>
      <c r="AO125" s="151"/>
    </row>
    <row r="126" customFormat="false" ht="12.75" hidden="false" customHeight="true" outlineLevel="0" collapsed="false">
      <c r="A126" s="149"/>
      <c r="B126" s="149"/>
      <c r="C126" s="149"/>
      <c r="D126" s="149"/>
      <c r="E126" s="149"/>
      <c r="F126" s="149"/>
      <c r="G126" s="149"/>
      <c r="H126" s="149"/>
      <c r="I126" s="149"/>
      <c r="J126" s="149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  <c r="AK126" s="151"/>
      <c r="AL126" s="151"/>
      <c r="AM126" s="151"/>
      <c r="AN126" s="151"/>
      <c r="AO126" s="151"/>
    </row>
    <row r="127" customFormat="false" ht="12.75" hidden="false" customHeight="true" outlineLevel="0" collapsed="false">
      <c r="A127" s="149"/>
      <c r="B127" s="149"/>
      <c r="C127" s="149"/>
      <c r="D127" s="149"/>
      <c r="E127" s="149"/>
      <c r="F127" s="149"/>
      <c r="G127" s="149"/>
      <c r="H127" s="149"/>
      <c r="I127" s="149"/>
      <c r="J127" s="149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  <c r="AC127" s="151"/>
      <c r="AD127" s="151"/>
      <c r="AE127" s="151"/>
      <c r="AF127" s="151"/>
      <c r="AG127" s="151"/>
      <c r="AH127" s="151"/>
      <c r="AI127" s="151"/>
      <c r="AJ127" s="151"/>
      <c r="AK127" s="151"/>
      <c r="AL127" s="151"/>
      <c r="AM127" s="151"/>
      <c r="AN127" s="151"/>
      <c r="AO127" s="151"/>
    </row>
    <row r="128" customFormat="false" ht="12.75" hidden="false" customHeight="true" outlineLevel="0" collapsed="false">
      <c r="A128" s="149"/>
      <c r="B128" s="149"/>
      <c r="C128" s="149"/>
      <c r="D128" s="149"/>
      <c r="E128" s="149"/>
      <c r="F128" s="149"/>
      <c r="G128" s="149"/>
      <c r="H128" s="149"/>
      <c r="I128" s="149"/>
      <c r="J128" s="149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  <c r="AC128" s="151"/>
      <c r="AD128" s="151"/>
      <c r="AE128" s="151"/>
      <c r="AF128" s="151"/>
      <c r="AG128" s="151"/>
      <c r="AH128" s="151"/>
      <c r="AI128" s="151"/>
      <c r="AJ128" s="151"/>
      <c r="AK128" s="151"/>
      <c r="AL128" s="151"/>
      <c r="AM128" s="151"/>
      <c r="AN128" s="151"/>
      <c r="AO128" s="151"/>
    </row>
    <row r="129" customFormat="false" ht="12.75" hidden="false" customHeight="true" outlineLevel="0" collapsed="false">
      <c r="A129" s="149"/>
      <c r="B129" s="149"/>
      <c r="C129" s="149"/>
      <c r="D129" s="149"/>
      <c r="E129" s="149"/>
      <c r="F129" s="149"/>
      <c r="G129" s="149"/>
      <c r="H129" s="149"/>
      <c r="I129" s="149"/>
      <c r="J129" s="149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  <c r="AK129" s="151"/>
      <c r="AL129" s="151"/>
      <c r="AM129" s="151"/>
      <c r="AN129" s="151"/>
      <c r="AO129" s="151"/>
    </row>
    <row r="130" customFormat="false" ht="12.75" hidden="false" customHeight="true" outlineLevel="0" collapsed="false">
      <c r="A130" s="149"/>
      <c r="B130" s="149"/>
      <c r="C130" s="149"/>
      <c r="D130" s="149"/>
      <c r="E130" s="149"/>
      <c r="F130" s="149"/>
      <c r="G130" s="149"/>
      <c r="H130" s="149"/>
      <c r="I130" s="149"/>
      <c r="J130" s="149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  <c r="AB130" s="151"/>
      <c r="AC130" s="151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51"/>
      <c r="AO130" s="151"/>
    </row>
    <row r="131" customFormat="false" ht="12.75" hidden="false" customHeight="true" outlineLevel="0" collapsed="false">
      <c r="A131" s="149"/>
      <c r="B131" s="149"/>
      <c r="C131" s="149"/>
      <c r="D131" s="149"/>
      <c r="E131" s="149"/>
      <c r="F131" s="149"/>
      <c r="G131" s="149"/>
      <c r="H131" s="149"/>
      <c r="I131" s="149"/>
      <c r="J131" s="149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1"/>
    </row>
    <row r="132" customFormat="false" ht="12.75" hidden="false" customHeight="true" outlineLevel="0" collapsed="false">
      <c r="A132" s="149"/>
      <c r="B132" s="149"/>
      <c r="C132" s="149"/>
      <c r="D132" s="149"/>
      <c r="E132" s="149"/>
      <c r="F132" s="149"/>
      <c r="G132" s="149"/>
      <c r="H132" s="149"/>
      <c r="I132" s="149"/>
      <c r="J132" s="149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  <c r="AB132" s="151"/>
      <c r="AC132" s="151"/>
      <c r="AD132" s="151"/>
      <c r="AE132" s="151"/>
      <c r="AF132" s="151"/>
      <c r="AG132" s="151"/>
      <c r="AH132" s="151"/>
      <c r="AI132" s="151"/>
      <c r="AJ132" s="151"/>
      <c r="AK132" s="151"/>
      <c r="AL132" s="151"/>
      <c r="AM132" s="151"/>
      <c r="AN132" s="151"/>
      <c r="AO132" s="151"/>
    </row>
    <row r="133" customFormat="false" ht="12.75" hidden="false" customHeight="true" outlineLevel="0" collapsed="false">
      <c r="A133" s="149"/>
      <c r="B133" s="149"/>
      <c r="C133" s="149"/>
      <c r="D133" s="149"/>
      <c r="E133" s="149"/>
      <c r="F133" s="149"/>
      <c r="G133" s="149"/>
      <c r="H133" s="149"/>
      <c r="I133" s="149"/>
      <c r="J133" s="149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A133" s="151"/>
      <c r="AB133" s="151"/>
      <c r="AC133" s="151"/>
      <c r="AD133" s="151"/>
      <c r="AE133" s="151"/>
      <c r="AF133" s="151"/>
      <c r="AG133" s="151"/>
      <c r="AH133" s="151"/>
      <c r="AI133" s="151"/>
      <c r="AJ133" s="151"/>
      <c r="AK133" s="151"/>
      <c r="AL133" s="151"/>
      <c r="AM133" s="151"/>
      <c r="AN133" s="151"/>
      <c r="AO133" s="151"/>
    </row>
    <row r="134" customFormat="false" ht="12.75" hidden="false" customHeight="true" outlineLevel="0" collapsed="false">
      <c r="A134" s="151"/>
      <c r="B134" s="186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  <c r="AB134" s="151"/>
      <c r="AC134" s="151"/>
      <c r="AD134" s="151"/>
      <c r="AE134" s="151"/>
      <c r="AF134" s="151"/>
      <c r="AG134" s="151"/>
      <c r="AH134" s="151"/>
      <c r="AI134" s="151"/>
      <c r="AJ134" s="151"/>
      <c r="AK134" s="151"/>
      <c r="AL134" s="151"/>
      <c r="AM134" s="151"/>
      <c r="AN134" s="151"/>
      <c r="AO134" s="151"/>
    </row>
    <row r="135" customFormat="false" ht="12.75" hidden="false" customHeight="true" outlineLevel="0" collapsed="false">
      <c r="A135" s="174"/>
      <c r="B135" s="186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A135" s="151"/>
      <c r="AB135" s="151"/>
      <c r="AC135" s="151"/>
      <c r="AD135" s="151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51"/>
      <c r="AO135" s="151"/>
    </row>
    <row r="136" customFormat="false" ht="12.75" hidden="false" customHeight="true" outlineLevel="0" collapsed="false">
      <c r="A136" s="194" t="s">
        <v>101</v>
      </c>
      <c r="B136" s="194" t="e">
        <f aca="false">VLOOKUP(B1,Dati!B2:AF14,2,0)</f>
        <v>#N/A</v>
      </c>
      <c r="C136" s="194" t="e">
        <f aca="false">VLOOKUP(B1,Dati!B2:AF14,3,0)</f>
        <v>#N/A</v>
      </c>
      <c r="D136" s="194" t="e">
        <f aca="false">VLOOKUP(B1,Dati!B2:AF14,4,0)</f>
        <v>#N/A</v>
      </c>
      <c r="E136" s="194" t="e">
        <f aca="false">VLOOKUP(B1,Dati!B2:AF14,5,0)</f>
        <v>#N/A</v>
      </c>
      <c r="F136" s="194" t="e">
        <f aca="false">VLOOKUP(B1,Dati!B2:AF14,6,0)</f>
        <v>#N/A</v>
      </c>
      <c r="G136" s="194" t="e">
        <f aca="false">VLOOKUP(B1,Dati!B2:AF14,7,0)</f>
        <v>#N/A</v>
      </c>
      <c r="H136" s="194" t="e">
        <f aca="false">VLOOKUP(B1,Dati!B2:AF14,8,0)</f>
        <v>#N/A</v>
      </c>
      <c r="I136" s="194" t="e">
        <f aca="false">VLOOKUP(B1,Dati!B2:AF14,9,0)</f>
        <v>#N/A</v>
      </c>
      <c r="J136" s="194" t="e">
        <f aca="false">VLOOKUP(B1,Dati!B2:AF14,10,0)</f>
        <v>#N/A</v>
      </c>
      <c r="K136" s="194" t="e">
        <f aca="false">VLOOKUP(B1,Dati!B2:AF14,11,0)</f>
        <v>#N/A</v>
      </c>
      <c r="L136" s="194" t="e">
        <f aca="false">VLOOKUP(B1,Dati!B2:AF14,12,0)</f>
        <v>#N/A</v>
      </c>
      <c r="M136" s="194" t="e">
        <f aca="false">VLOOKUP(B1,Dati!B2:AF14,13,0)</f>
        <v>#N/A</v>
      </c>
      <c r="N136" s="194" t="e">
        <f aca="false">VLOOKUP(B1,Dati!B2:AF14,14,0)</f>
        <v>#N/A</v>
      </c>
      <c r="O136" s="194" t="e">
        <f aca="false">VLOOKUP(B1,Dati!B2:AF14,15,0)</f>
        <v>#N/A</v>
      </c>
      <c r="P136" s="194" t="e">
        <f aca="false">VLOOKUP(B1,Dati!B2:AF14,16,0)</f>
        <v>#N/A</v>
      </c>
      <c r="Q136" s="194" t="e">
        <f aca="false">VLOOKUP(B1,Dati!B2:AF14,17,0)</f>
        <v>#N/A</v>
      </c>
      <c r="R136" s="194" t="e">
        <f aca="false">VLOOKUP(B1,Dati!B2:AF14,18,0)</f>
        <v>#N/A</v>
      </c>
      <c r="S136" s="194" t="e">
        <f aca="false">VLOOKUP(B1,Dati!B2:AF14,19,0)</f>
        <v>#N/A</v>
      </c>
      <c r="T136" s="194" t="e">
        <f aca="false">VLOOKUP(B1,Dati!B2:AF14,20,0)</f>
        <v>#N/A</v>
      </c>
      <c r="U136" s="194" t="e">
        <f aca="false">VLOOKUP(B1,Dati!B2:AF14,21,0)</f>
        <v>#N/A</v>
      </c>
      <c r="V136" s="194" t="e">
        <f aca="false">VLOOKUP(B1,Dati!B2:AF14,22,0)</f>
        <v>#N/A</v>
      </c>
      <c r="W136" s="194" t="e">
        <f aca="false">VLOOKUP(B1,Dati!B2:AF14,23,0)</f>
        <v>#N/A</v>
      </c>
      <c r="X136" s="194" t="e">
        <f aca="false">VLOOKUP(B1,Dati!B2:AF14,24,0)</f>
        <v>#N/A</v>
      </c>
      <c r="Y136" s="194" t="e">
        <f aca="false">VLOOKUP(B1,Dati!B2:AF14,25,0)</f>
        <v>#N/A</v>
      </c>
      <c r="Z136" s="194" t="e">
        <f aca="false">VLOOKUP(B1,Dati!B2:AF14,26,0)</f>
        <v>#N/A</v>
      </c>
      <c r="AA136" s="194" t="e">
        <f aca="false">VLOOKUP(B1,Dati!B2:AF14,27,0)</f>
        <v>#N/A</v>
      </c>
      <c r="AB136" s="194" t="e">
        <f aca="false">VLOOKUP(B1,Dati!B2:AF14,28,0)</f>
        <v>#N/A</v>
      </c>
      <c r="AC136" s="194" t="e">
        <f aca="false">VLOOKUP(B1,Dati!B2:AF14,29,0)</f>
        <v>#N/A</v>
      </c>
      <c r="AD136" s="194" t="e">
        <f aca="false">VLOOKUP(B1,Dati!B2:AF14,30,0)</f>
        <v>#N/A</v>
      </c>
      <c r="AE136" s="194" t="e">
        <f aca="false">VLOOKUP(B1,Dati!B2:AF14,31,0)</f>
        <v>#N/A</v>
      </c>
      <c r="AF136" s="151"/>
      <c r="AG136" s="151"/>
      <c r="AH136" s="151"/>
      <c r="AI136" s="151"/>
      <c r="AJ136" s="151"/>
      <c r="AK136" s="151"/>
      <c r="AL136" s="151"/>
      <c r="AM136" s="151"/>
      <c r="AN136" s="151"/>
      <c r="AO136" s="151"/>
    </row>
    <row r="137" customFormat="false" ht="12.75" hidden="false" customHeight="true" outlineLevel="0" collapsed="false">
      <c r="A137" s="194" t="s">
        <v>102</v>
      </c>
      <c r="B137" s="194" t="e">
        <f aca="false">VLOOKUP(B1,Dati!B17:AF28,2,0)</f>
        <v>#N/A</v>
      </c>
      <c r="C137" s="194" t="e">
        <f aca="false">VLOOKUP(B1,Dati!B17:AF28,3,0)</f>
        <v>#N/A</v>
      </c>
      <c r="D137" s="194" t="e">
        <f aca="false">VLOOKUP(B1,Dati!B17:AF28,4,0)</f>
        <v>#N/A</v>
      </c>
      <c r="E137" s="194" t="e">
        <f aca="false">VLOOKUP(B1,Dati!B17:AF28,5,0)</f>
        <v>#N/A</v>
      </c>
      <c r="F137" s="194" t="e">
        <f aca="false">VLOOKUP(B1,Dati!B17:AF28,6,0)</f>
        <v>#N/A</v>
      </c>
      <c r="G137" s="194" t="e">
        <f aca="false">VLOOKUP(B1,Dati!B17:AF28,7,0)</f>
        <v>#N/A</v>
      </c>
      <c r="H137" s="194" t="e">
        <f aca="false">VLOOKUP(B1,Dati!B17:AF28,8,0)</f>
        <v>#N/A</v>
      </c>
      <c r="I137" s="194" t="e">
        <f aca="false">VLOOKUP(B1,Dati!B17:AF28,9,0)</f>
        <v>#N/A</v>
      </c>
      <c r="J137" s="194" t="e">
        <f aca="false">VLOOKUP(B1,Dati!B17:AF28,10,0)</f>
        <v>#N/A</v>
      </c>
      <c r="K137" s="194" t="e">
        <f aca="false">VLOOKUP(B1,Dati!B17:AF28,11,0)</f>
        <v>#N/A</v>
      </c>
      <c r="L137" s="194" t="e">
        <f aca="false">VLOOKUP(B1,Dati!B17:AF28,12,0)</f>
        <v>#N/A</v>
      </c>
      <c r="M137" s="194" t="e">
        <f aca="false">VLOOKUP(B1,Dati!B17:AF28,13,0)</f>
        <v>#N/A</v>
      </c>
      <c r="N137" s="194" t="e">
        <f aca="false">VLOOKUP(B1,Dati!B17:AF28,14,0)</f>
        <v>#N/A</v>
      </c>
      <c r="O137" s="194" t="e">
        <f aca="false">VLOOKUP(B1,Dati!B17:AF28,15,0)</f>
        <v>#N/A</v>
      </c>
      <c r="P137" s="194" t="e">
        <f aca="false">VLOOKUP(B1,Dati!B17:AF28,16,0)</f>
        <v>#N/A</v>
      </c>
      <c r="Q137" s="194" t="e">
        <f aca="false">VLOOKUP(B1,Dati!B17:AF28,17,0)</f>
        <v>#N/A</v>
      </c>
      <c r="R137" s="194" t="e">
        <f aca="false">VLOOKUP(B1,Dati!B17:AF28,18,0)</f>
        <v>#N/A</v>
      </c>
      <c r="S137" s="194" t="e">
        <f aca="false">VLOOKUP(B1,Dati!B17:AF28,19,0)</f>
        <v>#N/A</v>
      </c>
      <c r="T137" s="194" t="e">
        <f aca="false">VLOOKUP(B1,Dati!B17:AF28,20,0)</f>
        <v>#N/A</v>
      </c>
      <c r="U137" s="194" t="e">
        <f aca="false">VLOOKUP(B1,Dati!B17:AF28,21,0)</f>
        <v>#N/A</v>
      </c>
      <c r="V137" s="194" t="e">
        <f aca="false">VLOOKUP(B1,Dati!B17:AF28,22,0)</f>
        <v>#N/A</v>
      </c>
      <c r="W137" s="194" t="e">
        <f aca="false">VLOOKUP(B1,Dati!B17:AF28,23,0)</f>
        <v>#N/A</v>
      </c>
      <c r="X137" s="194" t="e">
        <f aca="false">VLOOKUP(B1,Dati!B17:AF28,24,0)</f>
        <v>#N/A</v>
      </c>
      <c r="Y137" s="194" t="e">
        <f aca="false">VLOOKUP(B1,Dati!B17:AF28,25,0)</f>
        <v>#N/A</v>
      </c>
      <c r="Z137" s="194" t="e">
        <f aca="false">VLOOKUP(B1,Dati!B17:AF28,26,0)</f>
        <v>#N/A</v>
      </c>
      <c r="AA137" s="194" t="e">
        <f aca="false">VLOOKUP(B1,Dati!B17:AF28,27,0)</f>
        <v>#N/A</v>
      </c>
      <c r="AB137" s="194" t="e">
        <f aca="false">VLOOKUP(B1,Dati!B17:AF28,28,0)</f>
        <v>#N/A</v>
      </c>
      <c r="AC137" s="194" t="e">
        <f aca="false">VLOOKUP(B1,Dati!B17:AF28,29,0)</f>
        <v>#N/A</v>
      </c>
      <c r="AD137" s="194" t="e">
        <f aca="false">VLOOKUP(B1,Dati!B17:AF28,30,0)</f>
        <v>#N/A</v>
      </c>
      <c r="AE137" s="194" t="e">
        <f aca="false">VLOOKUP(B1,Dati!B17:AF28,31,0)</f>
        <v>#N/A</v>
      </c>
      <c r="AF137" s="151"/>
      <c r="AG137" s="151"/>
      <c r="AH137" s="151"/>
      <c r="AI137" s="151"/>
      <c r="AJ137" s="151"/>
      <c r="AK137" s="151"/>
      <c r="AL137" s="151"/>
      <c r="AM137" s="151"/>
      <c r="AN137" s="151"/>
      <c r="AO137" s="151"/>
    </row>
    <row r="138" customFormat="false" ht="12.75" hidden="false" customHeight="true" outlineLevel="0" collapsed="false">
      <c r="A138" s="194" t="s">
        <v>103</v>
      </c>
      <c r="B138" s="194" t="e">
        <f aca="false">VLOOKUP(B1,Dati!B31:AF42,2,0)</f>
        <v>#N/A</v>
      </c>
      <c r="C138" s="194" t="e">
        <f aca="false">VLOOKUP(B1,Dati!B31:AF42,3,0)</f>
        <v>#N/A</v>
      </c>
      <c r="D138" s="194" t="e">
        <f aca="false">VLOOKUP(B1,Dati!B31:AF42,4,0)</f>
        <v>#N/A</v>
      </c>
      <c r="E138" s="194" t="e">
        <f aca="false">VLOOKUP(B1,Dati!B31:AF42,5,0)</f>
        <v>#N/A</v>
      </c>
      <c r="F138" s="194" t="e">
        <f aca="false">VLOOKUP(B1,Dati!B31:AF42,6,0)</f>
        <v>#N/A</v>
      </c>
      <c r="G138" s="194" t="e">
        <f aca="false">VLOOKUP(B1,Dati!B31:AF42,7,0)</f>
        <v>#N/A</v>
      </c>
      <c r="H138" s="194" t="e">
        <f aca="false">VLOOKUP(B1,Dati!B31:AF42,8,0)</f>
        <v>#N/A</v>
      </c>
      <c r="I138" s="194" t="e">
        <f aca="false">VLOOKUP(B1,Dati!B31:AF42,9,0)</f>
        <v>#N/A</v>
      </c>
      <c r="J138" s="194" t="e">
        <f aca="false">VLOOKUP(B1,Dati!B31:AF42,10,0)</f>
        <v>#N/A</v>
      </c>
      <c r="K138" s="194" t="e">
        <f aca="false">VLOOKUP(B1,Dati!B31:AF42,11,0)</f>
        <v>#N/A</v>
      </c>
      <c r="L138" s="194" t="e">
        <f aca="false">VLOOKUP(B1,Dati!B31:AF42,12,0)</f>
        <v>#N/A</v>
      </c>
      <c r="M138" s="194" t="e">
        <f aca="false">VLOOKUP(B1,Dati!B31:AF42,13,0)</f>
        <v>#N/A</v>
      </c>
      <c r="N138" s="194" t="e">
        <f aca="false">VLOOKUP(B1,Dati!B31:AF42,14,0)</f>
        <v>#N/A</v>
      </c>
      <c r="O138" s="194" t="e">
        <f aca="false">VLOOKUP(B1,Dati!B31:AF42,15,0)</f>
        <v>#N/A</v>
      </c>
      <c r="P138" s="194" t="e">
        <f aca="false">VLOOKUP(B1,Dati!B31:AF42,16,0)</f>
        <v>#N/A</v>
      </c>
      <c r="Q138" s="194" t="e">
        <f aca="false">VLOOKUP(B1,Dati!B31:AF42,17,0)</f>
        <v>#N/A</v>
      </c>
      <c r="R138" s="194" t="e">
        <f aca="false">VLOOKUP(B1,Dati!B31:AF42,18,0)</f>
        <v>#N/A</v>
      </c>
      <c r="S138" s="194" t="e">
        <f aca="false">VLOOKUP(B1,Dati!B31:AF42,19,0)</f>
        <v>#N/A</v>
      </c>
      <c r="T138" s="194" t="e">
        <f aca="false">VLOOKUP(B1,Dati!B31:AF42,20,0)</f>
        <v>#N/A</v>
      </c>
      <c r="U138" s="194" t="e">
        <f aca="false">VLOOKUP(B1,Dati!B31:AF42,21,0)</f>
        <v>#N/A</v>
      </c>
      <c r="V138" s="194" t="e">
        <f aca="false">VLOOKUP(B1,Dati!B31:AF42,22,0)</f>
        <v>#N/A</v>
      </c>
      <c r="W138" s="194" t="e">
        <f aca="false">VLOOKUP(B1,Dati!B31:AF42,23,0)</f>
        <v>#N/A</v>
      </c>
      <c r="X138" s="194" t="e">
        <f aca="false">VLOOKUP(B1,Dati!B31:AF42,24,0)</f>
        <v>#N/A</v>
      </c>
      <c r="Y138" s="194" t="e">
        <f aca="false">VLOOKUP(B1,Dati!B31:AF42,25,0)</f>
        <v>#N/A</v>
      </c>
      <c r="Z138" s="194" t="e">
        <f aca="false">VLOOKUP(B1,Dati!B31:AF42,26,0)</f>
        <v>#N/A</v>
      </c>
      <c r="AA138" s="194" t="e">
        <f aca="false">VLOOKUP(B1,Dati!B31:AF42,27,0)</f>
        <v>#N/A</v>
      </c>
      <c r="AB138" s="194" t="e">
        <f aca="false">VLOOKUP(B1,Dati!B31:AF42,28,0)</f>
        <v>#N/A</v>
      </c>
      <c r="AC138" s="194" t="e">
        <f aca="false">VLOOKUP(B1,Dati!B31:AF42,29,0)</f>
        <v>#N/A</v>
      </c>
      <c r="AD138" s="194" t="e">
        <f aca="false">VLOOKUP(B1,Dati!B31:AF42,30,0)</f>
        <v>#N/A</v>
      </c>
      <c r="AE138" s="194" t="e">
        <f aca="false">VLOOKUP(B1,Dati!B31:AF42,31,0)</f>
        <v>#N/A</v>
      </c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</row>
    <row r="139" customFormat="false" ht="12.75" hidden="false" customHeight="true" outlineLevel="0" collapsed="false">
      <c r="A139" s="194" t="s">
        <v>104</v>
      </c>
      <c r="B139" s="194" t="e">
        <f aca="false">VLOOKUP(B1,Dati!B45:AF56,2,0)</f>
        <v>#N/A</v>
      </c>
      <c r="C139" s="194" t="e">
        <f aca="false">VLOOKUP(B1,Dati!B45:AF56,3,0)</f>
        <v>#N/A</v>
      </c>
      <c r="D139" s="194" t="e">
        <f aca="false">VLOOKUP(B1,Dati!B45:AF56,4,0)</f>
        <v>#N/A</v>
      </c>
      <c r="E139" s="194" t="e">
        <f aca="false">VLOOKUP(B1,Dati!B45:AF56,5,0)</f>
        <v>#N/A</v>
      </c>
      <c r="F139" s="194" t="e">
        <f aca="false">VLOOKUP(B1,Dati!B45:AF56,6,0)</f>
        <v>#N/A</v>
      </c>
      <c r="G139" s="194" t="e">
        <f aca="false">VLOOKUP(B1,Dati!B45:AF56,7,0)</f>
        <v>#N/A</v>
      </c>
      <c r="H139" s="194" t="e">
        <f aca="false">VLOOKUP(B1,Dati!B45:AF56,8,0)</f>
        <v>#N/A</v>
      </c>
      <c r="I139" s="194" t="e">
        <f aca="false">VLOOKUP(B1,Dati!B45:AF56,9,0)</f>
        <v>#N/A</v>
      </c>
      <c r="J139" s="194" t="e">
        <f aca="false">VLOOKUP(B1,Dati!B45:AF56,10,0)</f>
        <v>#N/A</v>
      </c>
      <c r="K139" s="194" t="e">
        <f aca="false">VLOOKUP(B1,Dati!B45:AF56,11,0)</f>
        <v>#N/A</v>
      </c>
      <c r="L139" s="194" t="e">
        <f aca="false">VLOOKUP(B1,Dati!B45:AF56,12,0)</f>
        <v>#N/A</v>
      </c>
      <c r="M139" s="194" t="e">
        <f aca="false">VLOOKUP(B1,Dati!B45:AF56,13,0)</f>
        <v>#N/A</v>
      </c>
      <c r="N139" s="194" t="e">
        <f aca="false">VLOOKUP(B1,Dati!B45:AF56,14,0)</f>
        <v>#N/A</v>
      </c>
      <c r="O139" s="194" t="e">
        <f aca="false">VLOOKUP(B1,Dati!B45:AF56,15,0)</f>
        <v>#N/A</v>
      </c>
      <c r="P139" s="194" t="e">
        <f aca="false">VLOOKUP(B1,Dati!B45:AF56,16,0)</f>
        <v>#N/A</v>
      </c>
      <c r="Q139" s="194" t="e">
        <f aca="false">VLOOKUP(B1,Dati!B45:AF56,17,0)</f>
        <v>#N/A</v>
      </c>
      <c r="R139" s="194" t="e">
        <f aca="false">VLOOKUP(B1,Dati!B45:AF56,18,0)</f>
        <v>#N/A</v>
      </c>
      <c r="S139" s="194" t="e">
        <f aca="false">VLOOKUP(B1,Dati!B45:AF56,19,0)</f>
        <v>#N/A</v>
      </c>
      <c r="T139" s="194" t="e">
        <f aca="false">VLOOKUP(B1,Dati!B45:AF56,20,0)</f>
        <v>#N/A</v>
      </c>
      <c r="U139" s="194" t="e">
        <f aca="false">VLOOKUP(B1,Dati!B45:AF56,21,0)</f>
        <v>#N/A</v>
      </c>
      <c r="V139" s="194" t="e">
        <f aca="false">VLOOKUP(B1,Dati!B45:AF56,22,0)</f>
        <v>#N/A</v>
      </c>
      <c r="W139" s="194" t="e">
        <f aca="false">VLOOKUP(B1,Dati!B45:AF56,23,0)</f>
        <v>#N/A</v>
      </c>
      <c r="X139" s="194" t="e">
        <f aca="false">VLOOKUP(B1,Dati!B45:AF56,24,0)</f>
        <v>#N/A</v>
      </c>
      <c r="Y139" s="194" t="e">
        <f aca="false">VLOOKUP(B1,Dati!B45:AF56,25,0)</f>
        <v>#N/A</v>
      </c>
      <c r="Z139" s="194" t="e">
        <f aca="false">VLOOKUP(B1,Dati!B45:AF56,26,0)</f>
        <v>#N/A</v>
      </c>
      <c r="AA139" s="194" t="e">
        <f aca="false">VLOOKUP(B1,Dati!B45:AF56,27,0)</f>
        <v>#N/A</v>
      </c>
      <c r="AB139" s="194" t="e">
        <f aca="false">VLOOKUP(B1,Dati!B45:AF56,28,0)</f>
        <v>#N/A</v>
      </c>
      <c r="AC139" s="194" t="e">
        <f aca="false">VLOOKUP(B1,Dati!B45:AF56,29,0)</f>
        <v>#N/A</v>
      </c>
      <c r="AD139" s="194" t="e">
        <f aca="false">VLOOKUP(B1,Dati!B45:AF56,30,0)</f>
        <v>#N/A</v>
      </c>
      <c r="AE139" s="194" t="e">
        <f aca="false">VLOOKUP(B1,Dati!B45:AF56,31,0)</f>
        <v>#N/A</v>
      </c>
      <c r="AF139" s="151"/>
      <c r="AG139" s="151"/>
      <c r="AH139" s="151"/>
      <c r="AI139" s="151"/>
      <c r="AJ139" s="151"/>
      <c r="AK139" s="151"/>
      <c r="AL139" s="151"/>
      <c r="AM139" s="151"/>
      <c r="AN139" s="151"/>
      <c r="AO139" s="151"/>
    </row>
    <row r="140" customFormat="false" ht="12.75" hidden="false" customHeight="true" outlineLevel="0" collapsed="false">
      <c r="A140" s="194" t="s">
        <v>105</v>
      </c>
      <c r="B140" s="194" t="e">
        <f aca="false">VLOOKUP(B1,Dati!B59:AF70,2,0)</f>
        <v>#N/A</v>
      </c>
      <c r="C140" s="194" t="e">
        <f aca="false">VLOOKUP(B1,Dati!B59:AF70,3,0)</f>
        <v>#N/A</v>
      </c>
      <c r="D140" s="194" t="e">
        <f aca="false">VLOOKUP(B1,Dati!B59:AF70,4,0)</f>
        <v>#N/A</v>
      </c>
      <c r="E140" s="194" t="e">
        <f aca="false">VLOOKUP(B1,Dati!B59:AF70,5,0)</f>
        <v>#N/A</v>
      </c>
      <c r="F140" s="194" t="e">
        <f aca="false">VLOOKUP(B1,Dati!B59:AF70,6,0)</f>
        <v>#N/A</v>
      </c>
      <c r="G140" s="194" t="e">
        <f aca="false">VLOOKUP(B1,Dati!B59:AF70,7,0)</f>
        <v>#N/A</v>
      </c>
      <c r="H140" s="194" t="e">
        <f aca="false">VLOOKUP(B1,Dati!B59:AF70,8,0)</f>
        <v>#N/A</v>
      </c>
      <c r="I140" s="194" t="e">
        <f aca="false">VLOOKUP(B1,Dati!B59:AF70,9,0)</f>
        <v>#N/A</v>
      </c>
      <c r="J140" s="194" t="e">
        <f aca="false">VLOOKUP(B1,Dati!B59:AF70,10,0)</f>
        <v>#N/A</v>
      </c>
      <c r="K140" s="194" t="e">
        <f aca="false">VLOOKUP(B1,Dati!B59:AF70,11,0)</f>
        <v>#N/A</v>
      </c>
      <c r="L140" s="194" t="e">
        <f aca="false">VLOOKUP(B1,Dati!B59:AF70,12,0)</f>
        <v>#N/A</v>
      </c>
      <c r="M140" s="194" t="e">
        <f aca="false">VLOOKUP(B1,Dati!B59:AF70,13,0)</f>
        <v>#N/A</v>
      </c>
      <c r="N140" s="194" t="e">
        <f aca="false">VLOOKUP(B1,Dati!B59:AF70,14,0)</f>
        <v>#N/A</v>
      </c>
      <c r="O140" s="194" t="e">
        <f aca="false">VLOOKUP(B1,Dati!B59:AF70,15,0)</f>
        <v>#N/A</v>
      </c>
      <c r="P140" s="194" t="e">
        <f aca="false">VLOOKUP(B1,Dati!B59:AF70,16,0)</f>
        <v>#N/A</v>
      </c>
      <c r="Q140" s="194" t="e">
        <f aca="false">VLOOKUP(B1,Dati!B59:AF70,17,0)</f>
        <v>#N/A</v>
      </c>
      <c r="R140" s="194" t="e">
        <f aca="false">VLOOKUP(B1,Dati!B59:AF70,18,0)</f>
        <v>#N/A</v>
      </c>
      <c r="S140" s="194" t="e">
        <f aca="false">VLOOKUP(B1,Dati!B59:AF70,19,0)</f>
        <v>#N/A</v>
      </c>
      <c r="T140" s="194" t="e">
        <f aca="false">VLOOKUP(B1,Dati!B59:AF70,20,0)</f>
        <v>#N/A</v>
      </c>
      <c r="U140" s="194" t="e">
        <f aca="false">VLOOKUP(B1,Dati!B59:AF70,21,0)</f>
        <v>#N/A</v>
      </c>
      <c r="V140" s="194" t="e">
        <f aca="false">VLOOKUP(B1,Dati!B59:AF70,22,0)</f>
        <v>#N/A</v>
      </c>
      <c r="W140" s="194" t="e">
        <f aca="false">VLOOKUP(B1,Dati!B59:AF70,23,0)</f>
        <v>#N/A</v>
      </c>
      <c r="X140" s="194" t="e">
        <f aca="false">VLOOKUP(B1,Dati!B59:AF70,24,0)</f>
        <v>#N/A</v>
      </c>
      <c r="Y140" s="194" t="e">
        <f aca="false">VLOOKUP(B1,Dati!B59:AF70,25,0)</f>
        <v>#N/A</v>
      </c>
      <c r="Z140" s="194" t="e">
        <f aca="false">VLOOKUP(B1,Dati!B59:AF70,26,0)</f>
        <v>#N/A</v>
      </c>
      <c r="AA140" s="194" t="e">
        <f aca="false">VLOOKUP(B1,Dati!B59:AF70,27,0)</f>
        <v>#N/A</v>
      </c>
      <c r="AB140" s="194" t="e">
        <f aca="false">VLOOKUP(B1,Dati!B59:AF70,28,0)</f>
        <v>#N/A</v>
      </c>
      <c r="AC140" s="194" t="e">
        <f aca="false">VLOOKUP(B1,Dati!B59:AF70,29,0)</f>
        <v>#N/A</v>
      </c>
      <c r="AD140" s="194" t="e">
        <f aca="false">VLOOKUP(B1,Dati!B59:AF70,30,0)</f>
        <v>#N/A</v>
      </c>
      <c r="AE140" s="194" t="e">
        <f aca="false">VLOOKUP(B1,Dati!B59:AF70,31,0)</f>
        <v>#N/A</v>
      </c>
      <c r="AF140" s="151"/>
      <c r="AG140" s="151"/>
      <c r="AH140" s="151"/>
      <c r="AI140" s="151"/>
      <c r="AJ140" s="151"/>
      <c r="AK140" s="151"/>
      <c r="AL140" s="151"/>
      <c r="AM140" s="151"/>
      <c r="AN140" s="151"/>
      <c r="AO140" s="151"/>
    </row>
    <row r="141" customFormat="false" ht="12.75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8.57"/>
    <col collapsed="false" customWidth="true" hidden="false" outlineLevel="0" max="8" min="3" style="0" width="4.86"/>
    <col collapsed="false" customWidth="true" hidden="false" outlineLevel="0" max="9" min="9" style="0" width="9.58"/>
    <col collapsed="false" customWidth="true" hidden="false" outlineLevel="0" max="11" min="10" style="0" width="4.86"/>
    <col collapsed="false" customWidth="true" hidden="false" outlineLevel="0" max="12" min="12" style="0" width="7.57"/>
    <col collapsed="false" customWidth="true" hidden="false" outlineLevel="0" max="13" min="13" style="0" width="8.57"/>
    <col collapsed="false" customWidth="true" hidden="false" outlineLevel="0" max="19" min="14" style="0" width="4.86"/>
    <col collapsed="false" customWidth="true" hidden="false" outlineLevel="0" max="20" min="20" style="0" width="9.58"/>
    <col collapsed="false" customWidth="true" hidden="false" outlineLevel="0" max="31" min="21" style="0" width="4.86"/>
    <col collapsed="false" customWidth="true" hidden="false" outlineLevel="0" max="32" min="32" style="0" width="8"/>
    <col collapsed="false" customWidth="true" hidden="false" outlineLevel="0" max="41" min="33" style="0" width="10.86"/>
    <col collapsed="false" customWidth="true" hidden="false" outlineLevel="0" max="1025" min="42" style="0" width="17.29"/>
  </cols>
  <sheetData>
    <row r="1" customFormat="false" ht="12.75" hidden="false" customHeight="true" outlineLevel="0" collapsed="false">
      <c r="A1" s="167" t="s">
        <v>94</v>
      </c>
      <c r="B1" s="188" t="n">
        <v>21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</row>
    <row r="2" customFormat="false" ht="12.75" hidden="false" customHeight="true" outlineLevel="0" collapsed="false">
      <c r="A2" s="166"/>
      <c r="B2" s="167"/>
      <c r="C2" s="151"/>
      <c r="D2" s="151"/>
      <c r="E2" s="151"/>
      <c r="F2" s="151"/>
      <c r="G2" s="151"/>
      <c r="H2" s="151"/>
      <c r="I2" s="167"/>
      <c r="J2" s="151"/>
      <c r="K2" s="151"/>
      <c r="L2" s="166" t="s">
        <v>95</v>
      </c>
      <c r="M2" s="167"/>
      <c r="N2" s="151"/>
      <c r="O2" s="151"/>
      <c r="P2" s="151"/>
      <c r="Q2" s="151"/>
      <c r="R2" s="151"/>
      <c r="S2" s="151"/>
      <c r="T2" s="167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</row>
    <row r="3" customFormat="false" ht="12.75" hidden="false" customHeight="true" outlineLevel="0" collapsed="false">
      <c r="A3" s="166" t="s">
        <v>74</v>
      </c>
      <c r="B3" s="167"/>
      <c r="C3" s="151"/>
      <c r="D3" s="151"/>
      <c r="E3" s="151"/>
      <c r="F3" s="151"/>
      <c r="G3" s="151"/>
      <c r="H3" s="151"/>
      <c r="I3" s="167"/>
      <c r="J3" s="151"/>
      <c r="K3" s="151"/>
      <c r="L3" s="151"/>
      <c r="M3" s="168" t="s">
        <v>2</v>
      </c>
      <c r="N3" s="150"/>
      <c r="O3" s="150"/>
      <c r="P3" s="150"/>
      <c r="Q3" s="150"/>
      <c r="R3" s="150"/>
      <c r="S3" s="151"/>
      <c r="T3" s="168" t="s">
        <v>4</v>
      </c>
      <c r="U3" s="150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</row>
    <row r="4" customFormat="false" ht="12.75" hidden="false" customHeight="true" outlineLevel="0" collapsed="false">
      <c r="A4" s="151"/>
      <c r="B4" s="168" t="s">
        <v>2</v>
      </c>
      <c r="C4" s="150"/>
      <c r="D4" s="150"/>
      <c r="E4" s="150"/>
      <c r="F4" s="150"/>
      <c r="G4" s="150"/>
      <c r="H4" s="151"/>
      <c r="I4" s="168" t="s">
        <v>4</v>
      </c>
      <c r="J4" s="150"/>
      <c r="K4" s="151"/>
      <c r="L4" s="152"/>
      <c r="M4" s="169" t="s">
        <v>54</v>
      </c>
      <c r="N4" s="169" t="s">
        <v>51</v>
      </c>
      <c r="O4" s="169" t="s">
        <v>57</v>
      </c>
      <c r="P4" s="169" t="s">
        <v>55</v>
      </c>
      <c r="Q4" s="169" t="s">
        <v>56</v>
      </c>
      <c r="R4" s="169" t="s">
        <v>5</v>
      </c>
      <c r="S4" s="170"/>
      <c r="T4" s="169" t="s">
        <v>60</v>
      </c>
      <c r="U4" s="169" t="s">
        <v>75</v>
      </c>
      <c r="V4" s="156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</row>
    <row r="5" customFormat="false" ht="12.75" hidden="false" customHeight="true" outlineLevel="0" collapsed="false">
      <c r="A5" s="152"/>
      <c r="B5" s="169" t="s">
        <v>54</v>
      </c>
      <c r="C5" s="169" t="s">
        <v>51</v>
      </c>
      <c r="D5" s="169" t="s">
        <v>57</v>
      </c>
      <c r="E5" s="169" t="s">
        <v>55</v>
      </c>
      <c r="F5" s="169" t="s">
        <v>56</v>
      </c>
      <c r="G5" s="169" t="s">
        <v>5</v>
      </c>
      <c r="H5" s="170"/>
      <c r="I5" s="169" t="s">
        <v>60</v>
      </c>
      <c r="J5" s="169" t="s">
        <v>75</v>
      </c>
      <c r="K5" s="156"/>
      <c r="L5" s="152"/>
      <c r="M5" s="171" t="n">
        <f aca="false">COUNTIF(B136:AE136,M4)</f>
        <v>0</v>
      </c>
      <c r="N5" s="171" t="n">
        <f aca="false">COUNTIF(B136:AE136,N4)</f>
        <v>0</v>
      </c>
      <c r="O5" s="171" t="n">
        <f aca="false">COUNTIF(B136:AE136,O4)</f>
        <v>0</v>
      </c>
      <c r="P5" s="171" t="n">
        <f aca="false">COUNTIF(B136:AE136,P4)</f>
        <v>0</v>
      </c>
      <c r="Q5" s="171" t="n">
        <f aca="false">COUNTIF(B136:AE136,Q4)</f>
        <v>0</v>
      </c>
      <c r="R5" s="171" t="n">
        <f aca="false">SUM(M5:Q5)</f>
        <v>0</v>
      </c>
      <c r="S5" s="170"/>
      <c r="T5" s="171" t="n">
        <f aca="false">COUNTIF(B136:AE136,T4)</f>
        <v>0</v>
      </c>
      <c r="U5" s="171" t="n">
        <f aca="false">COUNTIF(B136:AE136,U4)</f>
        <v>0</v>
      </c>
      <c r="V5" s="156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</row>
    <row r="6" customFormat="false" ht="12.75" hidden="false" customHeight="true" outlineLevel="0" collapsed="false">
      <c r="A6" s="152"/>
      <c r="B6" s="171" t="n">
        <f aca="false">COUNTIF(B136:AE140,B5)</f>
        <v>0</v>
      </c>
      <c r="C6" s="171" t="n">
        <f aca="false">COUNTIF(B136:AE140,C5)</f>
        <v>0</v>
      </c>
      <c r="D6" s="171" t="n">
        <f aca="false">COUNTIF(B136:AE140,D5)</f>
        <v>0</v>
      </c>
      <c r="E6" s="171" t="n">
        <f aca="false">COUNTIF(B136:AE140,E5)</f>
        <v>0</v>
      </c>
      <c r="F6" s="171" t="n">
        <f aca="false">COUNTIF(B136:AE140,F5)</f>
        <v>0</v>
      </c>
      <c r="G6" s="171" t="n">
        <f aca="false">SUM(B6:F6)</f>
        <v>0</v>
      </c>
      <c r="H6" s="170"/>
      <c r="I6" s="171" t="n">
        <f aca="false">COUNTIF(B136:AE140,I5)</f>
        <v>0</v>
      </c>
      <c r="J6" s="171" t="n">
        <f aca="false">COUNTIF(B136:AE140,J5)</f>
        <v>0</v>
      </c>
      <c r="K6" s="156"/>
      <c r="L6" s="152"/>
      <c r="M6" s="172" t="n">
        <f aca="false">IF(R5&gt;0,M5/R5,0)</f>
        <v>0</v>
      </c>
      <c r="N6" s="172" t="n">
        <f aca="false">IF(R5&gt;0,N5/R5,0)</f>
        <v>0</v>
      </c>
      <c r="O6" s="172" t="n">
        <f aca="false">IF(R5&gt;0,O5/R5,0)</f>
        <v>0</v>
      </c>
      <c r="P6" s="172" t="n">
        <f aca="false">IF(R5&gt;0,P5/R5,0)</f>
        <v>0</v>
      </c>
      <c r="Q6" s="172" t="n">
        <f aca="false">IF(R5&gt;0,Q5/R5,0)</f>
        <v>0</v>
      </c>
      <c r="R6" s="173" t="n">
        <f aca="false">SUM(M6:Q6)</f>
        <v>0</v>
      </c>
      <c r="S6" s="156"/>
      <c r="T6" s="196" t="s">
        <v>77</v>
      </c>
      <c r="U6" s="160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</row>
    <row r="7" customFormat="false" ht="12.75" hidden="false" customHeight="true" outlineLevel="0" collapsed="false">
      <c r="A7" s="152"/>
      <c r="B7" s="172" t="n">
        <f aca="false">IF(G6&gt;0,B6/G6,0)</f>
        <v>0</v>
      </c>
      <c r="C7" s="172" t="n">
        <f aca="false">IF(G6&gt;0,C6/G6,0)</f>
        <v>0</v>
      </c>
      <c r="D7" s="172" t="n">
        <f aca="false">IF(G6&gt;0,D6/G6,0)</f>
        <v>0</v>
      </c>
      <c r="E7" s="172" t="n">
        <f aca="false">IF(E6&gt;0,E6/G6,0)</f>
        <v>0</v>
      </c>
      <c r="F7" s="172" t="n">
        <f aca="false">IF(F6&gt;0,F6/G6,0)</f>
        <v>0</v>
      </c>
      <c r="G7" s="173" t="n">
        <f aca="false">SUM(B7:F7)</f>
        <v>0</v>
      </c>
      <c r="H7" s="156"/>
      <c r="I7" s="160"/>
      <c r="J7" s="160"/>
      <c r="K7" s="151"/>
      <c r="L7" s="174" t="s">
        <v>76</v>
      </c>
      <c r="M7" s="175" t="n">
        <f aca="false">IF(R5&gt;0,(M5-Q5)/R5,0)</f>
        <v>0</v>
      </c>
      <c r="N7" s="160"/>
      <c r="O7" s="176"/>
      <c r="P7" s="176"/>
      <c r="Q7" s="176"/>
      <c r="R7" s="160"/>
      <c r="S7" s="151"/>
      <c r="T7" s="171" t="n">
        <f aca="false">COUNTIF(B136:AE136,T6)</f>
        <v>0</v>
      </c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</row>
    <row r="8" customFormat="false" ht="12.75" hidden="false" customHeight="true" outlineLevel="0" collapsed="false">
      <c r="A8" s="174" t="s">
        <v>76</v>
      </c>
      <c r="B8" s="175" t="n">
        <f aca="false">IF(G6&gt;0,(B6-F6)/G6,0)</f>
        <v>0</v>
      </c>
      <c r="C8" s="160"/>
      <c r="D8" s="176"/>
      <c r="E8" s="176"/>
      <c r="F8" s="176"/>
      <c r="G8" s="160"/>
      <c r="H8" s="151"/>
      <c r="I8" s="149" t="s">
        <v>77</v>
      </c>
      <c r="J8" s="187" t="n">
        <f aca="false">COUNTIF(B136:AE140,I8)</f>
        <v>0</v>
      </c>
      <c r="K8" s="151"/>
      <c r="L8" s="174" t="s">
        <v>78</v>
      </c>
      <c r="M8" s="178" t="n">
        <f aca="false">IF(R5&gt;0,(M5+N5)/R5,0)</f>
        <v>0</v>
      </c>
      <c r="N8" s="179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51"/>
      <c r="AO8" s="151"/>
    </row>
    <row r="9" customFormat="false" ht="12.75" hidden="false" customHeight="true" outlineLevel="0" collapsed="false">
      <c r="A9" s="174" t="s">
        <v>78</v>
      </c>
      <c r="B9" s="178" t="n">
        <f aca="false">IF(G6&gt;0,(B6+C6)/G6,0)</f>
        <v>0</v>
      </c>
      <c r="C9" s="179"/>
      <c r="D9" s="151"/>
      <c r="E9" s="151"/>
      <c r="F9" s="151"/>
      <c r="G9" s="151"/>
      <c r="H9" s="151"/>
      <c r="I9" s="151"/>
      <c r="J9" s="151"/>
      <c r="K9" s="151"/>
      <c r="L9" s="151"/>
      <c r="M9" s="180"/>
      <c r="N9" s="179"/>
      <c r="O9" s="151"/>
      <c r="P9" s="151"/>
      <c r="Q9" s="151"/>
      <c r="R9" s="151"/>
      <c r="S9" s="151"/>
      <c r="T9" s="167" t="s">
        <v>79</v>
      </c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</row>
    <row r="10" customFormat="false" ht="12.75" hidden="false" customHeight="true" outlineLevel="0" collapsed="false">
      <c r="A10" s="151"/>
      <c r="B10" s="180"/>
      <c r="C10" s="179"/>
      <c r="D10" s="151"/>
      <c r="E10" s="151"/>
      <c r="F10" s="151"/>
      <c r="G10" s="151"/>
      <c r="H10" s="151"/>
      <c r="I10" s="167" t="s">
        <v>79</v>
      </c>
      <c r="J10" s="151"/>
      <c r="K10" s="151"/>
      <c r="L10" s="151"/>
      <c r="M10" s="168" t="s">
        <v>1</v>
      </c>
      <c r="N10" s="150"/>
      <c r="O10" s="150"/>
      <c r="P10" s="150"/>
      <c r="Q10" s="150"/>
      <c r="R10" s="150"/>
      <c r="S10" s="151"/>
      <c r="T10" s="181" t="s">
        <v>0</v>
      </c>
      <c r="U10" s="182" t="n">
        <f aca="false">M12+M19+T5</f>
        <v>0</v>
      </c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</row>
    <row r="11" customFormat="false" ht="12.75" hidden="false" customHeight="true" outlineLevel="0" collapsed="false">
      <c r="A11" s="151"/>
      <c r="B11" s="168" t="s">
        <v>1</v>
      </c>
      <c r="C11" s="150"/>
      <c r="D11" s="150"/>
      <c r="E11" s="150"/>
      <c r="F11" s="150"/>
      <c r="G11" s="150"/>
      <c r="H11" s="151"/>
      <c r="I11" s="181" t="s">
        <v>0</v>
      </c>
      <c r="J11" s="182" t="n">
        <f aca="false">B13+B20+I6</f>
        <v>0</v>
      </c>
      <c r="K11" s="151"/>
      <c r="L11" s="152"/>
      <c r="M11" s="169" t="s">
        <v>49</v>
      </c>
      <c r="N11" s="169" t="s">
        <v>47</v>
      </c>
      <c r="O11" s="169" t="s">
        <v>80</v>
      </c>
      <c r="P11" s="169" t="s">
        <v>81</v>
      </c>
      <c r="Q11" s="169" t="s">
        <v>48</v>
      </c>
      <c r="R11" s="169" t="s">
        <v>5</v>
      </c>
      <c r="S11" s="156"/>
      <c r="T11" s="181" t="s">
        <v>82</v>
      </c>
      <c r="U11" s="182" t="n">
        <f aca="false">R19+Q12+U5+T7</f>
        <v>0</v>
      </c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</row>
    <row r="12" customFormat="false" ht="12.75" hidden="false" customHeight="true" outlineLevel="0" collapsed="false">
      <c r="A12" s="152"/>
      <c r="B12" s="169" t="s">
        <v>49</v>
      </c>
      <c r="C12" s="169" t="s">
        <v>47</v>
      </c>
      <c r="D12" s="169" t="s">
        <v>80</v>
      </c>
      <c r="E12" s="169" t="s">
        <v>81</v>
      </c>
      <c r="F12" s="169" t="s">
        <v>48</v>
      </c>
      <c r="G12" s="169" t="s">
        <v>5</v>
      </c>
      <c r="H12" s="156"/>
      <c r="I12" s="181" t="s">
        <v>82</v>
      </c>
      <c r="J12" s="182" t="n">
        <f aca="false">G20+F13+J6+J8</f>
        <v>0</v>
      </c>
      <c r="K12" s="151"/>
      <c r="L12" s="152"/>
      <c r="M12" s="171" t="n">
        <f aca="false">COUNTIF(B136:AE136,M11)</f>
        <v>0</v>
      </c>
      <c r="N12" s="171" t="n">
        <f aca="false">COUNTIF(B136:AE136,N11)</f>
        <v>0</v>
      </c>
      <c r="O12" s="171" t="n">
        <f aca="false">COUNTIF(B136:AE136,O11)</f>
        <v>0</v>
      </c>
      <c r="P12" s="171" t="n">
        <f aca="false">COUNTIF(B136:AE136,P11)</f>
        <v>0</v>
      </c>
      <c r="Q12" s="171" t="n">
        <f aca="false">COUNTIF(B136:AE136,Q11)</f>
        <v>0</v>
      </c>
      <c r="R12" s="171" t="n">
        <f aca="false">SUM(M12:Q12)</f>
        <v>0</v>
      </c>
      <c r="S12" s="156"/>
      <c r="T12" s="181" t="s">
        <v>83</v>
      </c>
      <c r="U12" s="182" t="n">
        <f aca="false">Q5</f>
        <v>0</v>
      </c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</row>
    <row r="13" customFormat="false" ht="12.75" hidden="false" customHeight="true" outlineLevel="0" collapsed="false">
      <c r="A13" s="152"/>
      <c r="B13" s="171" t="n">
        <f aca="false">COUNTIF(B136:AE140,B12)</f>
        <v>0</v>
      </c>
      <c r="C13" s="171" t="n">
        <f aca="false">COUNTIF(B136:AE140,C12)</f>
        <v>0</v>
      </c>
      <c r="D13" s="171" t="n">
        <f aca="false">COUNTIF(B136:AE140,D12)</f>
        <v>0</v>
      </c>
      <c r="E13" s="171" t="n">
        <f aca="false">COUNTIF(B136:AE140,E12)</f>
        <v>0</v>
      </c>
      <c r="F13" s="171" t="n">
        <f aca="false">COUNTIF(B136:AE140,F12)</f>
        <v>0</v>
      </c>
      <c r="G13" s="171" t="n">
        <f aca="false">SUM(B13:F13)</f>
        <v>0</v>
      </c>
      <c r="H13" s="156"/>
      <c r="I13" s="181" t="s">
        <v>83</v>
      </c>
      <c r="J13" s="182" t="n">
        <f aca="false">F6</f>
        <v>0</v>
      </c>
      <c r="K13" s="151"/>
      <c r="L13" s="152"/>
      <c r="M13" s="172" t="n">
        <f aca="false">IF(R12&gt;0,M12/R12,0)</f>
        <v>0</v>
      </c>
      <c r="N13" s="172" t="n">
        <f aca="false">IF(R2&gt;0,N12/R12,0)</f>
        <v>0</v>
      </c>
      <c r="O13" s="172" t="n">
        <f aca="false">IF(R12&gt;0,O12/R12,0)</f>
        <v>0</v>
      </c>
      <c r="P13" s="172" t="n">
        <f aca="false">IF(R2&gt;0,P12/R12,0)</f>
        <v>0</v>
      </c>
      <c r="Q13" s="172" t="n">
        <f aca="false">IF(R2&gt;0,Q12/R12,0)</f>
        <v>0</v>
      </c>
      <c r="R13" s="172" t="n">
        <f aca="false">SUM(M13:Q13)</f>
        <v>0</v>
      </c>
      <c r="S13" s="156"/>
      <c r="T13" s="181" t="s">
        <v>84</v>
      </c>
      <c r="U13" s="182" t="n">
        <f aca="false">Q19</f>
        <v>0</v>
      </c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</row>
    <row r="14" customFormat="false" ht="12.75" hidden="false" customHeight="true" outlineLevel="0" collapsed="false">
      <c r="A14" s="152"/>
      <c r="B14" s="172" t="n">
        <f aca="false">IF(G13&gt;0,B13/G13,0)</f>
        <v>0</v>
      </c>
      <c r="C14" s="172" t="n">
        <f aca="false">IF(G13&gt;0,C13/G13,0)</f>
        <v>0</v>
      </c>
      <c r="D14" s="172" t="n">
        <f aca="false">IF(G13&gt;0,D13/G13,0)</f>
        <v>0</v>
      </c>
      <c r="E14" s="172" t="n">
        <f aca="false">IF(G13&gt;0,E13/G13,0)</f>
        <v>0</v>
      </c>
      <c r="F14" s="172" t="n">
        <f aca="false">IF(G13&gt;0,F13/G13,0)</f>
        <v>0</v>
      </c>
      <c r="G14" s="172" t="n">
        <f aca="false">SUM(B14:F14)</f>
        <v>0</v>
      </c>
      <c r="H14" s="156"/>
      <c r="I14" s="181" t="s">
        <v>84</v>
      </c>
      <c r="J14" s="182" t="n">
        <f aca="false">F20</f>
        <v>0</v>
      </c>
      <c r="K14" s="151"/>
      <c r="L14" s="174" t="s">
        <v>76</v>
      </c>
      <c r="M14" s="175" t="n">
        <f aca="false">IF(R12&gt;0,(M12-Q12)/R12,0)</f>
        <v>0</v>
      </c>
      <c r="N14" s="160"/>
      <c r="O14" s="160"/>
      <c r="P14" s="160"/>
      <c r="Q14" s="160"/>
      <c r="R14" s="160"/>
      <c r="S14" s="151"/>
      <c r="T14" s="181" t="s">
        <v>85</v>
      </c>
      <c r="U14" s="183" t="n">
        <f aca="false">M7</f>
        <v>0</v>
      </c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</row>
    <row r="15" customFormat="false" ht="12.75" hidden="false" customHeight="true" outlineLevel="0" collapsed="false">
      <c r="A15" s="174" t="s">
        <v>76</v>
      </c>
      <c r="B15" s="175" t="n">
        <f aca="false">IF(G13&gt;0,(B13-F13)/G13,0)</f>
        <v>0</v>
      </c>
      <c r="C15" s="160"/>
      <c r="D15" s="160"/>
      <c r="E15" s="160"/>
      <c r="F15" s="160"/>
      <c r="G15" s="160"/>
      <c r="H15" s="151"/>
      <c r="I15" s="181" t="s">
        <v>85</v>
      </c>
      <c r="J15" s="183" t="n">
        <f aca="false">B8</f>
        <v>0</v>
      </c>
      <c r="K15" s="151"/>
      <c r="L15" s="174" t="s">
        <v>78</v>
      </c>
      <c r="M15" s="178" t="n">
        <f aca="false">IF(R12&gt;0,(M12+N12)/R12,0)</f>
        <v>0</v>
      </c>
      <c r="N15" s="151"/>
      <c r="O15" s="151"/>
      <c r="P15" s="151"/>
      <c r="Q15" s="151"/>
      <c r="R15" s="151"/>
      <c r="S15" s="151"/>
      <c r="T15" s="181" t="s">
        <v>87</v>
      </c>
      <c r="U15" s="183" t="n">
        <f aca="false">M21</f>
        <v>0</v>
      </c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</row>
    <row r="16" customFormat="false" ht="12.75" hidden="false" customHeight="true" outlineLevel="0" collapsed="false">
      <c r="A16" s="174" t="s">
        <v>86</v>
      </c>
      <c r="B16" s="178" t="n">
        <f aca="false">IF(G13&gt;0,(B13+C13)/G13,0)</f>
        <v>0</v>
      </c>
      <c r="C16" s="151"/>
      <c r="D16" s="151"/>
      <c r="E16" s="151"/>
      <c r="F16" s="151"/>
      <c r="G16" s="151"/>
      <c r="H16" s="151"/>
      <c r="I16" s="181" t="s">
        <v>87</v>
      </c>
      <c r="J16" s="183" t="n">
        <f aca="false">B22</f>
        <v>0</v>
      </c>
      <c r="K16" s="151"/>
      <c r="L16" s="151"/>
      <c r="M16" s="180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</row>
    <row r="17" customFormat="false" ht="12.75" hidden="false" customHeight="true" outlineLevel="0" collapsed="false">
      <c r="A17" s="151"/>
      <c r="B17" s="180"/>
      <c r="C17" s="151"/>
      <c r="D17" s="151"/>
      <c r="E17" s="151"/>
      <c r="F17" s="151"/>
      <c r="G17" s="151"/>
      <c r="H17" s="151"/>
      <c r="I17" s="151" t="s">
        <v>6</v>
      </c>
      <c r="J17" s="184" t="n">
        <f aca="false">J11-J12-J13</f>
        <v>0</v>
      </c>
      <c r="K17" s="151"/>
      <c r="L17" s="151"/>
      <c r="M17" s="168" t="s">
        <v>3</v>
      </c>
      <c r="N17" s="150"/>
      <c r="O17" s="150"/>
      <c r="P17" s="150"/>
      <c r="Q17" s="150"/>
      <c r="R17" s="150"/>
      <c r="S17" s="150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</row>
    <row r="18" customFormat="false" ht="12.75" hidden="false" customHeight="true" outlineLevel="0" collapsed="false">
      <c r="A18" s="151"/>
      <c r="B18" s="168" t="s">
        <v>3</v>
      </c>
      <c r="C18" s="150"/>
      <c r="D18" s="150"/>
      <c r="E18" s="150"/>
      <c r="F18" s="150"/>
      <c r="G18" s="150"/>
      <c r="H18" s="150"/>
      <c r="I18" s="151"/>
      <c r="J18" s="151"/>
      <c r="K18" s="151"/>
      <c r="L18" s="152"/>
      <c r="M18" s="169" t="s">
        <v>50</v>
      </c>
      <c r="N18" s="169" t="s">
        <v>46</v>
      </c>
      <c r="O18" s="169" t="s">
        <v>88</v>
      </c>
      <c r="P18" s="169" t="s">
        <v>53</v>
      </c>
      <c r="Q18" s="169" t="s">
        <v>59</v>
      </c>
      <c r="R18" s="169" t="s">
        <v>52</v>
      </c>
      <c r="S18" s="169" t="s">
        <v>5</v>
      </c>
      <c r="T18" s="156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</row>
    <row r="19" customFormat="false" ht="12.75" hidden="false" customHeight="true" outlineLevel="0" collapsed="false">
      <c r="A19" s="152"/>
      <c r="B19" s="169" t="s">
        <v>50</v>
      </c>
      <c r="C19" s="169" t="s">
        <v>46</v>
      </c>
      <c r="D19" s="169" t="s">
        <v>88</v>
      </c>
      <c r="E19" s="169" t="s">
        <v>53</v>
      </c>
      <c r="F19" s="169" t="s">
        <v>59</v>
      </c>
      <c r="G19" s="169" t="s">
        <v>52</v>
      </c>
      <c r="H19" s="169" t="s">
        <v>5</v>
      </c>
      <c r="I19" s="156"/>
      <c r="J19" s="151"/>
      <c r="K19" s="151"/>
      <c r="L19" s="152"/>
      <c r="M19" s="171" t="n">
        <f aca="false">COUNTIF(B136:AE136,M18)</f>
        <v>0</v>
      </c>
      <c r="N19" s="171" t="n">
        <f aca="false">COUNTIF(B136:AE136,N18)</f>
        <v>0</v>
      </c>
      <c r="O19" s="171" t="n">
        <f aca="false">COUNTIF(B136:AE136,O18)</f>
        <v>0</v>
      </c>
      <c r="P19" s="171" t="n">
        <f aca="false">COUNTIF(B136:AE136,P18)</f>
        <v>0</v>
      </c>
      <c r="Q19" s="171" t="n">
        <f aca="false">COUNTIF(B136:AE136,Q18)</f>
        <v>0</v>
      </c>
      <c r="R19" s="171" t="n">
        <f aca="false">COUNTIF(B136:AE136,R18)</f>
        <v>0</v>
      </c>
      <c r="S19" s="171" t="n">
        <f aca="false">SUM(M19:R19)</f>
        <v>0</v>
      </c>
      <c r="T19" s="156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</row>
    <row r="20" customFormat="false" ht="12.75" hidden="false" customHeight="true" outlineLevel="0" collapsed="false">
      <c r="A20" s="152"/>
      <c r="B20" s="171" t="n">
        <f aca="false">COUNTIF(B136:AE140,B19)</f>
        <v>0</v>
      </c>
      <c r="C20" s="171" t="n">
        <f aca="false">COUNTIF(B136:AE140,C19)</f>
        <v>0</v>
      </c>
      <c r="D20" s="171" t="n">
        <f aca="false">COUNTIF(B136:AE140,D19)</f>
        <v>0</v>
      </c>
      <c r="E20" s="171" t="n">
        <f aca="false">COUNTIF(B136:AE140,E19)</f>
        <v>0</v>
      </c>
      <c r="F20" s="171" t="n">
        <f aca="false">COUNTIF(B136:AE140,F19)</f>
        <v>0</v>
      </c>
      <c r="G20" s="171" t="n">
        <f aca="false">COUNTIF(B136:AE140,G19)</f>
        <v>0</v>
      </c>
      <c r="H20" s="171" t="n">
        <f aca="false">SUM(B20:G20)</f>
        <v>0</v>
      </c>
      <c r="I20" s="156"/>
      <c r="J20" s="151"/>
      <c r="K20" s="151"/>
      <c r="L20" s="152"/>
      <c r="M20" s="172" t="n">
        <f aca="false">IF(S19&gt;0,M19/S19,0)</f>
        <v>0</v>
      </c>
      <c r="N20" s="172" t="n">
        <f aca="false">IF(S19&gt;0,N19/S19,0)</f>
        <v>0</v>
      </c>
      <c r="O20" s="172" t="n">
        <f aca="false">IF(S19&gt;0,O19/S19,0)</f>
        <v>0</v>
      </c>
      <c r="P20" s="172" t="n">
        <f aca="false">IF(S19&gt;0,P19/S19,0)</f>
        <v>0</v>
      </c>
      <c r="Q20" s="172" t="n">
        <f aca="false">IF(S19&gt;0,Q19/S19,0)</f>
        <v>0</v>
      </c>
      <c r="R20" s="172" t="n">
        <f aca="false">IF(S19&gt;0,R19/S19,0)</f>
        <v>0</v>
      </c>
      <c r="S20" s="172" t="n">
        <f aca="false">SUM(M20:R20)</f>
        <v>0</v>
      </c>
      <c r="T20" s="156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</row>
    <row r="21" customFormat="false" ht="12.75" hidden="false" customHeight="true" outlineLevel="0" collapsed="false">
      <c r="A21" s="152"/>
      <c r="B21" s="172" t="n">
        <f aca="false">IF(H20&gt;0,B20/H20,0)</f>
        <v>0</v>
      </c>
      <c r="C21" s="172" t="n">
        <f aca="false">IF(H20&gt;0,C20/H20,0)</f>
        <v>0</v>
      </c>
      <c r="D21" s="172" t="n">
        <f aca="false">IF(H20&gt;0,D20/H20,0)</f>
        <v>0</v>
      </c>
      <c r="E21" s="172" t="n">
        <f aca="false">IF(H20&gt;0,E20/H20,0)</f>
        <v>0</v>
      </c>
      <c r="F21" s="172" t="n">
        <f aca="false">IF(H20&gt;0,F20/H20,0)</f>
        <v>0</v>
      </c>
      <c r="G21" s="172" t="n">
        <f aca="false">IF(H20&gt;0,G20/H20,0)</f>
        <v>0</v>
      </c>
      <c r="H21" s="172" t="n">
        <f aca="false">SUM(B21:G21)</f>
        <v>0</v>
      </c>
      <c r="I21" s="156"/>
      <c r="J21" s="151"/>
      <c r="K21" s="151"/>
      <c r="L21" s="174" t="s">
        <v>76</v>
      </c>
      <c r="M21" s="185" t="n">
        <f aca="false">IF(S19&gt;0,(M19-R19)/S19,0)</f>
        <v>0</v>
      </c>
      <c r="N21" s="160"/>
      <c r="O21" s="160"/>
      <c r="P21" s="160"/>
      <c r="Q21" s="160"/>
      <c r="R21" s="160"/>
      <c r="S21" s="160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</row>
    <row r="22" customFormat="false" ht="12.75" hidden="false" customHeight="true" outlineLevel="0" collapsed="false">
      <c r="A22" s="174" t="s">
        <v>76</v>
      </c>
      <c r="B22" s="185" t="n">
        <f aca="false">IF(H20&gt;0,(B20-G20)/H20,0)</f>
        <v>0</v>
      </c>
      <c r="C22" s="160"/>
      <c r="D22" s="160"/>
      <c r="E22" s="160"/>
      <c r="F22" s="160"/>
      <c r="G22" s="160"/>
      <c r="H22" s="160"/>
      <c r="I22" s="151"/>
      <c r="J22" s="151"/>
      <c r="K22" s="151"/>
      <c r="L22" s="174" t="s">
        <v>78</v>
      </c>
      <c r="M22" s="186" t="n">
        <f aca="false">IF(S19&gt;0,(M19+N19+O19+P19)/S19,0)</f>
        <v>0</v>
      </c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</row>
    <row r="23" customFormat="false" ht="12.75" hidden="false" customHeight="true" outlineLevel="0" collapsed="false">
      <c r="A23" s="174" t="s">
        <v>78</v>
      </c>
      <c r="B23" s="186" t="n">
        <f aca="false">IF(H20&gt;0,(B20+C20+D20+E20)/H20,0)</f>
        <v>0</v>
      </c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</row>
    <row r="24" customFormat="false" ht="12.75" hidden="false" customHeight="true" outlineLevel="0" collapsed="false">
      <c r="A24" s="174"/>
      <c r="B24" s="186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</row>
    <row r="25" customFormat="false" ht="12.75" hidden="false" customHeight="true" outlineLevel="0" collapsed="false">
      <c r="A25" s="166" t="s">
        <v>97</v>
      </c>
      <c r="B25" s="168" t="s">
        <v>2</v>
      </c>
      <c r="C25" s="150"/>
      <c r="D25" s="150"/>
      <c r="E25" s="150"/>
      <c r="F25" s="150"/>
      <c r="G25" s="150"/>
      <c r="H25" s="151"/>
      <c r="I25" s="168" t="s">
        <v>4</v>
      </c>
      <c r="J25" s="150"/>
      <c r="K25" s="151"/>
      <c r="L25" s="166" t="s">
        <v>98</v>
      </c>
      <c r="M25" s="168" t="s">
        <v>2</v>
      </c>
      <c r="N25" s="150"/>
      <c r="O25" s="150"/>
      <c r="P25" s="150"/>
      <c r="Q25" s="150"/>
      <c r="R25" s="150"/>
      <c r="S25" s="151"/>
      <c r="T25" s="168" t="s">
        <v>4</v>
      </c>
      <c r="U25" s="150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</row>
    <row r="26" customFormat="false" ht="12.75" hidden="false" customHeight="true" outlineLevel="0" collapsed="false">
      <c r="A26" s="152"/>
      <c r="B26" s="169" t="s">
        <v>54</v>
      </c>
      <c r="C26" s="169" t="s">
        <v>51</v>
      </c>
      <c r="D26" s="169" t="s">
        <v>57</v>
      </c>
      <c r="E26" s="169" t="s">
        <v>55</v>
      </c>
      <c r="F26" s="169" t="s">
        <v>56</v>
      </c>
      <c r="G26" s="169" t="s">
        <v>5</v>
      </c>
      <c r="H26" s="170"/>
      <c r="I26" s="169" t="s">
        <v>60</v>
      </c>
      <c r="J26" s="169" t="s">
        <v>75</v>
      </c>
      <c r="K26" s="156"/>
      <c r="L26" s="152"/>
      <c r="M26" s="169" t="s">
        <v>54</v>
      </c>
      <c r="N26" s="169" t="s">
        <v>51</v>
      </c>
      <c r="O26" s="169" t="s">
        <v>57</v>
      </c>
      <c r="P26" s="169" t="s">
        <v>55</v>
      </c>
      <c r="Q26" s="169" t="s">
        <v>56</v>
      </c>
      <c r="R26" s="169" t="s">
        <v>5</v>
      </c>
      <c r="S26" s="170"/>
      <c r="T26" s="169" t="s">
        <v>60</v>
      </c>
      <c r="U26" s="169" t="s">
        <v>75</v>
      </c>
      <c r="V26" s="156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</row>
    <row r="27" customFormat="false" ht="12.75" hidden="false" customHeight="true" outlineLevel="0" collapsed="false">
      <c r="A27" s="152"/>
      <c r="B27" s="171" t="n">
        <f aca="false">COUNTIF(B137:AE137,B26)</f>
        <v>0</v>
      </c>
      <c r="C27" s="171" t="n">
        <f aca="false">COUNTIF(B137:AE137,C26)</f>
        <v>0</v>
      </c>
      <c r="D27" s="171" t="n">
        <f aca="false">COUNTIF(B137:AE137,D26)</f>
        <v>0</v>
      </c>
      <c r="E27" s="171" t="n">
        <f aca="false">COUNTIF(B137:AE137,E26)</f>
        <v>0</v>
      </c>
      <c r="F27" s="171" t="n">
        <f aca="false">COUNTIF(B137:AE137,F26)</f>
        <v>0</v>
      </c>
      <c r="G27" s="171" t="n">
        <f aca="false">SUM(B27:F27)</f>
        <v>0</v>
      </c>
      <c r="H27" s="170"/>
      <c r="I27" s="171" t="n">
        <f aca="false">COUNTIF(B137:AE137,I26)</f>
        <v>0</v>
      </c>
      <c r="J27" s="171" t="n">
        <f aca="false">COUNTIF(B137:AE137,J26)</f>
        <v>0</v>
      </c>
      <c r="K27" s="156"/>
      <c r="L27" s="152"/>
      <c r="M27" s="171" t="n">
        <f aca="false">COUNTIF(B138:AE138,M26)</f>
        <v>0</v>
      </c>
      <c r="N27" s="171" t="n">
        <f aca="false">COUNTIF(B138:AE138,N26)</f>
        <v>0</v>
      </c>
      <c r="O27" s="171" t="n">
        <f aca="false">COUNTIF(B138:AE138,O26)</f>
        <v>0</v>
      </c>
      <c r="P27" s="171" t="n">
        <f aca="false">COUNTIF(B138:AE138,P26)</f>
        <v>0</v>
      </c>
      <c r="Q27" s="171" t="n">
        <f aca="false">COUNTIF(B138:AE138,Q26)</f>
        <v>0</v>
      </c>
      <c r="R27" s="171" t="n">
        <f aca="false">SUM(M27:Q27)</f>
        <v>0</v>
      </c>
      <c r="S27" s="170"/>
      <c r="T27" s="171" t="n">
        <f aca="false">COUNTIF(B138:AE138,T26)</f>
        <v>0</v>
      </c>
      <c r="U27" s="171" t="n">
        <f aca="false">COUNTIF(B138:AE138,U26)</f>
        <v>0</v>
      </c>
      <c r="V27" s="156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</row>
    <row r="28" customFormat="false" ht="12.75" hidden="false" customHeight="true" outlineLevel="0" collapsed="false">
      <c r="A28" s="152"/>
      <c r="B28" s="172" t="n">
        <f aca="false">IF(G27&gt;0,B27/G27,0)</f>
        <v>0</v>
      </c>
      <c r="C28" s="172" t="n">
        <f aca="false">IF(G27&gt;0,C27/G27,0)</f>
        <v>0</v>
      </c>
      <c r="D28" s="172" t="n">
        <f aca="false">IF(G27&gt;0,D27/G27,0)</f>
        <v>0</v>
      </c>
      <c r="E28" s="172" t="n">
        <f aca="false">IF(G27&gt;0,E27/G27,0)</f>
        <v>0</v>
      </c>
      <c r="F28" s="172" t="n">
        <f aca="false">IF(G27&gt;0,F27/G27,0)</f>
        <v>0</v>
      </c>
      <c r="G28" s="173" t="n">
        <f aca="false">SUM(B28:F28)</f>
        <v>0</v>
      </c>
      <c r="H28" s="156"/>
      <c r="I28" s="160" t="s">
        <v>77</v>
      </c>
      <c r="J28" s="160"/>
      <c r="K28" s="151"/>
      <c r="L28" s="152"/>
      <c r="M28" s="172" t="n">
        <f aca="false">IF(R27&gt;0,M27/R27,0)</f>
        <v>0</v>
      </c>
      <c r="N28" s="172" t="n">
        <f aca="false">IF(R27&gt;0,N27/R27,0)</f>
        <v>0</v>
      </c>
      <c r="O28" s="172" t="n">
        <f aca="false">IF(R27&gt;0,O27/R27,0)</f>
        <v>0</v>
      </c>
      <c r="P28" s="172" t="n">
        <f aca="false">IF(R27&gt;0,P27/R27,0)</f>
        <v>0</v>
      </c>
      <c r="Q28" s="172" t="n">
        <f aca="false">IF(R27&gt;0,Q27/R27,0)</f>
        <v>0</v>
      </c>
      <c r="R28" s="173" t="n">
        <f aca="false">SUM(M28:Q28)</f>
        <v>0</v>
      </c>
      <c r="S28" s="156"/>
      <c r="T28" s="160" t="s">
        <v>77</v>
      </c>
      <c r="U28" s="160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</row>
    <row r="29" customFormat="false" ht="12.75" hidden="false" customHeight="true" outlineLevel="0" collapsed="false">
      <c r="A29" s="174" t="s">
        <v>76</v>
      </c>
      <c r="B29" s="175" t="n">
        <f aca="false">IF(G27&gt;0,(B27-F27)/G27,0)</f>
        <v>0</v>
      </c>
      <c r="C29" s="160"/>
      <c r="D29" s="176"/>
      <c r="E29" s="176"/>
      <c r="F29" s="176"/>
      <c r="G29" s="160"/>
      <c r="H29" s="151"/>
      <c r="I29" s="171" t="n">
        <f aca="false">COUNTIF(B137:AE137,I28)</f>
        <v>0</v>
      </c>
      <c r="J29" s="151"/>
      <c r="K29" s="151"/>
      <c r="L29" s="174" t="s">
        <v>76</v>
      </c>
      <c r="M29" s="175" t="n">
        <f aca="false">IF(R27&gt;0,(M27-Q27)/R27,0)</f>
        <v>0</v>
      </c>
      <c r="N29" s="160"/>
      <c r="O29" s="176"/>
      <c r="P29" s="176"/>
      <c r="Q29" s="176"/>
      <c r="R29" s="160"/>
      <c r="S29" s="151"/>
      <c r="T29" s="171" t="n">
        <f aca="false">COUNTIF(B138:AE138,T28)</f>
        <v>0</v>
      </c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</row>
    <row r="30" customFormat="false" ht="12.75" hidden="false" customHeight="true" outlineLevel="0" collapsed="false">
      <c r="A30" s="174" t="s">
        <v>78</v>
      </c>
      <c r="B30" s="178" t="n">
        <f aca="false">IF(G27&gt;0,(B27+C27)/G27,0)</f>
        <v>0</v>
      </c>
      <c r="C30" s="179"/>
      <c r="D30" s="151"/>
      <c r="E30" s="151"/>
      <c r="F30" s="151"/>
      <c r="G30" s="151"/>
      <c r="H30" s="151"/>
      <c r="I30" s="151"/>
      <c r="J30" s="151"/>
      <c r="K30" s="151"/>
      <c r="L30" s="174" t="s">
        <v>78</v>
      </c>
      <c r="M30" s="178" t="n">
        <f aca="false">IF(R27&gt;0,(M27+N27)/R27,0)</f>
        <v>0</v>
      </c>
      <c r="N30" s="179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</row>
    <row r="31" customFormat="false" ht="12.75" hidden="false" customHeight="true" outlineLevel="0" collapsed="false">
      <c r="B31" s="180"/>
      <c r="C31" s="179"/>
      <c r="D31" s="151"/>
      <c r="E31" s="151"/>
      <c r="F31" s="151"/>
      <c r="G31" s="151"/>
      <c r="H31" s="151"/>
      <c r="I31" s="167" t="s">
        <v>79</v>
      </c>
      <c r="J31" s="151"/>
      <c r="K31" s="151"/>
      <c r="L31" s="151"/>
      <c r="M31" s="180"/>
      <c r="N31" s="179"/>
      <c r="O31" s="151"/>
      <c r="P31" s="151"/>
      <c r="Q31" s="151"/>
      <c r="R31" s="151"/>
      <c r="S31" s="151"/>
      <c r="T31" s="167" t="s">
        <v>79</v>
      </c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</row>
    <row r="32" customFormat="false" ht="12.75" hidden="false" customHeight="true" outlineLevel="0" collapsed="false">
      <c r="A32" s="151"/>
      <c r="B32" s="168" t="s">
        <v>1</v>
      </c>
      <c r="C32" s="150"/>
      <c r="D32" s="150"/>
      <c r="E32" s="150"/>
      <c r="F32" s="150"/>
      <c r="G32" s="150"/>
      <c r="H32" s="151"/>
      <c r="I32" s="181" t="s">
        <v>0</v>
      </c>
      <c r="J32" s="182" t="n">
        <f aca="false">B34+B41+I27</f>
        <v>0</v>
      </c>
      <c r="K32" s="151"/>
      <c r="L32" s="151"/>
      <c r="M32" s="168" t="s">
        <v>1</v>
      </c>
      <c r="N32" s="150"/>
      <c r="O32" s="150"/>
      <c r="P32" s="150"/>
      <c r="Q32" s="150"/>
      <c r="R32" s="150"/>
      <c r="S32" s="151"/>
      <c r="T32" s="181" t="s">
        <v>0</v>
      </c>
      <c r="U32" s="182" t="n">
        <f aca="false">M34+M41+T27</f>
        <v>0</v>
      </c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</row>
    <row r="33" customFormat="false" ht="12.75" hidden="false" customHeight="true" outlineLevel="0" collapsed="false">
      <c r="A33" s="152"/>
      <c r="B33" s="169" t="s">
        <v>49</v>
      </c>
      <c r="C33" s="169" t="s">
        <v>47</v>
      </c>
      <c r="D33" s="169" t="s">
        <v>80</v>
      </c>
      <c r="E33" s="169" t="s">
        <v>81</v>
      </c>
      <c r="F33" s="169" t="s">
        <v>48</v>
      </c>
      <c r="G33" s="169" t="s">
        <v>5</v>
      </c>
      <c r="H33" s="156"/>
      <c r="I33" s="181" t="s">
        <v>82</v>
      </c>
      <c r="J33" s="182" t="n">
        <f aca="false">G41+F34+J27+I29</f>
        <v>0</v>
      </c>
      <c r="K33" s="151"/>
      <c r="L33" s="152"/>
      <c r="M33" s="169" t="s">
        <v>49</v>
      </c>
      <c r="N33" s="169" t="s">
        <v>47</v>
      </c>
      <c r="O33" s="169" t="s">
        <v>80</v>
      </c>
      <c r="P33" s="169" t="s">
        <v>81</v>
      </c>
      <c r="Q33" s="169" t="s">
        <v>48</v>
      </c>
      <c r="R33" s="169" t="s">
        <v>5</v>
      </c>
      <c r="S33" s="156"/>
      <c r="T33" s="181" t="s">
        <v>82</v>
      </c>
      <c r="U33" s="182" t="n">
        <f aca="false">R41+Q34+U27+T29</f>
        <v>0</v>
      </c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</row>
    <row r="34" customFormat="false" ht="12.75" hidden="false" customHeight="true" outlineLevel="0" collapsed="false">
      <c r="A34" s="152"/>
      <c r="B34" s="171" t="n">
        <f aca="false">COUNTIF(B137:AE137,B33)</f>
        <v>0</v>
      </c>
      <c r="C34" s="171" t="n">
        <f aca="false">COUNTIF(B137:AE137,C33)</f>
        <v>0</v>
      </c>
      <c r="D34" s="171" t="n">
        <f aca="false">COUNTIF(B137:AE137,D33)</f>
        <v>0</v>
      </c>
      <c r="E34" s="171" t="n">
        <f aca="false">COUNTIF(B137:AE137,E33)</f>
        <v>0</v>
      </c>
      <c r="F34" s="171" t="n">
        <f aca="false">COUNTIF(B137:AE137,F33)</f>
        <v>0</v>
      </c>
      <c r="G34" s="171" t="n">
        <f aca="false">SUM(B34:F34)</f>
        <v>0</v>
      </c>
      <c r="H34" s="156"/>
      <c r="I34" s="181" t="s">
        <v>83</v>
      </c>
      <c r="J34" s="182" t="n">
        <f aca="false">F27</f>
        <v>0</v>
      </c>
      <c r="K34" s="151"/>
      <c r="L34" s="152"/>
      <c r="M34" s="171" t="n">
        <f aca="false">COUNTIF(B138:AE138,M33)</f>
        <v>0</v>
      </c>
      <c r="N34" s="171" t="n">
        <f aca="false">COUNTIF(B138:AE138,N33)</f>
        <v>0</v>
      </c>
      <c r="O34" s="171" t="n">
        <f aca="false">COUNTIF(B138:AE138,O33)</f>
        <v>0</v>
      </c>
      <c r="P34" s="171" t="n">
        <f aca="false">COUNTIF(B138:AE138,P33)</f>
        <v>0</v>
      </c>
      <c r="Q34" s="171" t="n">
        <f aca="false">COUNTIF(B138:AE138,Q33)</f>
        <v>0</v>
      </c>
      <c r="R34" s="171" t="n">
        <f aca="false">SUM(M34:Q34)</f>
        <v>0</v>
      </c>
      <c r="S34" s="156"/>
      <c r="T34" s="181" t="s">
        <v>83</v>
      </c>
      <c r="U34" s="182" t="n">
        <f aca="false">Q27</f>
        <v>0</v>
      </c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</row>
    <row r="35" customFormat="false" ht="12.75" hidden="false" customHeight="true" outlineLevel="0" collapsed="false">
      <c r="A35" s="174" t="s">
        <v>76</v>
      </c>
      <c r="B35" s="172" t="n">
        <f aca="false">IF($G$34&gt;0,B34/$G$34,0)</f>
        <v>0</v>
      </c>
      <c r="C35" s="172" t="n">
        <f aca="false">IF($G$34&gt;0,C34/$G$34,0)</f>
        <v>0</v>
      </c>
      <c r="D35" s="172" t="n">
        <f aca="false">IF($G$34&gt;0,D34/$G$34,0)</f>
        <v>0</v>
      </c>
      <c r="E35" s="172" t="n">
        <f aca="false">IF($G$34&gt;0,E34/$G$34,0)</f>
        <v>0</v>
      </c>
      <c r="F35" s="172" t="n">
        <f aca="false">IF($G$34&gt;0,F34/$G$34,0)</f>
        <v>0</v>
      </c>
      <c r="G35" s="172" t="n">
        <f aca="false">SUM(B35:F35)</f>
        <v>0</v>
      </c>
      <c r="H35" s="181" t="s">
        <v>84</v>
      </c>
      <c r="I35" s="182" t="n">
        <f aca="false">F41</f>
        <v>0</v>
      </c>
      <c r="J35" s="151"/>
      <c r="K35" s="152"/>
      <c r="L35" s="174" t="s">
        <v>76</v>
      </c>
      <c r="M35" s="172" t="n">
        <f aca="false">IF($G$69&gt;0,N34/$G$34,0)</f>
        <v>0</v>
      </c>
      <c r="N35" s="172" t="n">
        <f aca="false">IF($G$69&gt;0,O34/$G$34,0)</f>
        <v>0</v>
      </c>
      <c r="O35" s="172" t="n">
        <f aca="false">IF($G$69&gt;0,P34/$G$34,0)</f>
        <v>0</v>
      </c>
      <c r="P35" s="172" t="n">
        <f aca="false">IF($G$69&gt;0,Q34/$G$34,0)</f>
        <v>0</v>
      </c>
      <c r="Q35" s="172" t="n">
        <f aca="false">IF($G$69&gt;0,R34/$G$34,0)</f>
        <v>0</v>
      </c>
      <c r="R35" s="156"/>
      <c r="S35" s="181" t="s">
        <v>84</v>
      </c>
      <c r="T35" s="182" t="n">
        <f aca="false">Q41</f>
        <v>0</v>
      </c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</row>
    <row r="36" customFormat="false" ht="12.75" hidden="false" customHeight="true" outlineLevel="0" collapsed="false">
      <c r="A36" s="174" t="s">
        <v>78</v>
      </c>
      <c r="B36" s="175" t="n">
        <f aca="false">IF(G34&gt;0,(B34-F34)/G34,0)</f>
        <v>0</v>
      </c>
      <c r="C36" s="160"/>
      <c r="D36" s="160"/>
      <c r="E36" s="160"/>
      <c r="F36" s="160"/>
      <c r="G36" s="160"/>
      <c r="H36" s="151"/>
      <c r="I36" s="181" t="s">
        <v>85</v>
      </c>
      <c r="J36" s="183" t="n">
        <f aca="false">B29</f>
        <v>0</v>
      </c>
      <c r="K36" s="151"/>
      <c r="L36" s="174" t="s">
        <v>78</v>
      </c>
      <c r="M36" s="175" t="n">
        <f aca="false">IF(R34&gt;0,(M34-Q34)/R34,0)</f>
        <v>0</v>
      </c>
      <c r="N36" s="160"/>
      <c r="O36" s="160"/>
      <c r="P36" s="160"/>
      <c r="Q36" s="160"/>
      <c r="R36" s="160"/>
      <c r="S36" s="151"/>
      <c r="T36" s="181" t="s">
        <v>85</v>
      </c>
      <c r="U36" s="183" t="n">
        <f aca="false">M29</f>
        <v>0</v>
      </c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</row>
    <row r="37" customFormat="false" ht="12.75" hidden="false" customHeight="true" outlineLevel="0" collapsed="false">
      <c r="B37" s="178" t="n">
        <f aca="false">IF(G34&gt;0,(B34+C34)/G34,0)</f>
        <v>0</v>
      </c>
      <c r="C37" s="151"/>
      <c r="D37" s="151"/>
      <c r="E37" s="151"/>
      <c r="F37" s="151"/>
      <c r="G37" s="151"/>
      <c r="H37" s="151"/>
      <c r="I37" s="181" t="s">
        <v>87</v>
      </c>
      <c r="J37" s="183" t="n">
        <f aca="false">B43</f>
        <v>0</v>
      </c>
      <c r="K37" s="151"/>
      <c r="M37" s="178" t="n">
        <f aca="false">IF(R34&gt;0,(M34+N34)/R34,0)</f>
        <v>0</v>
      </c>
      <c r="N37" s="151"/>
      <c r="O37" s="151"/>
      <c r="P37" s="151"/>
      <c r="Q37" s="151"/>
      <c r="R37" s="151"/>
      <c r="S37" s="151"/>
      <c r="T37" s="181" t="s">
        <v>87</v>
      </c>
      <c r="U37" s="183" t="n">
        <f aca="false">M43</f>
        <v>0</v>
      </c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</row>
    <row r="38" customFormat="false" ht="12.75" hidden="false" customHeight="true" outlineLevel="0" collapsed="false">
      <c r="A38" s="151"/>
      <c r="B38" s="180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80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</row>
    <row r="39" customFormat="false" ht="12.75" hidden="false" customHeight="true" outlineLevel="0" collapsed="false">
      <c r="B39" s="168" t="s">
        <v>3</v>
      </c>
      <c r="C39" s="150"/>
      <c r="D39" s="150"/>
      <c r="E39" s="150"/>
      <c r="F39" s="150"/>
      <c r="G39" s="150"/>
      <c r="H39" s="150"/>
      <c r="I39" s="151"/>
      <c r="J39" s="151"/>
      <c r="K39" s="151"/>
      <c r="L39" s="151"/>
      <c r="M39" s="168" t="s">
        <v>3</v>
      </c>
      <c r="N39" s="150"/>
      <c r="O39" s="150"/>
      <c r="P39" s="150"/>
      <c r="Q39" s="150"/>
      <c r="R39" s="150"/>
      <c r="S39" s="150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</row>
    <row r="40" customFormat="false" ht="12.75" hidden="false" customHeight="true" outlineLevel="0" collapsed="false">
      <c r="A40" s="152"/>
      <c r="B40" s="169" t="s">
        <v>50</v>
      </c>
      <c r="C40" s="169" t="s">
        <v>46</v>
      </c>
      <c r="D40" s="169" t="s">
        <v>88</v>
      </c>
      <c r="E40" s="169" t="s">
        <v>53</v>
      </c>
      <c r="F40" s="169" t="s">
        <v>59</v>
      </c>
      <c r="G40" s="169" t="s">
        <v>52</v>
      </c>
      <c r="H40" s="169" t="s">
        <v>5</v>
      </c>
      <c r="I40" s="156"/>
      <c r="J40" s="151"/>
      <c r="K40" s="151"/>
      <c r="L40" s="152"/>
      <c r="M40" s="169" t="s">
        <v>50</v>
      </c>
      <c r="N40" s="169" t="s">
        <v>46</v>
      </c>
      <c r="O40" s="169" t="s">
        <v>88</v>
      </c>
      <c r="P40" s="169" t="s">
        <v>53</v>
      </c>
      <c r="Q40" s="169" t="s">
        <v>59</v>
      </c>
      <c r="R40" s="169" t="s">
        <v>52</v>
      </c>
      <c r="S40" s="169" t="s">
        <v>5</v>
      </c>
      <c r="T40" s="156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</row>
    <row r="41" customFormat="false" ht="12.75" hidden="false" customHeight="true" outlineLevel="0" collapsed="false">
      <c r="A41" s="152"/>
      <c r="B41" s="171" t="n">
        <f aca="false">COUNTIF(B137:AE137,B40)</f>
        <v>0</v>
      </c>
      <c r="C41" s="171" t="n">
        <f aca="false">COUNTIF(B137:AE137,C40)</f>
        <v>0</v>
      </c>
      <c r="D41" s="171" t="n">
        <f aca="false">COUNTIF(B137:AE137,D40)</f>
        <v>0</v>
      </c>
      <c r="E41" s="171" t="n">
        <f aca="false">COUNTIF(B137:AE137,E40)</f>
        <v>0</v>
      </c>
      <c r="F41" s="171" t="n">
        <f aca="false">COUNTIF(B137:AE137,F40)</f>
        <v>0</v>
      </c>
      <c r="G41" s="171" t="n">
        <f aca="false">COUNTIF(B137:AE137,G40)</f>
        <v>0</v>
      </c>
      <c r="H41" s="171" t="n">
        <f aca="false">SUM(B41:G41)</f>
        <v>0</v>
      </c>
      <c r="I41" s="156"/>
      <c r="J41" s="151"/>
      <c r="K41" s="151"/>
      <c r="L41" s="152"/>
      <c r="M41" s="171" t="n">
        <f aca="false">COUNTIF(B138:AE138,M40)</f>
        <v>0</v>
      </c>
      <c r="N41" s="171" t="n">
        <f aca="false">COUNTIF(B138:AE138,N40)</f>
        <v>0</v>
      </c>
      <c r="O41" s="171" t="n">
        <f aca="false">COUNTIF(B138:AE138,O40)</f>
        <v>0</v>
      </c>
      <c r="P41" s="171" t="n">
        <f aca="false">COUNTIF(B138:AE138,P40)</f>
        <v>0</v>
      </c>
      <c r="Q41" s="171" t="n">
        <f aca="false">COUNTIF(B138:AE138,Q40)</f>
        <v>0</v>
      </c>
      <c r="R41" s="171" t="n">
        <f aca="false">COUNTIF(B138:AE138,R40)</f>
        <v>0</v>
      </c>
      <c r="S41" s="171" t="n">
        <f aca="false">SUM(M41:R41)</f>
        <v>0</v>
      </c>
      <c r="T41" s="156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1"/>
    </row>
    <row r="42" customFormat="false" ht="12.75" hidden="false" customHeight="true" outlineLevel="0" collapsed="false">
      <c r="A42" s="152"/>
      <c r="B42" s="172" t="n">
        <f aca="false">IF(H41&gt;0,B41/H41,0)</f>
        <v>0</v>
      </c>
      <c r="C42" s="172" t="n">
        <f aca="false">IF(H41&gt;0,C41/H41,0)</f>
        <v>0</v>
      </c>
      <c r="D42" s="172" t="n">
        <f aca="false">IF(H41&gt;0,D41/H41,0)</f>
        <v>0</v>
      </c>
      <c r="E42" s="172" t="n">
        <f aca="false">IF(H41&gt;0,E41/H41,0)</f>
        <v>0</v>
      </c>
      <c r="F42" s="172" t="n">
        <f aca="false">IF(H41&gt;0,F41/H41,0)</f>
        <v>0</v>
      </c>
      <c r="G42" s="172" t="n">
        <f aca="false">IF(H41&gt;0,G41/H41,0)</f>
        <v>0</v>
      </c>
      <c r="H42" s="172" t="n">
        <f aca="false">SUM(B42:G42)</f>
        <v>0</v>
      </c>
      <c r="I42" s="156"/>
      <c r="J42" s="151"/>
      <c r="K42" s="151"/>
      <c r="L42" s="152"/>
      <c r="M42" s="172" t="n">
        <f aca="false">IF(S41&gt;0,M41/S41,0)</f>
        <v>0</v>
      </c>
      <c r="N42" s="172" t="n">
        <f aca="false">IF(S41&gt;0,N41/S41,0)</f>
        <v>0</v>
      </c>
      <c r="O42" s="172" t="n">
        <f aca="false">IF(S41&gt;0,O41/S41,0)</f>
        <v>0</v>
      </c>
      <c r="P42" s="172" t="n">
        <f aca="false">IF(S41&gt;0,P41/S41,0)</f>
        <v>0</v>
      </c>
      <c r="Q42" s="172" t="n">
        <f aca="false">IF(S41&gt;0,Q41/S41,0)</f>
        <v>0</v>
      </c>
      <c r="R42" s="172" t="n">
        <f aca="false">IF(S41&gt;0,R41/S41,0)</f>
        <v>0</v>
      </c>
      <c r="S42" s="172" t="n">
        <f aca="false">SUM(M42:R42)</f>
        <v>0</v>
      </c>
      <c r="T42" s="156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</row>
    <row r="43" customFormat="false" ht="12.75" hidden="false" customHeight="true" outlineLevel="0" collapsed="false">
      <c r="A43" s="174" t="s">
        <v>76</v>
      </c>
      <c r="B43" s="185" t="n">
        <f aca="false">IF(H41&gt;0,(B41-G41)/H41,0)</f>
        <v>0</v>
      </c>
      <c r="C43" s="160"/>
      <c r="D43" s="160"/>
      <c r="E43" s="160"/>
      <c r="F43" s="160"/>
      <c r="G43" s="160"/>
      <c r="H43" s="160"/>
      <c r="I43" s="151"/>
      <c r="J43" s="151"/>
      <c r="K43" s="151"/>
      <c r="L43" s="174" t="s">
        <v>76</v>
      </c>
      <c r="M43" s="185" t="n">
        <f aca="false">IF(S41&gt;0,(M41-R41)/S41,0)</f>
        <v>0</v>
      </c>
      <c r="N43" s="160"/>
      <c r="O43" s="160"/>
      <c r="P43" s="160"/>
      <c r="Q43" s="160"/>
      <c r="R43" s="160"/>
      <c r="S43" s="160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  <c r="AK43" s="151"/>
      <c r="AL43" s="151"/>
      <c r="AM43" s="151"/>
      <c r="AN43" s="151"/>
      <c r="AO43" s="151"/>
    </row>
    <row r="44" customFormat="false" ht="12.75" hidden="false" customHeight="true" outlineLevel="0" collapsed="false">
      <c r="A44" s="174" t="s">
        <v>78</v>
      </c>
      <c r="B44" s="186" t="n">
        <f aca="false">IF(H41&gt;0,(B41+C41+D41+E41)/H41,0)</f>
        <v>0</v>
      </c>
      <c r="C44" s="151"/>
      <c r="D44" s="151"/>
      <c r="E44" s="151"/>
      <c r="F44" s="151"/>
      <c r="G44" s="151"/>
      <c r="H44" s="151"/>
      <c r="I44" s="151"/>
      <c r="J44" s="151"/>
      <c r="K44" s="151"/>
      <c r="L44" s="174" t="s">
        <v>78</v>
      </c>
      <c r="M44" s="186" t="n">
        <f aca="false">IF(S41&gt;0,(M41+N41+O41+P41)/S41,0)</f>
        <v>0</v>
      </c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  <c r="AK44" s="151"/>
      <c r="AL44" s="151"/>
      <c r="AM44" s="151"/>
      <c r="AN44" s="151"/>
      <c r="AO44" s="151"/>
    </row>
    <row r="45" customFormat="false" ht="12.75" hidden="false" customHeight="true" outlineLevel="0" collapsed="false">
      <c r="A45" s="149"/>
      <c r="B45" s="149"/>
      <c r="C45" s="149"/>
      <c r="D45" s="149"/>
      <c r="E45" s="149"/>
      <c r="F45" s="149"/>
      <c r="G45" s="149"/>
      <c r="H45" s="149"/>
      <c r="I45" s="149"/>
      <c r="J45" s="149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</row>
    <row r="46" customFormat="false" ht="12.75" hidden="false" customHeight="true" outlineLevel="0" collapsed="false">
      <c r="A46" s="151"/>
      <c r="B46" s="167"/>
      <c r="C46" s="151"/>
      <c r="D46" s="151"/>
      <c r="E46" s="151"/>
      <c r="F46" s="151"/>
      <c r="G46" s="151"/>
      <c r="H46" s="151"/>
      <c r="I46" s="167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</row>
    <row r="47" customFormat="false" ht="12.75" hidden="false" customHeight="true" outlineLevel="0" collapsed="false">
      <c r="A47" s="166" t="s">
        <v>99</v>
      </c>
      <c r="B47" s="168" t="s">
        <v>2</v>
      </c>
      <c r="C47" s="150"/>
      <c r="D47" s="150"/>
      <c r="E47" s="150"/>
      <c r="F47" s="150"/>
      <c r="G47" s="150"/>
      <c r="H47" s="151"/>
      <c r="I47" s="168" t="s">
        <v>4</v>
      </c>
      <c r="J47" s="150"/>
      <c r="K47" s="151"/>
      <c r="L47" s="166" t="s">
        <v>100</v>
      </c>
      <c r="M47" s="168" t="s">
        <v>2</v>
      </c>
      <c r="N47" s="150"/>
      <c r="O47" s="150"/>
      <c r="P47" s="150"/>
      <c r="Q47" s="150"/>
      <c r="R47" s="150"/>
      <c r="S47" s="151"/>
      <c r="T47" s="168" t="s">
        <v>4</v>
      </c>
      <c r="U47" s="150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</row>
    <row r="48" customFormat="false" ht="12.75" hidden="false" customHeight="true" outlineLevel="0" collapsed="false">
      <c r="A48" s="152"/>
      <c r="B48" s="169" t="s">
        <v>54</v>
      </c>
      <c r="C48" s="169" t="s">
        <v>51</v>
      </c>
      <c r="D48" s="169" t="s">
        <v>57</v>
      </c>
      <c r="E48" s="169" t="s">
        <v>55</v>
      </c>
      <c r="F48" s="169" t="s">
        <v>56</v>
      </c>
      <c r="G48" s="169" t="s">
        <v>5</v>
      </c>
      <c r="H48" s="170"/>
      <c r="I48" s="169" t="s">
        <v>60</v>
      </c>
      <c r="J48" s="169" t="s">
        <v>75</v>
      </c>
      <c r="K48" s="192"/>
      <c r="L48" s="152"/>
      <c r="M48" s="169" t="s">
        <v>54</v>
      </c>
      <c r="N48" s="169" t="s">
        <v>51</v>
      </c>
      <c r="O48" s="169" t="s">
        <v>57</v>
      </c>
      <c r="P48" s="169" t="s">
        <v>55</v>
      </c>
      <c r="Q48" s="169" t="s">
        <v>56</v>
      </c>
      <c r="R48" s="169" t="s">
        <v>5</v>
      </c>
      <c r="S48" s="170"/>
      <c r="T48" s="169" t="s">
        <v>60</v>
      </c>
      <c r="U48" s="169" t="s">
        <v>75</v>
      </c>
      <c r="V48" s="156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</row>
    <row r="49" customFormat="false" ht="12.75" hidden="false" customHeight="true" outlineLevel="0" collapsed="false">
      <c r="A49" s="152"/>
      <c r="B49" s="171" t="n">
        <f aca="false">COUNTIF(B139:AE139,B48)</f>
        <v>0</v>
      </c>
      <c r="C49" s="171" t="n">
        <f aca="false">COUNTIF(B139:AE139,C48)</f>
        <v>0</v>
      </c>
      <c r="D49" s="171" t="n">
        <f aca="false">COUNTIF(B139:AE139,D48)</f>
        <v>0</v>
      </c>
      <c r="E49" s="171" t="n">
        <f aca="false">COUNTIF(B139:AE139,E48)</f>
        <v>0</v>
      </c>
      <c r="F49" s="171" t="n">
        <f aca="false">COUNTIF(B139:AE139,F48)</f>
        <v>0</v>
      </c>
      <c r="G49" s="171" t="n">
        <f aca="false">SUM(B49:F49)</f>
        <v>0</v>
      </c>
      <c r="H49" s="170"/>
      <c r="I49" s="171" t="n">
        <f aca="false">COUNTIF(B139:AE139,I48)</f>
        <v>0</v>
      </c>
      <c r="J49" s="171" t="n">
        <f aca="false">COUNTIF(B139:AE139,J48)</f>
        <v>0</v>
      </c>
      <c r="K49" s="192"/>
      <c r="L49" s="152"/>
      <c r="M49" s="171" t="n">
        <f aca="false">COUNTIF(B140:AE140,M48)</f>
        <v>0</v>
      </c>
      <c r="N49" s="171" t="n">
        <f aca="false">COUNTIF(B140:AE140,N48)</f>
        <v>0</v>
      </c>
      <c r="O49" s="171" t="n">
        <f aca="false">COUNTIF(B140:AE140,O48)</f>
        <v>0</v>
      </c>
      <c r="P49" s="171" t="n">
        <f aca="false">COUNTIF(B140:AE140,P48)</f>
        <v>0</v>
      </c>
      <c r="Q49" s="171" t="n">
        <f aca="false">COUNTIF(B140:AE140,Q48)</f>
        <v>0</v>
      </c>
      <c r="R49" s="171" t="n">
        <f aca="false">SUM(M49:Q49)</f>
        <v>0</v>
      </c>
      <c r="S49" s="170"/>
      <c r="T49" s="171" t="n">
        <f aca="false">COUNTIF(B140:AE140,T48)</f>
        <v>0</v>
      </c>
      <c r="U49" s="171" t="n">
        <f aca="false">COUNTIF(B140:AE140,U48)</f>
        <v>0</v>
      </c>
      <c r="V49" s="156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</row>
    <row r="50" customFormat="false" ht="12.75" hidden="false" customHeight="true" outlineLevel="0" collapsed="false">
      <c r="A50" s="152"/>
      <c r="B50" s="172" t="n">
        <f aca="false">IF(G49&gt;0,B49/G49,0)</f>
        <v>0</v>
      </c>
      <c r="C50" s="172" t="n">
        <f aca="false">IF(G49&gt;0,C49/G49,0)</f>
        <v>0</v>
      </c>
      <c r="D50" s="172" t="n">
        <f aca="false">IF(G49&gt;0,D49/G49,0)</f>
        <v>0</v>
      </c>
      <c r="E50" s="172" t="n">
        <f aca="false">IF(G49&gt;0,E49/G49,0)</f>
        <v>0</v>
      </c>
      <c r="F50" s="172" t="n">
        <f aca="false">IF(G49&gt;0,F49/G49,0)</f>
        <v>0</v>
      </c>
      <c r="G50" s="173" t="n">
        <f aca="false">SUM(B50:F50)</f>
        <v>0</v>
      </c>
      <c r="H50" s="156"/>
      <c r="I50" s="160" t="s">
        <v>77</v>
      </c>
      <c r="J50" s="160"/>
      <c r="K50" s="149"/>
      <c r="L50" s="152"/>
      <c r="M50" s="172" t="n">
        <f aca="false">IF(R49&gt;0,M49/R49,0)</f>
        <v>0</v>
      </c>
      <c r="N50" s="172" t="n">
        <f aca="false">IF(R49&gt;0,N49/R49,0)</f>
        <v>0</v>
      </c>
      <c r="O50" s="172" t="n">
        <f aca="false">IF(R49&gt;0,O49/R49,0)</f>
        <v>0</v>
      </c>
      <c r="P50" s="172" t="n">
        <f aca="false">IF(R49&gt;0,P49/R49,0)</f>
        <v>0</v>
      </c>
      <c r="Q50" s="172" t="n">
        <f aca="false">IF(R49&gt;0,Q49/R49,0)</f>
        <v>0</v>
      </c>
      <c r="R50" s="173" t="n">
        <f aca="false">SUM(M50:Q50)</f>
        <v>0</v>
      </c>
      <c r="S50" s="156"/>
      <c r="T50" s="160" t="s">
        <v>77</v>
      </c>
      <c r="U50" s="160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</row>
    <row r="51" customFormat="false" ht="12.75" hidden="false" customHeight="true" outlineLevel="0" collapsed="false">
      <c r="A51" s="174" t="s">
        <v>76</v>
      </c>
      <c r="B51" s="175" t="n">
        <f aca="false">IF(G49&gt;0,(B49-F49)/G49,0)</f>
        <v>0</v>
      </c>
      <c r="C51" s="160"/>
      <c r="D51" s="176"/>
      <c r="E51" s="176"/>
      <c r="F51" s="176"/>
      <c r="G51" s="160"/>
      <c r="H51" s="151"/>
      <c r="I51" s="171" t="n">
        <f aca="false">COUNTIF(B139:AE139,I50)</f>
        <v>0</v>
      </c>
      <c r="J51" s="151"/>
      <c r="K51" s="149"/>
      <c r="L51" s="174" t="s">
        <v>76</v>
      </c>
      <c r="M51" s="175" t="n">
        <f aca="false">IF(R49&gt;0,(M49-Q49)/R49,0)</f>
        <v>0</v>
      </c>
      <c r="N51" s="160"/>
      <c r="O51" s="176"/>
      <c r="P51" s="176"/>
      <c r="Q51" s="176"/>
      <c r="R51" s="160"/>
      <c r="S51" s="151"/>
      <c r="T51" s="171" t="n">
        <f aca="false">COUNTIF(B140:AE140,T50)</f>
        <v>0</v>
      </c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</row>
    <row r="52" customFormat="false" ht="12.75" hidden="false" customHeight="true" outlineLevel="0" collapsed="false">
      <c r="A52" s="174" t="s">
        <v>78</v>
      </c>
      <c r="B52" s="178" t="n">
        <f aca="false">IF(G49&gt;0,(B49+C49)/G49,0)</f>
        <v>0</v>
      </c>
      <c r="C52" s="179"/>
      <c r="D52" s="151"/>
      <c r="E52" s="151"/>
      <c r="F52" s="151"/>
      <c r="G52" s="151"/>
      <c r="H52" s="151"/>
      <c r="I52" s="151"/>
      <c r="J52" s="151"/>
      <c r="K52" s="149"/>
      <c r="L52" s="174" t="s">
        <v>78</v>
      </c>
      <c r="M52" s="178" t="n">
        <f aca="false">IF(R49&gt;0,(M49+N49)/R49,0)</f>
        <v>0</v>
      </c>
      <c r="N52" s="179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</row>
    <row r="53" customFormat="false" ht="12.75" hidden="false" customHeight="true" outlineLevel="0" collapsed="false">
      <c r="A53" s="151"/>
      <c r="B53" s="180"/>
      <c r="C53" s="179"/>
      <c r="D53" s="151"/>
      <c r="E53" s="151"/>
      <c r="F53" s="151"/>
      <c r="G53" s="151"/>
      <c r="H53" s="151"/>
      <c r="I53" s="167" t="s">
        <v>79</v>
      </c>
      <c r="J53" s="151"/>
      <c r="K53" s="149"/>
      <c r="L53" s="151"/>
      <c r="M53" s="180"/>
      <c r="N53" s="179"/>
      <c r="O53" s="151"/>
      <c r="P53" s="151"/>
      <c r="Q53" s="151"/>
      <c r="R53" s="151"/>
      <c r="S53" s="151"/>
      <c r="T53" s="167" t="s">
        <v>79</v>
      </c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  <c r="AK53" s="151"/>
      <c r="AL53" s="151"/>
      <c r="AM53" s="151"/>
      <c r="AN53" s="151"/>
      <c r="AO53" s="151"/>
    </row>
    <row r="54" customFormat="false" ht="12.75" hidden="false" customHeight="true" outlineLevel="0" collapsed="false">
      <c r="A54" s="151"/>
      <c r="B54" s="168" t="s">
        <v>1</v>
      </c>
      <c r="C54" s="150"/>
      <c r="D54" s="150"/>
      <c r="E54" s="150"/>
      <c r="F54" s="150"/>
      <c r="G54" s="150"/>
      <c r="H54" s="151"/>
      <c r="I54" s="181" t="s">
        <v>0</v>
      </c>
      <c r="J54" s="182" t="n">
        <f aca="false">B56+B63+I49</f>
        <v>0</v>
      </c>
      <c r="K54" s="149"/>
      <c r="L54" s="151"/>
      <c r="M54" s="168" t="s">
        <v>1</v>
      </c>
      <c r="N54" s="150"/>
      <c r="O54" s="150"/>
      <c r="P54" s="150"/>
      <c r="Q54" s="150"/>
      <c r="R54" s="150"/>
      <c r="S54" s="151"/>
      <c r="T54" s="181" t="s">
        <v>0</v>
      </c>
      <c r="U54" s="182" t="n">
        <f aca="false">M56+M63+T49</f>
        <v>0</v>
      </c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1"/>
    </row>
    <row r="55" customFormat="false" ht="12.75" hidden="false" customHeight="true" outlineLevel="0" collapsed="false">
      <c r="A55" s="152"/>
      <c r="B55" s="169" t="s">
        <v>49</v>
      </c>
      <c r="C55" s="169" t="s">
        <v>47</v>
      </c>
      <c r="D55" s="169" t="s">
        <v>80</v>
      </c>
      <c r="E55" s="169" t="s">
        <v>81</v>
      </c>
      <c r="F55" s="169" t="s">
        <v>48</v>
      </c>
      <c r="G55" s="169" t="s">
        <v>5</v>
      </c>
      <c r="H55" s="156"/>
      <c r="I55" s="181" t="s">
        <v>82</v>
      </c>
      <c r="J55" s="182" t="n">
        <f aca="false">G63+F56+I51+J49</f>
        <v>0</v>
      </c>
      <c r="K55" s="149"/>
      <c r="L55" s="152"/>
      <c r="M55" s="169" t="s">
        <v>49</v>
      </c>
      <c r="N55" s="169" t="s">
        <v>47</v>
      </c>
      <c r="O55" s="169" t="s">
        <v>80</v>
      </c>
      <c r="P55" s="169" t="s">
        <v>81</v>
      </c>
      <c r="Q55" s="169" t="s">
        <v>48</v>
      </c>
      <c r="R55" s="169" t="s">
        <v>5</v>
      </c>
      <c r="S55" s="156"/>
      <c r="T55" s="181" t="s">
        <v>82</v>
      </c>
      <c r="U55" s="182" t="n">
        <f aca="false">R63+Q56+U49+T51</f>
        <v>0</v>
      </c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</row>
    <row r="56" customFormat="false" ht="12.75" hidden="false" customHeight="true" outlineLevel="0" collapsed="false">
      <c r="A56" s="152"/>
      <c r="B56" s="171" t="n">
        <f aca="false">COUNTIF(B139:AE139,B55)</f>
        <v>0</v>
      </c>
      <c r="C56" s="171" t="n">
        <f aca="false">COUNTIF(B139:AE139,C55)</f>
        <v>0</v>
      </c>
      <c r="D56" s="171" t="n">
        <f aca="false">COUNTIF(B139:AE139,D55)</f>
        <v>0</v>
      </c>
      <c r="E56" s="171" t="n">
        <f aca="false">COUNTIF(B139:AE139,E55)</f>
        <v>0</v>
      </c>
      <c r="F56" s="171" t="n">
        <f aca="false">COUNTIF(B139:AE139,F55)</f>
        <v>0</v>
      </c>
      <c r="G56" s="171" t="n">
        <f aca="false">SUM(B56:F56)</f>
        <v>0</v>
      </c>
      <c r="H56" s="156"/>
      <c r="I56" s="181" t="s">
        <v>83</v>
      </c>
      <c r="J56" s="182" t="n">
        <f aca="false">F49</f>
        <v>0</v>
      </c>
      <c r="K56" s="149"/>
      <c r="L56" s="152"/>
      <c r="M56" s="171" t="n">
        <f aca="false">COUNTIF(B140:AE140,M55)</f>
        <v>0</v>
      </c>
      <c r="N56" s="171" t="n">
        <f aca="false">COUNTIF(B140:AE140,N55)</f>
        <v>0</v>
      </c>
      <c r="O56" s="171" t="n">
        <f aca="false">COUNTIF(B140:AE140,O55)</f>
        <v>0</v>
      </c>
      <c r="P56" s="171" t="n">
        <f aca="false">COUNTIF(B140:AE140,P55)</f>
        <v>0</v>
      </c>
      <c r="Q56" s="171" t="n">
        <f aca="false">COUNTIF(B140:AE140,Q55)</f>
        <v>0</v>
      </c>
      <c r="R56" s="171" t="n">
        <f aca="false">SUM(M56:Q56)</f>
        <v>0</v>
      </c>
      <c r="S56" s="156"/>
      <c r="T56" s="181" t="s">
        <v>83</v>
      </c>
      <c r="U56" s="182" t="n">
        <f aca="false">Q49</f>
        <v>0</v>
      </c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1"/>
    </row>
    <row r="57" customFormat="false" ht="12.75" hidden="false" customHeight="true" outlineLevel="0" collapsed="false">
      <c r="A57" s="152"/>
      <c r="B57" s="172" t="n">
        <f aca="false">IF(G56&gt;0,B56/G56,0)</f>
        <v>0</v>
      </c>
      <c r="C57" s="172" t="n">
        <f aca="false">IF(G46&gt;0,C56/G56,0)</f>
        <v>0</v>
      </c>
      <c r="D57" s="172" t="n">
        <f aca="false">IF(G56&gt;0,D56/G56,0)</f>
        <v>0</v>
      </c>
      <c r="E57" s="172" t="n">
        <f aca="false">IF(G46&gt;0,E56/G56,0)</f>
        <v>0</v>
      </c>
      <c r="F57" s="172" t="n">
        <f aca="false">IF(G46&gt;0,F56/G56,0)</f>
        <v>0</v>
      </c>
      <c r="G57" s="172" t="n">
        <f aca="false">SUM(B57:F57)</f>
        <v>0</v>
      </c>
      <c r="H57" s="156"/>
      <c r="I57" s="181" t="s">
        <v>84</v>
      </c>
      <c r="J57" s="182" t="n">
        <f aca="false">F63</f>
        <v>0</v>
      </c>
      <c r="K57" s="149"/>
      <c r="L57" s="152"/>
      <c r="M57" s="172" t="n">
        <f aca="false">IF(R56&gt;0,M56/R56,0)</f>
        <v>0</v>
      </c>
      <c r="N57" s="172" t="n">
        <f aca="false">IF(G113&gt;0,N56/R56,0)</f>
        <v>0</v>
      </c>
      <c r="O57" s="172" t="n">
        <f aca="false">IF(R56&gt;0,O56/R56,0)</f>
        <v>0</v>
      </c>
      <c r="P57" s="172" t="n">
        <f aca="false">IF(G113&gt;0,P56/R56,0)</f>
        <v>0</v>
      </c>
      <c r="Q57" s="172" t="n">
        <f aca="false">IF(G113&gt;0,Q56/R56,0)</f>
        <v>0</v>
      </c>
      <c r="R57" s="172" t="n">
        <f aca="false">SUM(M57:Q57)</f>
        <v>0</v>
      </c>
      <c r="S57" s="156"/>
      <c r="T57" s="181" t="s">
        <v>84</v>
      </c>
      <c r="U57" s="182" t="n">
        <f aca="false">Q63</f>
        <v>0</v>
      </c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</row>
    <row r="58" customFormat="false" ht="12.75" hidden="false" customHeight="true" outlineLevel="0" collapsed="false">
      <c r="A58" s="174" t="s">
        <v>76</v>
      </c>
      <c r="B58" s="175" t="n">
        <f aca="false">IF(G56&gt;0,(B56-F56)/G56,0)</f>
        <v>0</v>
      </c>
      <c r="C58" s="160"/>
      <c r="D58" s="160"/>
      <c r="E58" s="160"/>
      <c r="F58" s="160"/>
      <c r="G58" s="160"/>
      <c r="H58" s="151"/>
      <c r="I58" s="181" t="s">
        <v>85</v>
      </c>
      <c r="J58" s="183" t="n">
        <f aca="false">B51</f>
        <v>0</v>
      </c>
      <c r="K58" s="149"/>
      <c r="L58" s="174" t="s">
        <v>76</v>
      </c>
      <c r="M58" s="175" t="n">
        <f aca="false">IF(R56&gt;0,(M56-Q56)/R56,0)</f>
        <v>0</v>
      </c>
      <c r="N58" s="160"/>
      <c r="O58" s="160"/>
      <c r="P58" s="160"/>
      <c r="Q58" s="160"/>
      <c r="R58" s="160"/>
      <c r="S58" s="151"/>
      <c r="T58" s="181" t="s">
        <v>85</v>
      </c>
      <c r="U58" s="183" t="n">
        <f aca="false">M51</f>
        <v>0</v>
      </c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</row>
    <row r="59" customFormat="false" ht="12.75" hidden="false" customHeight="true" outlineLevel="0" collapsed="false">
      <c r="A59" s="174" t="s">
        <v>78</v>
      </c>
      <c r="B59" s="178" t="n">
        <f aca="false">IF(G56&gt;0,(B56+C56)/G56,0)</f>
        <v>0</v>
      </c>
      <c r="C59" s="151"/>
      <c r="D59" s="151"/>
      <c r="E59" s="151"/>
      <c r="F59" s="151"/>
      <c r="G59" s="151"/>
      <c r="H59" s="151"/>
      <c r="I59" s="181" t="s">
        <v>87</v>
      </c>
      <c r="J59" s="183" t="n">
        <f aca="false">B65</f>
        <v>0</v>
      </c>
      <c r="K59" s="149"/>
      <c r="L59" s="174" t="s">
        <v>78</v>
      </c>
      <c r="M59" s="178" t="n">
        <f aca="false">IF(R56&gt;0,(M56+N56)/R56,0)</f>
        <v>0</v>
      </c>
      <c r="N59" s="151"/>
      <c r="O59" s="151"/>
      <c r="P59" s="151"/>
      <c r="Q59" s="151"/>
      <c r="R59" s="151"/>
      <c r="S59" s="151"/>
      <c r="T59" s="181" t="s">
        <v>87</v>
      </c>
      <c r="U59" s="183" t="n">
        <f aca="false">M65</f>
        <v>0</v>
      </c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</row>
    <row r="60" customFormat="false" ht="12.75" hidden="false" customHeight="true" outlineLevel="0" collapsed="false">
      <c r="A60" s="151"/>
      <c r="B60" s="186"/>
      <c r="C60" s="151"/>
      <c r="D60" s="151"/>
      <c r="E60" s="151"/>
      <c r="F60" s="151"/>
      <c r="G60" s="151"/>
      <c r="H60" s="151"/>
      <c r="I60" s="151"/>
      <c r="J60" s="151"/>
      <c r="K60" s="149"/>
      <c r="L60" s="151"/>
      <c r="M60" s="180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</row>
    <row r="61" customFormat="false" ht="12.75" hidden="false" customHeight="true" outlineLevel="0" collapsed="false">
      <c r="A61" s="151"/>
      <c r="B61" s="168" t="s">
        <v>3</v>
      </c>
      <c r="C61" s="150"/>
      <c r="D61" s="150"/>
      <c r="E61" s="150"/>
      <c r="F61" s="150"/>
      <c r="G61" s="150"/>
      <c r="H61" s="150"/>
      <c r="I61" s="151"/>
      <c r="J61" s="151"/>
      <c r="K61" s="149"/>
      <c r="L61" s="151"/>
      <c r="M61" s="168" t="s">
        <v>3</v>
      </c>
      <c r="N61" s="150"/>
      <c r="O61" s="150"/>
      <c r="P61" s="150"/>
      <c r="Q61" s="150"/>
      <c r="R61" s="150"/>
      <c r="S61" s="150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</row>
    <row r="62" customFormat="false" ht="12.75" hidden="false" customHeight="true" outlineLevel="0" collapsed="false">
      <c r="A62" s="152"/>
      <c r="B62" s="169" t="s">
        <v>50</v>
      </c>
      <c r="C62" s="169" t="s">
        <v>46</v>
      </c>
      <c r="D62" s="169" t="s">
        <v>88</v>
      </c>
      <c r="E62" s="169" t="s">
        <v>53</v>
      </c>
      <c r="F62" s="169" t="s">
        <v>59</v>
      </c>
      <c r="G62" s="169" t="s">
        <v>52</v>
      </c>
      <c r="H62" s="169" t="s">
        <v>5</v>
      </c>
      <c r="I62" s="156"/>
      <c r="J62" s="151"/>
      <c r="K62" s="149"/>
      <c r="L62" s="152"/>
      <c r="M62" s="169" t="s">
        <v>50</v>
      </c>
      <c r="N62" s="169" t="s">
        <v>46</v>
      </c>
      <c r="O62" s="169" t="s">
        <v>88</v>
      </c>
      <c r="P62" s="169" t="s">
        <v>53</v>
      </c>
      <c r="Q62" s="169" t="s">
        <v>59</v>
      </c>
      <c r="R62" s="169" t="s">
        <v>52</v>
      </c>
      <c r="S62" s="169" t="s">
        <v>5</v>
      </c>
      <c r="T62" s="156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  <c r="AJ62" s="151"/>
      <c r="AK62" s="151"/>
      <c r="AL62" s="151"/>
      <c r="AM62" s="151"/>
      <c r="AN62" s="151"/>
      <c r="AO62" s="151"/>
    </row>
    <row r="63" customFormat="false" ht="12.75" hidden="false" customHeight="true" outlineLevel="0" collapsed="false">
      <c r="A63" s="152"/>
      <c r="B63" s="171" t="n">
        <f aca="false">COUNTIF(B139:AE139,B62)</f>
        <v>0</v>
      </c>
      <c r="C63" s="171" t="n">
        <f aca="false">COUNTIF(B139:AE139,C62)</f>
        <v>0</v>
      </c>
      <c r="D63" s="171" t="n">
        <f aca="false">COUNTIF(B139:AE139,D62)</f>
        <v>0</v>
      </c>
      <c r="E63" s="171" t="n">
        <f aca="false">COUNTIF(B139:AE139,E62)</f>
        <v>0</v>
      </c>
      <c r="F63" s="171" t="n">
        <f aca="false">COUNTIF(B139:AE139,F62)</f>
        <v>0</v>
      </c>
      <c r="G63" s="171" t="n">
        <f aca="false">COUNTIF(B139:AE139,G62)</f>
        <v>0</v>
      </c>
      <c r="H63" s="171" t="n">
        <f aca="false">SUM(B63:G63)</f>
        <v>0</v>
      </c>
      <c r="I63" s="156"/>
      <c r="J63" s="151"/>
      <c r="K63" s="149"/>
      <c r="L63" s="152"/>
      <c r="M63" s="171" t="n">
        <f aca="false">COUNTIF(B140:AE140,M62)</f>
        <v>0</v>
      </c>
      <c r="N63" s="171" t="n">
        <f aca="false">COUNTIF(B140:AE140,N62)</f>
        <v>0</v>
      </c>
      <c r="O63" s="171" t="n">
        <f aca="false">COUNTIF(B140:AE140,O62)</f>
        <v>0</v>
      </c>
      <c r="P63" s="171" t="n">
        <f aca="false">COUNTIF(B140:AE140,P62)</f>
        <v>0</v>
      </c>
      <c r="Q63" s="171" t="n">
        <f aca="false">COUNTIF(B140:AE140,Q62)</f>
        <v>0</v>
      </c>
      <c r="R63" s="171" t="n">
        <f aca="false">COUNTIF(B140:AE140,R62)</f>
        <v>0</v>
      </c>
      <c r="S63" s="171" t="n">
        <f aca="false">SUM(M63:R63)</f>
        <v>0</v>
      </c>
      <c r="T63" s="156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</row>
    <row r="64" customFormat="false" ht="12.75" hidden="false" customHeight="true" outlineLevel="0" collapsed="false">
      <c r="A64" s="152"/>
      <c r="B64" s="172" t="n">
        <f aca="false">IF(H63&gt;0,B63/H63,0)</f>
        <v>0</v>
      </c>
      <c r="C64" s="172" t="n">
        <f aca="false">IF(H63&gt;0,C63/H63,0)</f>
        <v>0</v>
      </c>
      <c r="D64" s="172" t="n">
        <f aca="false">IF(H63&gt;0,D63/H63,0)</f>
        <v>0</v>
      </c>
      <c r="E64" s="172" t="n">
        <f aca="false">IF(H63&gt;0,E63/H63,0)</f>
        <v>0</v>
      </c>
      <c r="F64" s="172" t="n">
        <f aca="false">IF(H63&gt;0,F63/H63,0)</f>
        <v>0</v>
      </c>
      <c r="G64" s="172" t="n">
        <f aca="false">IF(H63&gt;0,G63/H63,0)</f>
        <v>0</v>
      </c>
      <c r="H64" s="172" t="n">
        <f aca="false">SUM(B64:G64)</f>
        <v>0</v>
      </c>
      <c r="I64" s="156"/>
      <c r="J64" s="151"/>
      <c r="K64" s="149"/>
      <c r="L64" s="152"/>
      <c r="M64" s="172" t="n">
        <f aca="false">IF(S63&gt;0,M63/S63,0)</f>
        <v>0</v>
      </c>
      <c r="N64" s="172" t="n">
        <f aca="false">IF(S63&gt;0,N63/S63,0)</f>
        <v>0</v>
      </c>
      <c r="O64" s="172" t="n">
        <f aca="false">IF(S63&gt;0,O63/S63,0)</f>
        <v>0</v>
      </c>
      <c r="P64" s="172" t="n">
        <f aca="false">IF(S63&gt;0,P63/S63,0)</f>
        <v>0</v>
      </c>
      <c r="Q64" s="172" t="n">
        <f aca="false">IF(S63&gt;0,Q63/S63,0)</f>
        <v>0</v>
      </c>
      <c r="R64" s="172" t="n">
        <f aca="false">IF(S63&gt;0,R63/S63,0)</f>
        <v>0</v>
      </c>
      <c r="S64" s="172" t="n">
        <f aca="false">SUM(M64:R64)</f>
        <v>0</v>
      </c>
      <c r="T64" s="156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1"/>
    </row>
    <row r="65" customFormat="false" ht="12.75" hidden="false" customHeight="true" outlineLevel="0" collapsed="false">
      <c r="A65" s="174" t="s">
        <v>76</v>
      </c>
      <c r="B65" s="185" t="n">
        <f aca="false">IF(H63&gt;0,(B63-G63)/H63,0)</f>
        <v>0</v>
      </c>
      <c r="C65" s="160"/>
      <c r="D65" s="160"/>
      <c r="E65" s="160"/>
      <c r="F65" s="160"/>
      <c r="G65" s="160"/>
      <c r="H65" s="160"/>
      <c r="I65" s="151"/>
      <c r="J65" s="151"/>
      <c r="K65" s="149"/>
      <c r="L65" s="174" t="s">
        <v>76</v>
      </c>
      <c r="M65" s="185" t="n">
        <f aca="false">IF(S63&gt;0,(M63-R63)/S63,0)</f>
        <v>0</v>
      </c>
      <c r="N65" s="160"/>
      <c r="O65" s="160"/>
      <c r="P65" s="160"/>
      <c r="Q65" s="160"/>
      <c r="R65" s="160"/>
      <c r="S65" s="160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  <c r="AK65" s="151"/>
      <c r="AL65" s="151"/>
      <c r="AM65" s="151"/>
      <c r="AN65" s="151"/>
      <c r="AO65" s="151"/>
    </row>
    <row r="66" customFormat="false" ht="12.75" hidden="false" customHeight="true" outlineLevel="0" collapsed="false">
      <c r="A66" s="174" t="s">
        <v>78</v>
      </c>
      <c r="B66" s="186" t="n">
        <f aca="false">IF(H63&gt;0,(B63+C63+D63+E63)/H63,0)</f>
        <v>0</v>
      </c>
      <c r="C66" s="151"/>
      <c r="D66" s="151"/>
      <c r="E66" s="151"/>
      <c r="F66" s="151"/>
      <c r="G66" s="151"/>
      <c r="H66" s="151"/>
      <c r="I66" s="151"/>
      <c r="J66" s="151"/>
      <c r="K66" s="149"/>
      <c r="L66" s="174" t="s">
        <v>78</v>
      </c>
      <c r="M66" s="186" t="n">
        <f aca="false">IF(S63&gt;0,(M63+N63+O63+P63)/S63,0)</f>
        <v>0</v>
      </c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</row>
    <row r="67" customFormat="false" ht="12.75" hidden="false" customHeight="true" outlineLevel="0" collapsed="false">
      <c r="A67" s="149"/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</row>
    <row r="68" customFormat="false" ht="12.75" hidden="false" customHeight="true" outlineLevel="0" collapsed="false">
      <c r="A68" s="151"/>
      <c r="B68" s="186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</row>
    <row r="69" customFormat="false" ht="12.75" hidden="false" customHeight="true" outlineLevel="0" collapsed="false">
      <c r="A69" s="151"/>
      <c r="B69" s="167"/>
      <c r="C69" s="151"/>
      <c r="D69" s="151"/>
      <c r="E69" s="151"/>
      <c r="F69" s="151"/>
      <c r="G69" s="151"/>
      <c r="H69" s="151"/>
      <c r="I69" s="167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  <c r="AK69" s="151"/>
      <c r="AL69" s="151"/>
      <c r="AM69" s="151"/>
      <c r="AN69" s="151"/>
      <c r="AO69" s="151"/>
    </row>
    <row r="70" customFormat="false" ht="12.75" hidden="false" customHeight="true" outlineLevel="0" collapsed="false">
      <c r="A70" s="149"/>
      <c r="B70" s="149"/>
      <c r="C70" s="149"/>
      <c r="D70" s="149"/>
      <c r="E70" s="149"/>
      <c r="F70" s="149"/>
      <c r="G70" s="149"/>
      <c r="H70" s="149"/>
      <c r="I70" s="149"/>
      <c r="J70" s="149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</row>
    <row r="71" customFormat="false" ht="12.75" hidden="false" customHeight="true" outlineLevel="0" collapsed="false">
      <c r="A71" s="149"/>
      <c r="B71" s="149"/>
      <c r="C71" s="149"/>
      <c r="D71" s="149"/>
      <c r="E71" s="149"/>
      <c r="F71" s="149"/>
      <c r="G71" s="149"/>
      <c r="H71" s="149"/>
      <c r="I71" s="149"/>
      <c r="J71" s="149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  <c r="AK71" s="151"/>
      <c r="AL71" s="151"/>
      <c r="AM71" s="151"/>
      <c r="AN71" s="151"/>
      <c r="AO71" s="151"/>
    </row>
    <row r="72" customFormat="false" ht="12.75" hidden="false" customHeight="true" outlineLevel="0" collapsed="false">
      <c r="A72" s="149"/>
      <c r="B72" s="149"/>
      <c r="C72" s="149"/>
      <c r="D72" s="149"/>
      <c r="E72" s="149"/>
      <c r="F72" s="149"/>
      <c r="G72" s="149"/>
      <c r="H72" s="149"/>
      <c r="I72" s="149"/>
      <c r="J72" s="149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</row>
    <row r="73" customFormat="false" ht="12.75" hidden="false" customHeight="true" outlineLevel="0" collapsed="false">
      <c r="A73" s="149"/>
      <c r="B73" s="149"/>
      <c r="C73" s="149"/>
      <c r="D73" s="149"/>
      <c r="E73" s="149"/>
      <c r="F73" s="149"/>
      <c r="G73" s="149"/>
      <c r="H73" s="149"/>
      <c r="I73" s="149"/>
      <c r="J73" s="149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151"/>
      <c r="AM73" s="151"/>
      <c r="AN73" s="151"/>
      <c r="AO73" s="151"/>
    </row>
    <row r="74" customFormat="false" ht="12.75" hidden="false" customHeight="true" outlineLevel="0" collapsed="false">
      <c r="A74" s="149"/>
      <c r="B74" s="149"/>
      <c r="C74" s="149"/>
      <c r="D74" s="149"/>
      <c r="E74" s="149"/>
      <c r="F74" s="149"/>
      <c r="G74" s="149"/>
      <c r="H74" s="149"/>
      <c r="I74" s="149"/>
      <c r="J74" s="149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1"/>
      <c r="AM74" s="151"/>
      <c r="AN74" s="151"/>
      <c r="AO74" s="151"/>
    </row>
    <row r="75" customFormat="false" ht="12.75" hidden="false" customHeight="true" outlineLevel="0" collapsed="false">
      <c r="A75" s="149"/>
      <c r="B75" s="149"/>
      <c r="C75" s="149"/>
      <c r="D75" s="149"/>
      <c r="E75" s="149"/>
      <c r="F75" s="149"/>
      <c r="G75" s="149"/>
      <c r="H75" s="149"/>
      <c r="I75" s="149"/>
      <c r="J75" s="149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51"/>
      <c r="AH75" s="151"/>
      <c r="AI75" s="151"/>
      <c r="AJ75" s="151"/>
      <c r="AK75" s="151"/>
      <c r="AL75" s="151"/>
      <c r="AM75" s="151"/>
      <c r="AN75" s="151"/>
      <c r="AO75" s="151"/>
    </row>
    <row r="76" customFormat="false" ht="12.75" hidden="false" customHeight="true" outlineLevel="0" collapsed="false">
      <c r="A76" s="149"/>
      <c r="B76" s="149"/>
      <c r="C76" s="149"/>
      <c r="D76" s="149"/>
      <c r="E76" s="149"/>
      <c r="F76" s="149"/>
      <c r="G76" s="149"/>
      <c r="H76" s="149"/>
      <c r="I76" s="149"/>
      <c r="J76" s="149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</row>
    <row r="77" customFormat="false" ht="12.75" hidden="false" customHeight="true" outlineLevel="0" collapsed="false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</row>
    <row r="78" customFormat="false" ht="12.75" hidden="false" customHeight="true" outlineLevel="0" collapsed="false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  <c r="AK78" s="151"/>
      <c r="AL78" s="151"/>
      <c r="AM78" s="151"/>
      <c r="AN78" s="151"/>
      <c r="AO78" s="151"/>
    </row>
    <row r="79" customFormat="false" ht="12.75" hidden="false" customHeight="true" outlineLevel="0" collapsed="false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  <c r="AE79" s="151"/>
      <c r="AF79" s="151"/>
      <c r="AG79" s="151"/>
      <c r="AH79" s="151"/>
      <c r="AI79" s="151"/>
      <c r="AJ79" s="151"/>
      <c r="AK79" s="151"/>
      <c r="AL79" s="151"/>
      <c r="AM79" s="151"/>
      <c r="AN79" s="151"/>
      <c r="AO79" s="151"/>
    </row>
    <row r="80" customFormat="false" ht="12.75" hidden="false" customHeight="true" outlineLevel="0" collapsed="false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</row>
    <row r="81" customFormat="false" ht="12.75" hidden="false" customHeight="true" outlineLevel="0" collapsed="false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  <c r="AK81" s="151"/>
      <c r="AL81" s="151"/>
      <c r="AM81" s="151"/>
      <c r="AN81" s="151"/>
      <c r="AO81" s="151"/>
    </row>
    <row r="82" customFormat="false" ht="12.75" hidden="false" customHeight="true" outlineLevel="0" collapsed="false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  <c r="AE82" s="151"/>
      <c r="AF82" s="151"/>
      <c r="AG82" s="151"/>
      <c r="AH82" s="151"/>
      <c r="AI82" s="151"/>
      <c r="AJ82" s="151"/>
      <c r="AK82" s="151"/>
      <c r="AL82" s="151"/>
      <c r="AM82" s="151"/>
      <c r="AN82" s="151"/>
      <c r="AO82" s="151"/>
    </row>
    <row r="83" customFormat="false" ht="12.75" hidden="false" customHeight="true" outlineLevel="0" collapsed="false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  <c r="AC83" s="151"/>
      <c r="AD83" s="151"/>
      <c r="AE83" s="151"/>
      <c r="AF83" s="151"/>
      <c r="AG83" s="151"/>
      <c r="AH83" s="151"/>
      <c r="AI83" s="151"/>
      <c r="AJ83" s="151"/>
      <c r="AK83" s="151"/>
      <c r="AL83" s="151"/>
      <c r="AM83" s="151"/>
      <c r="AN83" s="151"/>
      <c r="AO83" s="151"/>
    </row>
    <row r="84" customFormat="false" ht="12.75" hidden="false" customHeight="true" outlineLevel="0" collapsed="false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  <c r="AE84" s="151"/>
      <c r="AF84" s="151"/>
      <c r="AG84" s="151"/>
      <c r="AH84" s="151"/>
      <c r="AI84" s="151"/>
      <c r="AJ84" s="151"/>
      <c r="AK84" s="151"/>
      <c r="AL84" s="151"/>
      <c r="AM84" s="151"/>
      <c r="AN84" s="151"/>
      <c r="AO84" s="151"/>
    </row>
    <row r="85" customFormat="false" ht="12.75" hidden="false" customHeight="true" outlineLevel="0" collapsed="false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</row>
    <row r="86" customFormat="false" ht="12.75" hidden="false" customHeight="true" outlineLevel="0" collapsed="false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  <c r="AF86" s="151"/>
      <c r="AG86" s="151"/>
      <c r="AH86" s="151"/>
      <c r="AI86" s="151"/>
      <c r="AJ86" s="151"/>
      <c r="AK86" s="151"/>
      <c r="AL86" s="151"/>
      <c r="AM86" s="151"/>
      <c r="AN86" s="151"/>
      <c r="AO86" s="151"/>
    </row>
    <row r="87" customFormat="false" ht="12.75" hidden="false" customHeight="true" outlineLevel="0" collapsed="false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51"/>
      <c r="AF87" s="151"/>
      <c r="AG87" s="151"/>
      <c r="AH87" s="151"/>
      <c r="AI87" s="151"/>
      <c r="AJ87" s="151"/>
      <c r="AK87" s="151"/>
      <c r="AL87" s="151"/>
      <c r="AM87" s="151"/>
      <c r="AN87" s="151"/>
      <c r="AO87" s="151"/>
    </row>
    <row r="88" customFormat="false" ht="12.75" hidden="false" customHeight="true" outlineLevel="0" collapsed="false">
      <c r="A88" s="149"/>
      <c r="B88" s="149"/>
      <c r="C88" s="149"/>
      <c r="D88" s="149"/>
      <c r="E88" s="149"/>
      <c r="F88" s="149"/>
      <c r="G88" s="149"/>
      <c r="H88" s="149"/>
      <c r="I88" s="149"/>
      <c r="J88" s="149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</row>
    <row r="89" customFormat="false" ht="12.75" hidden="false" customHeight="true" outlineLevel="0" collapsed="false">
      <c r="A89" s="149"/>
      <c r="B89" s="149"/>
      <c r="C89" s="149"/>
      <c r="D89" s="149"/>
      <c r="E89" s="149"/>
      <c r="F89" s="149"/>
      <c r="G89" s="149"/>
      <c r="H89" s="149"/>
      <c r="I89" s="149"/>
      <c r="J89" s="149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  <c r="AF89" s="151"/>
      <c r="AG89" s="151"/>
      <c r="AH89" s="151"/>
      <c r="AI89" s="151"/>
      <c r="AJ89" s="151"/>
      <c r="AK89" s="151"/>
      <c r="AL89" s="151"/>
      <c r="AM89" s="151"/>
      <c r="AN89" s="151"/>
      <c r="AO89" s="151"/>
    </row>
    <row r="90" customFormat="false" ht="12.75" hidden="false" customHeight="true" outlineLevel="0" collapsed="false">
      <c r="A90" s="151"/>
      <c r="B90" s="186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  <c r="AK90" s="151"/>
      <c r="AL90" s="151"/>
      <c r="AM90" s="151"/>
      <c r="AN90" s="151"/>
      <c r="AO90" s="151"/>
    </row>
    <row r="91" customFormat="false" ht="12.75" hidden="false" customHeight="true" outlineLevel="0" collapsed="false">
      <c r="A91" s="149"/>
      <c r="B91" s="149"/>
      <c r="C91" s="149"/>
      <c r="D91" s="149"/>
      <c r="E91" s="149"/>
      <c r="F91" s="149"/>
      <c r="G91" s="149"/>
      <c r="H91" s="149"/>
      <c r="I91" s="149"/>
      <c r="J91" s="149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</row>
    <row r="92" customFormat="false" ht="12.75" hidden="false" customHeight="true" outlineLevel="0" collapsed="false">
      <c r="A92" s="149"/>
      <c r="B92" s="149"/>
      <c r="C92" s="149"/>
      <c r="D92" s="149"/>
      <c r="E92" s="149"/>
      <c r="F92" s="149"/>
      <c r="G92" s="149"/>
      <c r="H92" s="149"/>
      <c r="I92" s="149"/>
      <c r="J92" s="149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1"/>
    </row>
    <row r="93" customFormat="false" ht="12.75" hidden="false" customHeight="true" outlineLevel="0" collapsed="false">
      <c r="A93" s="149"/>
      <c r="B93" s="149"/>
      <c r="C93" s="149"/>
      <c r="D93" s="149"/>
      <c r="E93" s="149"/>
      <c r="F93" s="149"/>
      <c r="G93" s="149"/>
      <c r="H93" s="149"/>
      <c r="I93" s="149"/>
      <c r="J93" s="149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1"/>
    </row>
    <row r="94" customFormat="false" ht="12.75" hidden="false" customHeight="true" outlineLevel="0" collapsed="false">
      <c r="A94" s="149"/>
      <c r="B94" s="149"/>
      <c r="C94" s="149"/>
      <c r="D94" s="149"/>
      <c r="E94" s="149"/>
      <c r="F94" s="149"/>
      <c r="G94" s="149"/>
      <c r="H94" s="149"/>
      <c r="I94" s="149"/>
      <c r="J94" s="149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</row>
    <row r="95" customFormat="false" ht="12.75" hidden="false" customHeight="true" outlineLevel="0" collapsed="false">
      <c r="A95" s="149"/>
      <c r="B95" s="149"/>
      <c r="C95" s="149"/>
      <c r="D95" s="149"/>
      <c r="E95" s="149"/>
      <c r="F95" s="149"/>
      <c r="G95" s="149"/>
      <c r="H95" s="149"/>
      <c r="I95" s="149"/>
      <c r="J95" s="149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  <c r="AE95" s="151"/>
      <c r="AF95" s="151"/>
      <c r="AG95" s="151"/>
      <c r="AH95" s="151"/>
      <c r="AI95" s="151"/>
      <c r="AJ95" s="151"/>
      <c r="AK95" s="151"/>
      <c r="AL95" s="151"/>
      <c r="AM95" s="151"/>
      <c r="AN95" s="151"/>
      <c r="AO95" s="151"/>
    </row>
    <row r="96" customFormat="false" ht="12.75" hidden="false" customHeight="true" outlineLevel="0" collapsed="false">
      <c r="A96" s="149"/>
      <c r="B96" s="149"/>
      <c r="C96" s="149"/>
      <c r="D96" s="149"/>
      <c r="E96" s="149"/>
      <c r="F96" s="149"/>
      <c r="G96" s="149"/>
      <c r="H96" s="149"/>
      <c r="I96" s="149"/>
      <c r="J96" s="149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  <c r="AK96" s="151"/>
      <c r="AL96" s="151"/>
      <c r="AM96" s="151"/>
      <c r="AN96" s="151"/>
      <c r="AO96" s="151"/>
    </row>
    <row r="97" customFormat="false" ht="12.75" hidden="false" customHeight="true" outlineLevel="0" collapsed="false">
      <c r="A97" s="149"/>
      <c r="B97" s="149"/>
      <c r="C97" s="149"/>
      <c r="D97" s="149"/>
      <c r="E97" s="149"/>
      <c r="F97" s="149"/>
      <c r="G97" s="149"/>
      <c r="H97" s="149"/>
      <c r="I97" s="149"/>
      <c r="J97" s="149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  <c r="AK97" s="151"/>
      <c r="AL97" s="151"/>
      <c r="AM97" s="151"/>
      <c r="AN97" s="151"/>
      <c r="AO97" s="151"/>
    </row>
    <row r="98" customFormat="false" ht="12.75" hidden="false" customHeight="true" outlineLevel="0" collapsed="false">
      <c r="A98" s="149"/>
      <c r="B98" s="149"/>
      <c r="C98" s="149"/>
      <c r="D98" s="149"/>
      <c r="E98" s="149"/>
      <c r="F98" s="149"/>
      <c r="G98" s="149"/>
      <c r="H98" s="149"/>
      <c r="I98" s="149"/>
      <c r="J98" s="149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  <c r="AK98" s="151"/>
      <c r="AL98" s="151"/>
      <c r="AM98" s="151"/>
      <c r="AN98" s="151"/>
      <c r="AO98" s="151"/>
    </row>
    <row r="99" customFormat="false" ht="12.75" hidden="false" customHeight="true" outlineLevel="0" collapsed="false">
      <c r="A99" s="149"/>
      <c r="B99" s="149"/>
      <c r="C99" s="149"/>
      <c r="D99" s="149"/>
      <c r="E99" s="149"/>
      <c r="F99" s="149"/>
      <c r="G99" s="149"/>
      <c r="H99" s="149"/>
      <c r="I99" s="149"/>
      <c r="J99" s="149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  <c r="AK99" s="151"/>
      <c r="AL99" s="151"/>
      <c r="AM99" s="151"/>
      <c r="AN99" s="151"/>
      <c r="AO99" s="151"/>
    </row>
    <row r="100" customFormat="false" ht="12.75" hidden="false" customHeight="true" outlineLevel="0" collapsed="false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1"/>
      <c r="AO100" s="151"/>
    </row>
    <row r="101" customFormat="false" ht="12.75" hidden="false" customHeight="true" outlineLevel="0" collapsed="false">
      <c r="A101" s="149"/>
      <c r="B101" s="149"/>
      <c r="C101" s="149"/>
      <c r="D101" s="149"/>
      <c r="E101" s="149"/>
      <c r="F101" s="149"/>
      <c r="G101" s="149"/>
      <c r="H101" s="149"/>
      <c r="I101" s="149"/>
      <c r="J101" s="149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</row>
    <row r="102" customFormat="false" ht="12.75" hidden="false" customHeight="true" outlineLevel="0" collapsed="false">
      <c r="A102" s="149"/>
      <c r="B102" s="149"/>
      <c r="C102" s="149"/>
      <c r="D102" s="149"/>
      <c r="E102" s="149"/>
      <c r="F102" s="149"/>
      <c r="G102" s="149"/>
      <c r="H102" s="149"/>
      <c r="I102" s="149"/>
      <c r="J102" s="149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</row>
    <row r="103" customFormat="false" ht="12.75" hidden="false" customHeight="true" outlineLevel="0" collapsed="false">
      <c r="A103" s="149"/>
      <c r="B103" s="149"/>
      <c r="C103" s="149"/>
      <c r="D103" s="149"/>
      <c r="E103" s="149"/>
      <c r="F103" s="149"/>
      <c r="G103" s="149"/>
      <c r="H103" s="149"/>
      <c r="I103" s="149"/>
      <c r="J103" s="149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</row>
    <row r="104" customFormat="false" ht="12.75" hidden="false" customHeight="true" outlineLevel="0" collapsed="false">
      <c r="A104" s="149"/>
      <c r="B104" s="149"/>
      <c r="C104" s="149"/>
      <c r="D104" s="149"/>
      <c r="E104" s="149"/>
      <c r="F104" s="149"/>
      <c r="G104" s="149"/>
      <c r="H104" s="149"/>
      <c r="I104" s="149"/>
      <c r="J104" s="149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  <c r="AK104" s="151"/>
      <c r="AL104" s="151"/>
      <c r="AM104" s="151"/>
      <c r="AN104" s="151"/>
      <c r="AO104" s="151"/>
    </row>
    <row r="105" customFormat="false" ht="12.75" hidden="false" customHeight="true" outlineLevel="0" collapsed="false">
      <c r="A105" s="149"/>
      <c r="B105" s="149"/>
      <c r="C105" s="149"/>
      <c r="D105" s="149"/>
      <c r="E105" s="149"/>
      <c r="F105" s="149"/>
      <c r="G105" s="149"/>
      <c r="H105" s="149"/>
      <c r="I105" s="149"/>
      <c r="J105" s="149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  <c r="AK105" s="151"/>
      <c r="AL105" s="151"/>
      <c r="AM105" s="151"/>
      <c r="AN105" s="151"/>
      <c r="AO105" s="151"/>
    </row>
    <row r="106" customFormat="false" ht="12.75" hidden="false" customHeight="true" outlineLevel="0" collapsed="false">
      <c r="A106" s="149"/>
      <c r="B106" s="149"/>
      <c r="C106" s="149"/>
      <c r="D106" s="149"/>
      <c r="E106" s="149"/>
      <c r="F106" s="149"/>
      <c r="G106" s="149"/>
      <c r="H106" s="149"/>
      <c r="I106" s="149"/>
      <c r="J106" s="149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  <c r="AK106" s="151"/>
      <c r="AL106" s="151"/>
      <c r="AM106" s="151"/>
      <c r="AN106" s="151"/>
      <c r="AO106" s="151"/>
    </row>
    <row r="107" customFormat="false" ht="12.75" hidden="false" customHeight="true" outlineLevel="0" collapsed="false">
      <c r="A107" s="149"/>
      <c r="B107" s="149"/>
      <c r="C107" s="149"/>
      <c r="D107" s="149"/>
      <c r="E107" s="149"/>
      <c r="F107" s="149"/>
      <c r="G107" s="149"/>
      <c r="H107" s="149"/>
      <c r="I107" s="149"/>
      <c r="J107" s="149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</row>
    <row r="108" customFormat="false" ht="12.75" hidden="false" customHeight="true" outlineLevel="0" collapsed="false">
      <c r="A108" s="149"/>
      <c r="B108" s="149"/>
      <c r="C108" s="149"/>
      <c r="D108" s="149"/>
      <c r="E108" s="149"/>
      <c r="F108" s="149"/>
      <c r="G108" s="149"/>
      <c r="H108" s="149"/>
      <c r="I108" s="149"/>
      <c r="J108" s="149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  <c r="AE108" s="151"/>
      <c r="AF108" s="151"/>
      <c r="AG108" s="151"/>
      <c r="AH108" s="151"/>
      <c r="AI108" s="151"/>
      <c r="AJ108" s="151"/>
      <c r="AK108" s="151"/>
      <c r="AL108" s="151"/>
      <c r="AM108" s="151"/>
      <c r="AN108" s="151"/>
      <c r="AO108" s="151"/>
    </row>
    <row r="109" customFormat="false" ht="12.75" hidden="false" customHeight="true" outlineLevel="0" collapsed="false">
      <c r="A109" s="149"/>
      <c r="B109" s="149"/>
      <c r="C109" s="149"/>
      <c r="D109" s="149"/>
      <c r="E109" s="149"/>
      <c r="F109" s="149"/>
      <c r="G109" s="149"/>
      <c r="H109" s="149"/>
      <c r="I109" s="149"/>
      <c r="J109" s="149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51"/>
      <c r="AB109" s="151"/>
      <c r="AC109" s="151"/>
      <c r="AD109" s="151"/>
      <c r="AE109" s="151"/>
      <c r="AF109" s="151"/>
      <c r="AG109" s="151"/>
      <c r="AH109" s="151"/>
      <c r="AI109" s="151"/>
      <c r="AJ109" s="151"/>
      <c r="AK109" s="151"/>
      <c r="AL109" s="151"/>
      <c r="AM109" s="151"/>
      <c r="AN109" s="151"/>
      <c r="AO109" s="151"/>
    </row>
    <row r="110" customFormat="false" ht="12.75" hidden="false" customHeight="true" outlineLevel="0" collapsed="false">
      <c r="A110" s="149"/>
      <c r="B110" s="149"/>
      <c r="C110" s="149"/>
      <c r="D110" s="149"/>
      <c r="E110" s="149"/>
      <c r="F110" s="149"/>
      <c r="G110" s="149"/>
      <c r="H110" s="149"/>
      <c r="I110" s="149"/>
      <c r="J110" s="149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  <c r="AB110" s="151"/>
      <c r="AC110" s="151"/>
      <c r="AD110" s="151"/>
      <c r="AE110" s="151"/>
      <c r="AF110" s="151"/>
      <c r="AG110" s="151"/>
      <c r="AH110" s="151"/>
      <c r="AI110" s="151"/>
      <c r="AJ110" s="151"/>
      <c r="AK110" s="151"/>
      <c r="AL110" s="151"/>
      <c r="AM110" s="151"/>
      <c r="AN110" s="151"/>
      <c r="AO110" s="151"/>
    </row>
    <row r="111" customFormat="false" ht="12.75" hidden="false" customHeight="true" outlineLevel="0" collapsed="false">
      <c r="A111" s="149"/>
      <c r="B111" s="149"/>
      <c r="C111" s="149"/>
      <c r="D111" s="149"/>
      <c r="E111" s="149"/>
      <c r="F111" s="149"/>
      <c r="G111" s="149"/>
      <c r="H111" s="149"/>
      <c r="I111" s="149"/>
      <c r="J111" s="149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51"/>
      <c r="AE111" s="151"/>
      <c r="AF111" s="151"/>
      <c r="AG111" s="151"/>
      <c r="AH111" s="151"/>
      <c r="AI111" s="151"/>
      <c r="AJ111" s="151"/>
      <c r="AK111" s="151"/>
      <c r="AL111" s="151"/>
      <c r="AM111" s="151"/>
      <c r="AN111" s="151"/>
      <c r="AO111" s="151"/>
    </row>
    <row r="112" customFormat="false" ht="12.75" hidden="false" customHeight="true" outlineLevel="0" collapsed="false">
      <c r="A112" s="151"/>
      <c r="B112" s="186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  <c r="AB112" s="151"/>
      <c r="AC112" s="151"/>
      <c r="AD112" s="151"/>
      <c r="AE112" s="151"/>
      <c r="AF112" s="151"/>
      <c r="AG112" s="151"/>
      <c r="AH112" s="151"/>
      <c r="AI112" s="151"/>
      <c r="AJ112" s="151"/>
      <c r="AK112" s="151"/>
      <c r="AL112" s="151"/>
      <c r="AM112" s="151"/>
      <c r="AN112" s="151"/>
      <c r="AO112" s="151"/>
    </row>
    <row r="113" customFormat="false" ht="12.75" hidden="false" customHeight="true" outlineLevel="0" collapsed="false">
      <c r="A113" s="151"/>
      <c r="B113" s="167"/>
      <c r="C113" s="151"/>
      <c r="D113" s="151"/>
      <c r="E113" s="151"/>
      <c r="F113" s="151"/>
      <c r="G113" s="151"/>
      <c r="H113" s="151"/>
      <c r="I113" s="167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  <c r="AE113" s="151"/>
      <c r="AF113" s="151"/>
      <c r="AG113" s="151"/>
      <c r="AH113" s="151"/>
      <c r="AI113" s="151"/>
      <c r="AJ113" s="151"/>
      <c r="AK113" s="151"/>
      <c r="AL113" s="151"/>
      <c r="AM113" s="151"/>
      <c r="AN113" s="151"/>
      <c r="AO113" s="151"/>
    </row>
    <row r="114" customFormat="false" ht="12.75" hidden="false" customHeight="true" outlineLevel="0" collapsed="false">
      <c r="A114" s="149"/>
      <c r="B114" s="149"/>
      <c r="C114" s="149"/>
      <c r="D114" s="149"/>
      <c r="E114" s="149"/>
      <c r="F114" s="149"/>
      <c r="G114" s="149"/>
      <c r="H114" s="149"/>
      <c r="I114" s="149"/>
      <c r="J114" s="149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  <c r="AE114" s="151"/>
      <c r="AF114" s="151"/>
      <c r="AG114" s="151"/>
      <c r="AH114" s="151"/>
      <c r="AI114" s="151"/>
      <c r="AJ114" s="151"/>
      <c r="AK114" s="151"/>
      <c r="AL114" s="151"/>
      <c r="AM114" s="151"/>
      <c r="AN114" s="151"/>
      <c r="AO114" s="151"/>
    </row>
    <row r="115" customFormat="false" ht="12.75" hidden="false" customHeight="true" outlineLevel="0" collapsed="false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  <c r="AK115" s="151"/>
      <c r="AL115" s="151"/>
      <c r="AM115" s="151"/>
      <c r="AN115" s="151"/>
      <c r="AO115" s="151"/>
    </row>
    <row r="116" customFormat="false" ht="12.75" hidden="false" customHeight="true" outlineLevel="0" collapsed="false">
      <c r="A116" s="149"/>
      <c r="B116" s="149"/>
      <c r="C116" s="149"/>
      <c r="D116" s="149"/>
      <c r="E116" s="149"/>
      <c r="F116" s="149"/>
      <c r="G116" s="149"/>
      <c r="H116" s="149"/>
      <c r="I116" s="149"/>
      <c r="J116" s="149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51"/>
      <c r="AO116" s="151"/>
    </row>
    <row r="117" customFormat="false" ht="12.75" hidden="false" customHeight="true" outlineLevel="0" collapsed="false">
      <c r="A117" s="149"/>
      <c r="B117" s="149"/>
      <c r="C117" s="149"/>
      <c r="D117" s="149"/>
      <c r="E117" s="149"/>
      <c r="F117" s="149"/>
      <c r="G117" s="149"/>
      <c r="H117" s="149"/>
      <c r="I117" s="149"/>
      <c r="J117" s="149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  <c r="AB117" s="151"/>
      <c r="AC117" s="151"/>
      <c r="AD117" s="151"/>
      <c r="AE117" s="151"/>
      <c r="AF117" s="151"/>
      <c r="AG117" s="151"/>
      <c r="AH117" s="151"/>
      <c r="AI117" s="151"/>
      <c r="AJ117" s="151"/>
      <c r="AK117" s="151"/>
      <c r="AL117" s="151"/>
      <c r="AM117" s="151"/>
      <c r="AN117" s="151"/>
      <c r="AO117" s="151"/>
    </row>
    <row r="118" customFormat="false" ht="12.75" hidden="false" customHeight="true" outlineLevel="0" collapsed="false">
      <c r="A118" s="149"/>
      <c r="B118" s="149"/>
      <c r="C118" s="149"/>
      <c r="D118" s="149"/>
      <c r="E118" s="149"/>
      <c r="F118" s="149"/>
      <c r="G118" s="149"/>
      <c r="H118" s="149"/>
      <c r="I118" s="149"/>
      <c r="J118" s="149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  <c r="AE118" s="151"/>
      <c r="AF118" s="151"/>
      <c r="AG118" s="151"/>
      <c r="AH118" s="151"/>
      <c r="AI118" s="151"/>
      <c r="AJ118" s="151"/>
      <c r="AK118" s="151"/>
      <c r="AL118" s="151"/>
      <c r="AM118" s="151"/>
      <c r="AN118" s="151"/>
      <c r="AO118" s="151"/>
    </row>
    <row r="119" customFormat="false" ht="12.75" hidden="false" customHeight="true" outlineLevel="0" collapsed="false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  <c r="AK119" s="151"/>
      <c r="AL119" s="151"/>
      <c r="AM119" s="151"/>
      <c r="AN119" s="151"/>
      <c r="AO119" s="151"/>
    </row>
    <row r="120" customFormat="false" ht="12.75" hidden="false" customHeight="true" outlineLevel="0" collapsed="false">
      <c r="A120" s="149"/>
      <c r="B120" s="149"/>
      <c r="C120" s="149"/>
      <c r="D120" s="149"/>
      <c r="E120" s="149"/>
      <c r="F120" s="149"/>
      <c r="G120" s="149"/>
      <c r="H120" s="149"/>
      <c r="I120" s="149"/>
      <c r="J120" s="149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1"/>
      <c r="AD120" s="151"/>
      <c r="AE120" s="151"/>
      <c r="AF120" s="151"/>
      <c r="AG120" s="151"/>
      <c r="AH120" s="151"/>
      <c r="AI120" s="151"/>
      <c r="AJ120" s="151"/>
      <c r="AK120" s="151"/>
      <c r="AL120" s="151"/>
      <c r="AM120" s="151"/>
      <c r="AN120" s="151"/>
      <c r="AO120" s="151"/>
    </row>
    <row r="121" customFormat="false" ht="12.75" hidden="false" customHeight="true" outlineLevel="0" collapsed="false">
      <c r="A121" s="149"/>
      <c r="B121" s="149"/>
      <c r="C121" s="149"/>
      <c r="D121" s="149"/>
      <c r="E121" s="149"/>
      <c r="F121" s="149"/>
      <c r="G121" s="149"/>
      <c r="H121" s="149"/>
      <c r="I121" s="149"/>
      <c r="J121" s="149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  <c r="AC121" s="151"/>
      <c r="AD121" s="151"/>
      <c r="AE121" s="151"/>
      <c r="AF121" s="151"/>
      <c r="AG121" s="151"/>
      <c r="AH121" s="151"/>
      <c r="AI121" s="151"/>
      <c r="AJ121" s="151"/>
      <c r="AK121" s="151"/>
      <c r="AL121" s="151"/>
      <c r="AM121" s="151"/>
      <c r="AN121" s="151"/>
      <c r="AO121" s="151"/>
    </row>
    <row r="122" customFormat="false" ht="12.75" hidden="false" customHeight="true" outlineLevel="0" collapsed="false">
      <c r="A122" s="149"/>
      <c r="B122" s="149"/>
      <c r="C122" s="149"/>
      <c r="D122" s="149"/>
      <c r="E122" s="149"/>
      <c r="F122" s="149"/>
      <c r="G122" s="149"/>
      <c r="H122" s="149"/>
      <c r="I122" s="149"/>
      <c r="J122" s="149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  <c r="AC122" s="151"/>
      <c r="AD122" s="151"/>
      <c r="AE122" s="151"/>
      <c r="AF122" s="151"/>
      <c r="AG122" s="151"/>
      <c r="AH122" s="151"/>
      <c r="AI122" s="151"/>
      <c r="AJ122" s="151"/>
      <c r="AK122" s="151"/>
      <c r="AL122" s="151"/>
      <c r="AM122" s="151"/>
      <c r="AN122" s="151"/>
      <c r="AO122" s="151"/>
    </row>
    <row r="123" customFormat="false" ht="12.75" hidden="false" customHeight="true" outlineLevel="0" collapsed="false">
      <c r="A123" s="149"/>
      <c r="B123" s="149"/>
      <c r="C123" s="149"/>
      <c r="D123" s="149"/>
      <c r="E123" s="149"/>
      <c r="F123" s="149"/>
      <c r="G123" s="149"/>
      <c r="H123" s="149"/>
      <c r="I123" s="149"/>
      <c r="J123" s="149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  <c r="AC123" s="151"/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51"/>
      <c r="AO123" s="151"/>
    </row>
    <row r="124" customFormat="false" ht="12.75" hidden="false" customHeight="true" outlineLevel="0" collapsed="false">
      <c r="A124" s="149"/>
      <c r="B124" s="149"/>
      <c r="C124" s="149"/>
      <c r="D124" s="149"/>
      <c r="E124" s="149"/>
      <c r="F124" s="149"/>
      <c r="G124" s="149"/>
      <c r="H124" s="149"/>
      <c r="I124" s="149"/>
      <c r="J124" s="149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  <c r="AC124" s="151"/>
      <c r="AD124" s="151"/>
      <c r="AE124" s="151"/>
      <c r="AF124" s="151"/>
      <c r="AG124" s="151"/>
      <c r="AH124" s="151"/>
      <c r="AI124" s="151"/>
      <c r="AJ124" s="151"/>
      <c r="AK124" s="151"/>
      <c r="AL124" s="151"/>
      <c r="AM124" s="151"/>
      <c r="AN124" s="151"/>
      <c r="AO124" s="151"/>
    </row>
    <row r="125" customFormat="false" ht="12.75" hidden="false" customHeight="true" outlineLevel="0" collapsed="false">
      <c r="A125" s="149"/>
      <c r="B125" s="149"/>
      <c r="C125" s="149"/>
      <c r="D125" s="149"/>
      <c r="E125" s="149"/>
      <c r="F125" s="149"/>
      <c r="G125" s="149"/>
      <c r="H125" s="149"/>
      <c r="I125" s="149"/>
      <c r="J125" s="149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  <c r="AC125" s="151"/>
      <c r="AD125" s="151"/>
      <c r="AE125" s="151"/>
      <c r="AF125" s="151"/>
      <c r="AG125" s="151"/>
      <c r="AH125" s="151"/>
      <c r="AI125" s="151"/>
      <c r="AJ125" s="151"/>
      <c r="AK125" s="151"/>
      <c r="AL125" s="151"/>
      <c r="AM125" s="151"/>
      <c r="AN125" s="151"/>
      <c r="AO125" s="151"/>
    </row>
    <row r="126" customFormat="false" ht="12.75" hidden="false" customHeight="true" outlineLevel="0" collapsed="false">
      <c r="A126" s="149"/>
      <c r="B126" s="149"/>
      <c r="C126" s="149"/>
      <c r="D126" s="149"/>
      <c r="E126" s="149"/>
      <c r="F126" s="149"/>
      <c r="G126" s="149"/>
      <c r="H126" s="149"/>
      <c r="I126" s="149"/>
      <c r="J126" s="149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  <c r="AK126" s="151"/>
      <c r="AL126" s="151"/>
      <c r="AM126" s="151"/>
      <c r="AN126" s="151"/>
      <c r="AO126" s="151"/>
    </row>
    <row r="127" customFormat="false" ht="12.75" hidden="false" customHeight="true" outlineLevel="0" collapsed="false">
      <c r="A127" s="149"/>
      <c r="B127" s="149"/>
      <c r="C127" s="149"/>
      <c r="D127" s="149"/>
      <c r="E127" s="149"/>
      <c r="F127" s="149"/>
      <c r="G127" s="149"/>
      <c r="H127" s="149"/>
      <c r="I127" s="149"/>
      <c r="J127" s="149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  <c r="AC127" s="151"/>
      <c r="AD127" s="151"/>
      <c r="AE127" s="151"/>
      <c r="AF127" s="151"/>
      <c r="AG127" s="151"/>
      <c r="AH127" s="151"/>
      <c r="AI127" s="151"/>
      <c r="AJ127" s="151"/>
      <c r="AK127" s="151"/>
      <c r="AL127" s="151"/>
      <c r="AM127" s="151"/>
      <c r="AN127" s="151"/>
      <c r="AO127" s="151"/>
    </row>
    <row r="128" customFormat="false" ht="12.75" hidden="false" customHeight="true" outlineLevel="0" collapsed="false">
      <c r="A128" s="149"/>
      <c r="B128" s="149"/>
      <c r="C128" s="149"/>
      <c r="D128" s="149"/>
      <c r="E128" s="149"/>
      <c r="F128" s="149"/>
      <c r="G128" s="149"/>
      <c r="H128" s="149"/>
      <c r="I128" s="149"/>
      <c r="J128" s="149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  <c r="AC128" s="151"/>
      <c r="AD128" s="151"/>
      <c r="AE128" s="151"/>
      <c r="AF128" s="151"/>
      <c r="AG128" s="151"/>
      <c r="AH128" s="151"/>
      <c r="AI128" s="151"/>
      <c r="AJ128" s="151"/>
      <c r="AK128" s="151"/>
      <c r="AL128" s="151"/>
      <c r="AM128" s="151"/>
      <c r="AN128" s="151"/>
      <c r="AO128" s="151"/>
    </row>
    <row r="129" customFormat="false" ht="12.75" hidden="false" customHeight="true" outlineLevel="0" collapsed="false">
      <c r="A129" s="149"/>
      <c r="B129" s="149"/>
      <c r="C129" s="149"/>
      <c r="D129" s="149"/>
      <c r="E129" s="149"/>
      <c r="F129" s="149"/>
      <c r="G129" s="149"/>
      <c r="H129" s="149"/>
      <c r="I129" s="149"/>
      <c r="J129" s="149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  <c r="AK129" s="151"/>
      <c r="AL129" s="151"/>
      <c r="AM129" s="151"/>
      <c r="AN129" s="151"/>
      <c r="AO129" s="151"/>
    </row>
    <row r="130" customFormat="false" ht="12.75" hidden="false" customHeight="true" outlineLevel="0" collapsed="false">
      <c r="A130" s="149"/>
      <c r="B130" s="149"/>
      <c r="C130" s="149"/>
      <c r="D130" s="149"/>
      <c r="E130" s="149"/>
      <c r="F130" s="149"/>
      <c r="G130" s="149"/>
      <c r="H130" s="149"/>
      <c r="I130" s="149"/>
      <c r="J130" s="149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  <c r="AB130" s="151"/>
      <c r="AC130" s="151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51"/>
      <c r="AO130" s="151"/>
    </row>
    <row r="131" customFormat="false" ht="12.75" hidden="false" customHeight="true" outlineLevel="0" collapsed="false">
      <c r="A131" s="149"/>
      <c r="B131" s="149"/>
      <c r="C131" s="149"/>
      <c r="D131" s="149"/>
      <c r="E131" s="149"/>
      <c r="F131" s="149"/>
      <c r="G131" s="149"/>
      <c r="H131" s="149"/>
      <c r="I131" s="149"/>
      <c r="J131" s="149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1"/>
    </row>
    <row r="132" customFormat="false" ht="12.75" hidden="false" customHeight="true" outlineLevel="0" collapsed="false">
      <c r="A132" s="149"/>
      <c r="B132" s="149"/>
      <c r="C132" s="149"/>
      <c r="D132" s="149"/>
      <c r="E132" s="149"/>
      <c r="F132" s="149"/>
      <c r="G132" s="149"/>
      <c r="H132" s="149"/>
      <c r="I132" s="149"/>
      <c r="J132" s="149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  <c r="AB132" s="151"/>
      <c r="AC132" s="151"/>
      <c r="AD132" s="151"/>
      <c r="AE132" s="151"/>
      <c r="AF132" s="151"/>
      <c r="AG132" s="151"/>
      <c r="AH132" s="151"/>
      <c r="AI132" s="151"/>
      <c r="AJ132" s="151"/>
      <c r="AK132" s="151"/>
      <c r="AL132" s="151"/>
      <c r="AM132" s="151"/>
      <c r="AN132" s="151"/>
      <c r="AO132" s="151"/>
    </row>
    <row r="133" customFormat="false" ht="12.75" hidden="false" customHeight="true" outlineLevel="0" collapsed="false">
      <c r="A133" s="149"/>
      <c r="B133" s="149"/>
      <c r="C133" s="149"/>
      <c r="D133" s="149"/>
      <c r="E133" s="149"/>
      <c r="F133" s="149"/>
      <c r="G133" s="149"/>
      <c r="H133" s="149"/>
      <c r="I133" s="149"/>
      <c r="J133" s="149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A133" s="151"/>
      <c r="AB133" s="151"/>
      <c r="AC133" s="151"/>
      <c r="AD133" s="151"/>
      <c r="AE133" s="151"/>
      <c r="AF133" s="151"/>
      <c r="AG133" s="151"/>
      <c r="AH133" s="151"/>
      <c r="AI133" s="151"/>
      <c r="AJ133" s="151"/>
      <c r="AK133" s="151"/>
      <c r="AL133" s="151"/>
      <c r="AM133" s="151"/>
      <c r="AN133" s="151"/>
      <c r="AO133" s="151"/>
    </row>
    <row r="134" customFormat="false" ht="12.75" hidden="false" customHeight="true" outlineLevel="0" collapsed="false">
      <c r="A134" s="151"/>
      <c r="B134" s="186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  <c r="AB134" s="151"/>
      <c r="AC134" s="151"/>
      <c r="AD134" s="151"/>
      <c r="AE134" s="151"/>
      <c r="AF134" s="151"/>
      <c r="AG134" s="151"/>
      <c r="AH134" s="151"/>
      <c r="AI134" s="151"/>
      <c r="AJ134" s="151"/>
      <c r="AK134" s="151"/>
      <c r="AL134" s="151"/>
      <c r="AM134" s="151"/>
      <c r="AN134" s="151"/>
      <c r="AO134" s="151"/>
    </row>
    <row r="135" customFormat="false" ht="12.75" hidden="false" customHeight="true" outlineLevel="0" collapsed="false">
      <c r="A135" s="174"/>
      <c r="B135" s="186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A135" s="151"/>
      <c r="AB135" s="151"/>
      <c r="AC135" s="151"/>
      <c r="AD135" s="151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51"/>
      <c r="AO135" s="151"/>
    </row>
    <row r="136" customFormat="false" ht="12.75" hidden="false" customHeight="true" outlineLevel="0" collapsed="false">
      <c r="A136" s="194" t="s">
        <v>101</v>
      </c>
      <c r="B136" s="194" t="e">
        <f aca="false">VLOOKUP(B1,Dati!B2:AF14,2,0)</f>
        <v>#N/A</v>
      </c>
      <c r="C136" s="194" t="e">
        <f aca="false">VLOOKUP(B1,Dati!B2:AF14,3,0)</f>
        <v>#N/A</v>
      </c>
      <c r="D136" s="194" t="e">
        <f aca="false">VLOOKUP(B1,Dati!B2:AF14,4,0)</f>
        <v>#N/A</v>
      </c>
      <c r="E136" s="194" t="e">
        <f aca="false">VLOOKUP(B1,Dati!B2:AF14,5,0)</f>
        <v>#N/A</v>
      </c>
      <c r="F136" s="194" t="e">
        <f aca="false">VLOOKUP(B1,Dati!B2:AF14,6,0)</f>
        <v>#N/A</v>
      </c>
      <c r="G136" s="194" t="e">
        <f aca="false">VLOOKUP(B1,Dati!B2:AF14,7,0)</f>
        <v>#N/A</v>
      </c>
      <c r="H136" s="194" t="e">
        <f aca="false">VLOOKUP(B1,Dati!B2:AF14,8,0)</f>
        <v>#N/A</v>
      </c>
      <c r="I136" s="194" t="e">
        <f aca="false">VLOOKUP(B1,Dati!B2:AF14,9,0)</f>
        <v>#N/A</v>
      </c>
      <c r="J136" s="194" t="e">
        <f aca="false">VLOOKUP(B1,Dati!B2:AF14,10,0)</f>
        <v>#N/A</v>
      </c>
      <c r="K136" s="194" t="e">
        <f aca="false">VLOOKUP(B1,Dati!B2:AF14,11,0)</f>
        <v>#N/A</v>
      </c>
      <c r="L136" s="194" t="e">
        <f aca="false">VLOOKUP(B1,Dati!B2:AF14,12,0)</f>
        <v>#N/A</v>
      </c>
      <c r="M136" s="194" t="e">
        <f aca="false">VLOOKUP(B1,Dati!B2:AF14,13,0)</f>
        <v>#N/A</v>
      </c>
      <c r="N136" s="194" t="e">
        <f aca="false">VLOOKUP(B1,Dati!B2:AF14,14,0)</f>
        <v>#N/A</v>
      </c>
      <c r="O136" s="194" t="e">
        <f aca="false">VLOOKUP(B1,Dati!B2:AF14,15,0)</f>
        <v>#N/A</v>
      </c>
      <c r="P136" s="194" t="e">
        <f aca="false">VLOOKUP(B1,Dati!B2:AF14,16,0)</f>
        <v>#N/A</v>
      </c>
      <c r="Q136" s="194" t="e">
        <f aca="false">VLOOKUP(B1,Dati!B2:AF14,17,0)</f>
        <v>#N/A</v>
      </c>
      <c r="R136" s="194" t="e">
        <f aca="false">VLOOKUP(B1,Dati!B2:AF14,18,0)</f>
        <v>#N/A</v>
      </c>
      <c r="S136" s="194" t="e">
        <f aca="false">VLOOKUP(B1,Dati!B2:AF14,19,0)</f>
        <v>#N/A</v>
      </c>
      <c r="T136" s="194" t="e">
        <f aca="false">VLOOKUP(B1,Dati!B2:AF14,20,0)</f>
        <v>#N/A</v>
      </c>
      <c r="U136" s="194" t="e">
        <f aca="false">VLOOKUP(B1,Dati!B2:AF14,21,0)</f>
        <v>#N/A</v>
      </c>
      <c r="V136" s="194" t="e">
        <f aca="false">VLOOKUP(B1,Dati!B2:AF14,22,0)</f>
        <v>#N/A</v>
      </c>
      <c r="W136" s="194" t="e">
        <f aca="false">VLOOKUP(B1,Dati!B2:AF14,23,0)</f>
        <v>#N/A</v>
      </c>
      <c r="X136" s="194" t="e">
        <f aca="false">VLOOKUP(B1,Dati!B2:AF14,24,0)</f>
        <v>#N/A</v>
      </c>
      <c r="Y136" s="194" t="e">
        <f aca="false">VLOOKUP(B1,Dati!B2:AF14,25,0)</f>
        <v>#N/A</v>
      </c>
      <c r="Z136" s="194" t="e">
        <f aca="false">VLOOKUP(B1,Dati!B2:AF14,26,0)</f>
        <v>#N/A</v>
      </c>
      <c r="AA136" s="194" t="e">
        <f aca="false">VLOOKUP(B1,Dati!B2:AF14,27,0)</f>
        <v>#N/A</v>
      </c>
      <c r="AB136" s="194" t="e">
        <f aca="false">VLOOKUP(B1,Dati!B2:AF14,28,0)</f>
        <v>#N/A</v>
      </c>
      <c r="AC136" s="194" t="e">
        <f aca="false">VLOOKUP(B1,Dati!B2:AF14,29,0)</f>
        <v>#N/A</v>
      </c>
      <c r="AD136" s="194" t="e">
        <f aca="false">VLOOKUP(B1,Dati!B2:AF14,30,0)</f>
        <v>#N/A</v>
      </c>
      <c r="AE136" s="194" t="e">
        <f aca="false">VLOOKUP(B1,Dati!B2:AF14,31,0)</f>
        <v>#N/A</v>
      </c>
      <c r="AF136" s="151"/>
      <c r="AG136" s="151"/>
      <c r="AH136" s="151"/>
      <c r="AI136" s="151"/>
      <c r="AJ136" s="151"/>
      <c r="AK136" s="151"/>
      <c r="AL136" s="151"/>
      <c r="AM136" s="151"/>
      <c r="AN136" s="151"/>
      <c r="AO136" s="151"/>
    </row>
    <row r="137" customFormat="false" ht="12.75" hidden="false" customHeight="true" outlineLevel="0" collapsed="false">
      <c r="A137" s="194" t="s">
        <v>102</v>
      </c>
      <c r="B137" s="194" t="e">
        <f aca="false">VLOOKUP(B1,Dati!B17:AF28,2,0)</f>
        <v>#N/A</v>
      </c>
      <c r="C137" s="194" t="e">
        <f aca="false">VLOOKUP(B1,Dati!B17:AF28,3,0)</f>
        <v>#N/A</v>
      </c>
      <c r="D137" s="194" t="e">
        <f aca="false">VLOOKUP(B1,Dati!B17:AF28,4,0)</f>
        <v>#N/A</v>
      </c>
      <c r="E137" s="194" t="e">
        <f aca="false">VLOOKUP(B1,Dati!B17:AF28,5,0)</f>
        <v>#N/A</v>
      </c>
      <c r="F137" s="194" t="e">
        <f aca="false">VLOOKUP(B1,Dati!B17:AF28,6,0)</f>
        <v>#N/A</v>
      </c>
      <c r="G137" s="194" t="e">
        <f aca="false">VLOOKUP(B1,Dati!B17:AF28,7,0)</f>
        <v>#N/A</v>
      </c>
      <c r="H137" s="194" t="e">
        <f aca="false">VLOOKUP(B1,Dati!B17:AF28,8,0)</f>
        <v>#N/A</v>
      </c>
      <c r="I137" s="194" t="e">
        <f aca="false">VLOOKUP(B1,Dati!B17:AF28,9,0)</f>
        <v>#N/A</v>
      </c>
      <c r="J137" s="194" t="e">
        <f aca="false">VLOOKUP(B1,Dati!B17:AF28,10,0)</f>
        <v>#N/A</v>
      </c>
      <c r="K137" s="194" t="e">
        <f aca="false">VLOOKUP(B1,Dati!B17:AF28,11,0)</f>
        <v>#N/A</v>
      </c>
      <c r="L137" s="194" t="e">
        <f aca="false">VLOOKUP(B1,Dati!B17:AF28,12,0)</f>
        <v>#N/A</v>
      </c>
      <c r="M137" s="194" t="e">
        <f aca="false">VLOOKUP(B1,Dati!B17:AF28,13,0)</f>
        <v>#N/A</v>
      </c>
      <c r="N137" s="194" t="e">
        <f aca="false">VLOOKUP(B1,Dati!B17:AF28,14,0)</f>
        <v>#N/A</v>
      </c>
      <c r="O137" s="194" t="e">
        <f aca="false">VLOOKUP(B1,Dati!B17:AF28,15,0)</f>
        <v>#N/A</v>
      </c>
      <c r="P137" s="194" t="e">
        <f aca="false">VLOOKUP(B1,Dati!B17:AF28,16,0)</f>
        <v>#N/A</v>
      </c>
      <c r="Q137" s="194" t="e">
        <f aca="false">VLOOKUP(B1,Dati!B17:AF28,17,0)</f>
        <v>#N/A</v>
      </c>
      <c r="R137" s="194" t="e">
        <f aca="false">VLOOKUP(B1,Dati!B17:AF28,18,0)</f>
        <v>#N/A</v>
      </c>
      <c r="S137" s="194" t="e">
        <f aca="false">VLOOKUP(B1,Dati!B17:AF28,19,0)</f>
        <v>#N/A</v>
      </c>
      <c r="T137" s="194" t="e">
        <f aca="false">VLOOKUP(B1,Dati!B17:AF28,20,0)</f>
        <v>#N/A</v>
      </c>
      <c r="U137" s="194" t="e">
        <f aca="false">VLOOKUP(B1,Dati!B17:AF28,21,0)</f>
        <v>#N/A</v>
      </c>
      <c r="V137" s="194" t="e">
        <f aca="false">VLOOKUP(B1,Dati!B17:AF28,22,0)</f>
        <v>#N/A</v>
      </c>
      <c r="W137" s="194" t="e">
        <f aca="false">VLOOKUP(B1,Dati!B17:AF28,23,0)</f>
        <v>#N/A</v>
      </c>
      <c r="X137" s="194" t="e">
        <f aca="false">VLOOKUP(B1,Dati!B17:AF28,24,0)</f>
        <v>#N/A</v>
      </c>
      <c r="Y137" s="194" t="e">
        <f aca="false">VLOOKUP(B1,Dati!B17:AF28,25,0)</f>
        <v>#N/A</v>
      </c>
      <c r="Z137" s="194" t="e">
        <f aca="false">VLOOKUP(B1,Dati!B17:AF28,26,0)</f>
        <v>#N/A</v>
      </c>
      <c r="AA137" s="194" t="e">
        <f aca="false">VLOOKUP(B1,Dati!B17:AF28,27,0)</f>
        <v>#N/A</v>
      </c>
      <c r="AB137" s="194" t="e">
        <f aca="false">VLOOKUP(B1,Dati!B17:AF28,28,0)</f>
        <v>#N/A</v>
      </c>
      <c r="AC137" s="194" t="e">
        <f aca="false">VLOOKUP(B1,Dati!B17:AF28,29,0)</f>
        <v>#N/A</v>
      </c>
      <c r="AD137" s="194" t="e">
        <f aca="false">VLOOKUP(B1,Dati!B17:AF28,30,0)</f>
        <v>#N/A</v>
      </c>
      <c r="AE137" s="194" t="e">
        <f aca="false">VLOOKUP(B1,Dati!B17:AF28,31,0)</f>
        <v>#N/A</v>
      </c>
      <c r="AF137" s="151"/>
      <c r="AG137" s="151"/>
      <c r="AH137" s="151"/>
      <c r="AI137" s="151"/>
      <c r="AJ137" s="151"/>
      <c r="AK137" s="151"/>
      <c r="AL137" s="151"/>
      <c r="AM137" s="151"/>
      <c r="AN137" s="151"/>
      <c r="AO137" s="151"/>
    </row>
    <row r="138" customFormat="false" ht="12.75" hidden="false" customHeight="true" outlineLevel="0" collapsed="false">
      <c r="A138" s="194" t="s">
        <v>103</v>
      </c>
      <c r="B138" s="194" t="e">
        <f aca="false">VLOOKUP(B1,Dati!B31:AF42,2,0)</f>
        <v>#N/A</v>
      </c>
      <c r="C138" s="194" t="e">
        <f aca="false">VLOOKUP(B1,Dati!B31:AF42,3,0)</f>
        <v>#N/A</v>
      </c>
      <c r="D138" s="194" t="e">
        <f aca="false">VLOOKUP(B1,Dati!B31:AF42,4,0)</f>
        <v>#N/A</v>
      </c>
      <c r="E138" s="194" t="e">
        <f aca="false">VLOOKUP(B1,Dati!B31:AF42,5,0)</f>
        <v>#N/A</v>
      </c>
      <c r="F138" s="194" t="e">
        <f aca="false">VLOOKUP(B1,Dati!B31:AF42,6,0)</f>
        <v>#N/A</v>
      </c>
      <c r="G138" s="194" t="e">
        <f aca="false">VLOOKUP(B1,Dati!B31:AF42,7,0)</f>
        <v>#N/A</v>
      </c>
      <c r="H138" s="194" t="e">
        <f aca="false">VLOOKUP(B1,Dati!B31:AF42,8,0)</f>
        <v>#N/A</v>
      </c>
      <c r="I138" s="194" t="e">
        <f aca="false">VLOOKUP(B1,Dati!B31:AF42,9,0)</f>
        <v>#N/A</v>
      </c>
      <c r="J138" s="194" t="e">
        <f aca="false">VLOOKUP(B1,Dati!B31:AF42,10,0)</f>
        <v>#N/A</v>
      </c>
      <c r="K138" s="194" t="e">
        <f aca="false">VLOOKUP(B1,Dati!B31:AF42,11,0)</f>
        <v>#N/A</v>
      </c>
      <c r="L138" s="194" t="e">
        <f aca="false">VLOOKUP(B1,Dati!B31:AF42,12,0)</f>
        <v>#N/A</v>
      </c>
      <c r="M138" s="194" t="e">
        <f aca="false">VLOOKUP(B1,Dati!B31:AF42,13,0)</f>
        <v>#N/A</v>
      </c>
      <c r="N138" s="194" t="e">
        <f aca="false">VLOOKUP(B1,Dati!B31:AF42,14,0)</f>
        <v>#N/A</v>
      </c>
      <c r="O138" s="194" t="e">
        <f aca="false">VLOOKUP(B1,Dati!B31:AF42,15,0)</f>
        <v>#N/A</v>
      </c>
      <c r="P138" s="194" t="e">
        <f aca="false">VLOOKUP(B1,Dati!B31:AF42,16,0)</f>
        <v>#N/A</v>
      </c>
      <c r="Q138" s="194" t="e">
        <f aca="false">VLOOKUP(B1,Dati!B31:AF42,17,0)</f>
        <v>#N/A</v>
      </c>
      <c r="R138" s="194" t="e">
        <f aca="false">VLOOKUP(B1,Dati!B31:AF42,18,0)</f>
        <v>#N/A</v>
      </c>
      <c r="S138" s="194" t="e">
        <f aca="false">VLOOKUP(B1,Dati!B31:AF42,19,0)</f>
        <v>#N/A</v>
      </c>
      <c r="T138" s="194" t="e">
        <f aca="false">VLOOKUP(B1,Dati!B31:AF42,20,0)</f>
        <v>#N/A</v>
      </c>
      <c r="U138" s="194" t="e">
        <f aca="false">VLOOKUP(B1,Dati!B31:AF42,21,0)</f>
        <v>#N/A</v>
      </c>
      <c r="V138" s="194" t="e">
        <f aca="false">VLOOKUP(B1,Dati!B31:AF42,22,0)</f>
        <v>#N/A</v>
      </c>
      <c r="W138" s="194" t="e">
        <f aca="false">VLOOKUP(B1,Dati!B31:AF42,23,0)</f>
        <v>#N/A</v>
      </c>
      <c r="X138" s="194" t="e">
        <f aca="false">VLOOKUP(B1,Dati!B31:AF42,24,0)</f>
        <v>#N/A</v>
      </c>
      <c r="Y138" s="194" t="e">
        <f aca="false">VLOOKUP(B1,Dati!B31:AF42,25,0)</f>
        <v>#N/A</v>
      </c>
      <c r="Z138" s="194" t="e">
        <f aca="false">VLOOKUP(B1,Dati!B31:AF42,26,0)</f>
        <v>#N/A</v>
      </c>
      <c r="AA138" s="194" t="e">
        <f aca="false">VLOOKUP(B1,Dati!B31:AF42,27,0)</f>
        <v>#N/A</v>
      </c>
      <c r="AB138" s="194" t="e">
        <f aca="false">VLOOKUP(B1,Dati!B31:AF42,28,0)</f>
        <v>#N/A</v>
      </c>
      <c r="AC138" s="194" t="e">
        <f aca="false">VLOOKUP(B1,Dati!B31:AF42,29,0)</f>
        <v>#N/A</v>
      </c>
      <c r="AD138" s="194" t="e">
        <f aca="false">VLOOKUP(B1,Dati!B31:AF42,30,0)</f>
        <v>#N/A</v>
      </c>
      <c r="AE138" s="194" t="e">
        <f aca="false">VLOOKUP(B1,Dati!B31:AF42,31,0)</f>
        <v>#N/A</v>
      </c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</row>
    <row r="139" customFormat="false" ht="12.75" hidden="false" customHeight="true" outlineLevel="0" collapsed="false">
      <c r="A139" s="194" t="s">
        <v>104</v>
      </c>
      <c r="B139" s="194" t="e">
        <f aca="false">VLOOKUP(B1,Dati!B45:AF56,2,0)</f>
        <v>#N/A</v>
      </c>
      <c r="C139" s="194" t="e">
        <f aca="false">VLOOKUP(B1,Dati!B45:AF56,3,0)</f>
        <v>#N/A</v>
      </c>
      <c r="D139" s="194" t="e">
        <f aca="false">VLOOKUP(B1,Dati!B45:AF56,4,0)</f>
        <v>#N/A</v>
      </c>
      <c r="E139" s="194" t="e">
        <f aca="false">VLOOKUP(B1,Dati!B45:AF56,5,0)</f>
        <v>#N/A</v>
      </c>
      <c r="F139" s="194" t="e">
        <f aca="false">VLOOKUP(B1,Dati!B45:AF56,6,0)</f>
        <v>#N/A</v>
      </c>
      <c r="G139" s="194" t="e">
        <f aca="false">VLOOKUP(B1,Dati!B45:AF56,7,0)</f>
        <v>#N/A</v>
      </c>
      <c r="H139" s="194" t="e">
        <f aca="false">VLOOKUP(B1,Dati!B45:AF56,8,0)</f>
        <v>#N/A</v>
      </c>
      <c r="I139" s="194" t="e">
        <f aca="false">VLOOKUP(B1,Dati!B45:AF56,9,0)</f>
        <v>#N/A</v>
      </c>
      <c r="J139" s="194" t="e">
        <f aca="false">VLOOKUP(B1,Dati!B45:AF56,10,0)</f>
        <v>#N/A</v>
      </c>
      <c r="K139" s="194" t="e">
        <f aca="false">VLOOKUP(B1,Dati!B45:AF56,11,0)</f>
        <v>#N/A</v>
      </c>
      <c r="L139" s="194" t="e">
        <f aca="false">VLOOKUP(B1,Dati!B45:AF56,12,0)</f>
        <v>#N/A</v>
      </c>
      <c r="M139" s="194" t="e">
        <f aca="false">VLOOKUP(B1,Dati!B45:AF56,13,0)</f>
        <v>#N/A</v>
      </c>
      <c r="N139" s="194" t="e">
        <f aca="false">VLOOKUP(B1,Dati!B45:AF56,14,0)</f>
        <v>#N/A</v>
      </c>
      <c r="O139" s="194" t="e">
        <f aca="false">VLOOKUP(B1,Dati!B45:AF56,15,0)</f>
        <v>#N/A</v>
      </c>
      <c r="P139" s="194" t="e">
        <f aca="false">VLOOKUP(B1,Dati!B45:AF56,16,0)</f>
        <v>#N/A</v>
      </c>
      <c r="Q139" s="194" t="e">
        <f aca="false">VLOOKUP(B1,Dati!B45:AF56,17,0)</f>
        <v>#N/A</v>
      </c>
      <c r="R139" s="194" t="e">
        <f aca="false">VLOOKUP(B1,Dati!B45:AF56,18,0)</f>
        <v>#N/A</v>
      </c>
      <c r="S139" s="194" t="e">
        <f aca="false">VLOOKUP(B1,Dati!B45:AF56,19,0)</f>
        <v>#N/A</v>
      </c>
      <c r="T139" s="194" t="e">
        <f aca="false">VLOOKUP(B1,Dati!B45:AF56,20,0)</f>
        <v>#N/A</v>
      </c>
      <c r="U139" s="194" t="e">
        <f aca="false">VLOOKUP(B1,Dati!B45:AF56,21,0)</f>
        <v>#N/A</v>
      </c>
      <c r="V139" s="194" t="e">
        <f aca="false">VLOOKUP(B1,Dati!B45:AF56,22,0)</f>
        <v>#N/A</v>
      </c>
      <c r="W139" s="194" t="e">
        <f aca="false">VLOOKUP(B1,Dati!B45:AF56,23,0)</f>
        <v>#N/A</v>
      </c>
      <c r="X139" s="194" t="e">
        <f aca="false">VLOOKUP(B1,Dati!B45:AF56,24,0)</f>
        <v>#N/A</v>
      </c>
      <c r="Y139" s="194" t="e">
        <f aca="false">VLOOKUP(B1,Dati!B45:AF56,25,0)</f>
        <v>#N/A</v>
      </c>
      <c r="Z139" s="194" t="e">
        <f aca="false">VLOOKUP(B1,Dati!B45:AF56,26,0)</f>
        <v>#N/A</v>
      </c>
      <c r="AA139" s="194" t="e">
        <f aca="false">VLOOKUP(B1,Dati!B45:AF56,27,0)</f>
        <v>#N/A</v>
      </c>
      <c r="AB139" s="194" t="e">
        <f aca="false">VLOOKUP(B1,Dati!B45:AF56,28,0)</f>
        <v>#N/A</v>
      </c>
      <c r="AC139" s="194" t="e">
        <f aca="false">VLOOKUP(B1,Dati!B45:AF56,29,0)</f>
        <v>#N/A</v>
      </c>
      <c r="AD139" s="194" t="e">
        <f aca="false">VLOOKUP(B1,Dati!B45:AF56,30,0)</f>
        <v>#N/A</v>
      </c>
      <c r="AE139" s="194" t="e">
        <f aca="false">VLOOKUP(B1,Dati!B45:AF56,31,0)</f>
        <v>#N/A</v>
      </c>
      <c r="AF139" s="151"/>
      <c r="AG139" s="151"/>
      <c r="AH139" s="151"/>
      <c r="AI139" s="151"/>
      <c r="AJ139" s="151"/>
      <c r="AK139" s="151"/>
      <c r="AL139" s="151"/>
      <c r="AM139" s="151"/>
      <c r="AN139" s="151"/>
      <c r="AO139" s="151"/>
    </row>
    <row r="140" customFormat="false" ht="12.75" hidden="false" customHeight="true" outlineLevel="0" collapsed="false">
      <c r="A140" s="194" t="s">
        <v>105</v>
      </c>
      <c r="B140" s="194" t="e">
        <f aca="false">VLOOKUP(B1,Dati!B59:AF70,2,0)</f>
        <v>#N/A</v>
      </c>
      <c r="C140" s="194" t="e">
        <f aca="false">VLOOKUP(B1,Dati!B59:AF70,3,0)</f>
        <v>#N/A</v>
      </c>
      <c r="D140" s="194" t="e">
        <f aca="false">VLOOKUP(B1,Dati!B59:AF70,4,0)</f>
        <v>#N/A</v>
      </c>
      <c r="E140" s="194" t="e">
        <f aca="false">VLOOKUP(B1,Dati!B59:AF70,5,0)</f>
        <v>#N/A</v>
      </c>
      <c r="F140" s="194" t="e">
        <f aca="false">VLOOKUP(B1,Dati!B59:AF70,6,0)</f>
        <v>#N/A</v>
      </c>
      <c r="G140" s="194" t="e">
        <f aca="false">VLOOKUP(B1,Dati!B59:AF70,7,0)</f>
        <v>#N/A</v>
      </c>
      <c r="H140" s="194" t="e">
        <f aca="false">VLOOKUP(B1,Dati!B59:AF70,8,0)</f>
        <v>#N/A</v>
      </c>
      <c r="I140" s="194" t="e">
        <f aca="false">VLOOKUP(B1,Dati!B59:AF70,9,0)</f>
        <v>#N/A</v>
      </c>
      <c r="J140" s="194" t="e">
        <f aca="false">VLOOKUP(B1,Dati!B59:AF70,10,0)</f>
        <v>#N/A</v>
      </c>
      <c r="K140" s="194" t="e">
        <f aca="false">VLOOKUP(B1,Dati!B59:AF70,11,0)</f>
        <v>#N/A</v>
      </c>
      <c r="L140" s="194" t="e">
        <f aca="false">VLOOKUP(B1,Dati!B59:AF70,12,0)</f>
        <v>#N/A</v>
      </c>
      <c r="M140" s="194" t="e">
        <f aca="false">VLOOKUP(B1,Dati!B59:AF70,13,0)</f>
        <v>#N/A</v>
      </c>
      <c r="N140" s="194" t="e">
        <f aca="false">VLOOKUP(B1,Dati!B59:AF70,14,0)</f>
        <v>#N/A</v>
      </c>
      <c r="O140" s="194" t="e">
        <f aca="false">VLOOKUP(B1,Dati!B59:AF70,15,0)</f>
        <v>#N/A</v>
      </c>
      <c r="P140" s="194" t="e">
        <f aca="false">VLOOKUP(B1,Dati!B59:AF70,16,0)</f>
        <v>#N/A</v>
      </c>
      <c r="Q140" s="194" t="e">
        <f aca="false">VLOOKUP(B1,Dati!B59:AF70,17,0)</f>
        <v>#N/A</v>
      </c>
      <c r="R140" s="194" t="e">
        <f aca="false">VLOOKUP(B1,Dati!B59:AF70,18,0)</f>
        <v>#N/A</v>
      </c>
      <c r="S140" s="194" t="e">
        <f aca="false">VLOOKUP(B1,Dati!B59:AF70,19,0)</f>
        <v>#N/A</v>
      </c>
      <c r="T140" s="194" t="e">
        <f aca="false">VLOOKUP(B1,Dati!B59:AF70,20,0)</f>
        <v>#N/A</v>
      </c>
      <c r="U140" s="194" t="e">
        <f aca="false">VLOOKUP(B1,Dati!B59:AF70,21,0)</f>
        <v>#N/A</v>
      </c>
      <c r="V140" s="194" t="e">
        <f aca="false">VLOOKUP(B1,Dati!B59:AF70,22,0)</f>
        <v>#N/A</v>
      </c>
      <c r="W140" s="194" t="e">
        <f aca="false">VLOOKUP(B1,Dati!B59:AF70,23,0)</f>
        <v>#N/A</v>
      </c>
      <c r="X140" s="194" t="e">
        <f aca="false">VLOOKUP(B1,Dati!B59:AF70,24,0)</f>
        <v>#N/A</v>
      </c>
      <c r="Y140" s="194" t="e">
        <f aca="false">VLOOKUP(B1,Dati!B59:AF70,25,0)</f>
        <v>#N/A</v>
      </c>
      <c r="Z140" s="194" t="e">
        <f aca="false">VLOOKUP(B1,Dati!B59:AF70,26,0)</f>
        <v>#N/A</v>
      </c>
      <c r="AA140" s="194" t="e">
        <f aca="false">VLOOKUP(B1,Dati!B59:AF70,27,0)</f>
        <v>#N/A</v>
      </c>
      <c r="AB140" s="194" t="e">
        <f aca="false">VLOOKUP(B1,Dati!B59:AF70,28,0)</f>
        <v>#N/A</v>
      </c>
      <c r="AC140" s="194" t="e">
        <f aca="false">VLOOKUP(B1,Dati!B59:AF70,29,0)</f>
        <v>#N/A</v>
      </c>
      <c r="AD140" s="194" t="e">
        <f aca="false">VLOOKUP(B1,Dati!B59:AF70,30,0)</f>
        <v>#N/A</v>
      </c>
      <c r="AE140" s="194" t="e">
        <f aca="false">VLOOKUP(B1,Dati!B59:AF70,31,0)</f>
        <v>#N/A</v>
      </c>
      <c r="AF140" s="151"/>
      <c r="AG140" s="151"/>
      <c r="AH140" s="151"/>
      <c r="AI140" s="151"/>
      <c r="AJ140" s="151"/>
      <c r="AK140" s="151"/>
      <c r="AL140" s="151"/>
      <c r="AM140" s="151"/>
      <c r="AN140" s="151"/>
      <c r="AO140" s="151"/>
    </row>
    <row r="141" customFormat="false" ht="12.75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8.43"/>
    <col collapsed="false" customWidth="true" hidden="false" outlineLevel="0" max="3" min="3" style="0" width="25.71"/>
    <col collapsed="false" customWidth="true" hidden="false" outlineLevel="0" max="1025" min="4" style="0" width="17.29"/>
  </cols>
  <sheetData>
    <row r="1" customFormat="false" ht="15" hidden="false" customHeight="false" outlineLevel="0" collapsed="false">
      <c r="A1" s="146" t="s">
        <v>106</v>
      </c>
      <c r="B1" s="146"/>
      <c r="C1" s="146" t="s">
        <v>32</v>
      </c>
    </row>
    <row r="2" customFormat="false" ht="15" hidden="false" customHeight="false" outlineLevel="0" collapsed="false">
      <c r="A2" s="146" t="s">
        <v>107</v>
      </c>
      <c r="B2" s="146" t="s">
        <v>108</v>
      </c>
      <c r="C2" s="146" t="s">
        <v>109</v>
      </c>
      <c r="D2" s="146" t="s">
        <v>110</v>
      </c>
    </row>
    <row r="3" customFormat="false" ht="15" hidden="false" customHeight="false" outlineLevel="0" collapsed="false">
      <c r="A3" s="146" t="n">
        <v>2</v>
      </c>
      <c r="B3" s="146"/>
      <c r="C3" s="146" t="s">
        <v>111</v>
      </c>
      <c r="D3" s="146" t="s">
        <v>112</v>
      </c>
    </row>
    <row r="4" customFormat="false" ht="15" hidden="false" customHeight="false" outlineLevel="0" collapsed="false">
      <c r="A4" s="146" t="n">
        <v>6</v>
      </c>
      <c r="B4" s="146"/>
      <c r="C4" s="146" t="s">
        <v>113</v>
      </c>
      <c r="D4" s="146" t="s">
        <v>114</v>
      </c>
    </row>
    <row r="5" customFormat="false" ht="15" hidden="false" customHeight="false" outlineLevel="0" collapsed="false">
      <c r="A5" s="146" t="n">
        <v>10</v>
      </c>
      <c r="B5" s="146"/>
      <c r="C5" s="146" t="s">
        <v>115</v>
      </c>
      <c r="D5" s="146" t="s">
        <v>116</v>
      </c>
    </row>
    <row r="6" customFormat="false" ht="15" hidden="false" customHeight="false" outlineLevel="0" collapsed="false">
      <c r="A6" s="146" t="n">
        <v>16</v>
      </c>
      <c r="B6" s="146"/>
      <c r="C6" s="146" t="s">
        <v>117</v>
      </c>
      <c r="D6" s="146" t="s">
        <v>118</v>
      </c>
    </row>
    <row r="7" customFormat="false" ht="15" hidden="false" customHeight="false" outlineLevel="0" collapsed="false">
      <c r="A7" s="146" t="n">
        <v>12</v>
      </c>
      <c r="B7" s="146"/>
      <c r="C7" s="146" t="s">
        <v>119</v>
      </c>
      <c r="D7" s="146" t="s">
        <v>120</v>
      </c>
    </row>
    <row r="8" customFormat="false" ht="15" hidden="false" customHeight="false" outlineLevel="0" collapsed="false">
      <c r="A8" s="146" t="n">
        <v>15</v>
      </c>
      <c r="B8" s="146"/>
      <c r="C8" s="146" t="s">
        <v>121</v>
      </c>
      <c r="D8" s="146" t="s">
        <v>122</v>
      </c>
    </row>
    <row r="9" customFormat="false" ht="15" hidden="false" customHeight="false" outlineLevel="0" collapsed="false">
      <c r="A9" s="146" t="n">
        <v>8</v>
      </c>
      <c r="B9" s="146" t="s">
        <v>123</v>
      </c>
      <c r="C9" s="146" t="s">
        <v>124</v>
      </c>
      <c r="D9" s="146" t="s">
        <v>125</v>
      </c>
    </row>
    <row r="10" customFormat="false" ht="15" hidden="false" customHeight="false" outlineLevel="0" collapsed="false">
      <c r="A10" s="146" t="n">
        <v>9</v>
      </c>
      <c r="B10" s="146"/>
      <c r="C10" s="146" t="s">
        <v>126</v>
      </c>
      <c r="D10" s="146" t="s">
        <v>127</v>
      </c>
    </row>
    <row r="11" customFormat="false" ht="15" hidden="false" customHeight="false" outlineLevel="0" collapsed="false">
      <c r="A11" s="146" t="n">
        <v>5</v>
      </c>
      <c r="B11" s="146"/>
      <c r="C11" s="146" t="s">
        <v>128</v>
      </c>
      <c r="D11" s="146" t="s">
        <v>129</v>
      </c>
    </row>
    <row r="12" customFormat="false" ht="15" hidden="false" customHeight="false" outlineLevel="0" collapsed="false">
      <c r="A12" s="146" t="n">
        <v>3</v>
      </c>
      <c r="B12" s="146"/>
      <c r="C12" s="146" t="s">
        <v>130</v>
      </c>
      <c r="D12" s="146" t="s">
        <v>131</v>
      </c>
    </row>
    <row r="13" customFormat="false" ht="15" hidden="false" customHeight="false" outlineLevel="0" collapsed="false">
      <c r="A13" s="146" t="n">
        <v>18</v>
      </c>
      <c r="B13" s="146"/>
      <c r="C13" s="146" t="s">
        <v>132</v>
      </c>
      <c r="D13" s="146" t="s">
        <v>133</v>
      </c>
    </row>
    <row r="14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21.43"/>
    <col collapsed="false" customWidth="true" hidden="false" outlineLevel="0" max="3" min="3" style="0" width="22.14"/>
    <col collapsed="false" customWidth="true" hidden="false" outlineLevel="0" max="1025" min="4" style="0" width="17.29"/>
  </cols>
  <sheetData>
    <row r="1" customFormat="false" ht="15" hidden="false" customHeight="false" outlineLevel="0" collapsed="false">
      <c r="A1" s="197" t="s">
        <v>134</v>
      </c>
    </row>
    <row r="2" customFormat="false" ht="15" hidden="false" customHeight="false" outlineLevel="0" collapsed="false">
      <c r="A2" s="198"/>
    </row>
    <row r="3" customFormat="false" ht="15" hidden="false" customHeight="false" outlineLevel="0" collapsed="false">
      <c r="A3" s="198" t="s">
        <v>135</v>
      </c>
    </row>
    <row r="4" customFormat="false" ht="15" hidden="false" customHeight="false" outlineLevel="0" collapsed="false">
      <c r="A4" s="197" t="s">
        <v>136</v>
      </c>
    </row>
    <row r="5" customFormat="false" ht="15" hidden="false" customHeight="false" outlineLevel="0" collapsed="false">
      <c r="A5" s="197" t="s">
        <v>137</v>
      </c>
    </row>
    <row r="6" customFormat="false" ht="15" hidden="false" customHeight="false" outlineLevel="0" collapsed="false">
      <c r="A6" s="199"/>
    </row>
    <row r="7" customFormat="false" ht="15" hidden="false" customHeight="false" outlineLevel="0" collapsed="false">
      <c r="A7" s="199" t="s">
        <v>138</v>
      </c>
    </row>
    <row r="8" customFormat="false" ht="15" hidden="false" customHeight="false" outlineLevel="0" collapsed="false">
      <c r="B8" s="200" t="s">
        <v>139</v>
      </c>
    </row>
    <row r="9" customFormat="false" ht="15" hidden="false" customHeight="false" outlineLevel="0" collapsed="false">
      <c r="B9" s="200" t="s">
        <v>140</v>
      </c>
    </row>
    <row r="10" customFormat="false" ht="15" hidden="false" customHeight="false" outlineLevel="0" collapsed="false">
      <c r="B10" s="200" t="s">
        <v>141</v>
      </c>
    </row>
    <row r="11" customFormat="false" ht="15" hidden="false" customHeight="false" outlineLevel="0" collapsed="false">
      <c r="B11" s="200" t="s">
        <v>142</v>
      </c>
    </row>
    <row r="12" customFormat="false" ht="15" hidden="false" customHeight="false" outlineLevel="0" collapsed="false">
      <c r="B12" s="200" t="s">
        <v>143</v>
      </c>
    </row>
    <row r="13" customFormat="false" ht="15" hidden="false" customHeight="false" outlineLevel="0" collapsed="false">
      <c r="A13" s="199" t="s">
        <v>144</v>
      </c>
      <c r="B13" s="200"/>
    </row>
    <row r="14" customFormat="false" ht="15" hidden="false" customHeight="false" outlineLevel="0" collapsed="false">
      <c r="B14" s="200" t="s">
        <v>145</v>
      </c>
    </row>
    <row r="15" customFormat="false" ht="15" hidden="false" customHeight="false" outlineLevel="0" collapsed="false">
      <c r="B15" s="200" t="s">
        <v>146</v>
      </c>
    </row>
    <row r="16" customFormat="false" ht="15" hidden="false" customHeight="false" outlineLevel="0" collapsed="false">
      <c r="B16" s="200" t="s">
        <v>147</v>
      </c>
    </row>
    <row r="17" customFormat="false" ht="15" hidden="false" customHeight="false" outlineLevel="0" collapsed="false">
      <c r="B17" s="200" t="s">
        <v>148</v>
      </c>
    </row>
    <row r="18" customFormat="false" ht="15" hidden="false" customHeight="false" outlineLevel="0" collapsed="false">
      <c r="B18" s="200" t="s">
        <v>149</v>
      </c>
    </row>
    <row r="19" customFormat="false" ht="15" hidden="false" customHeight="false" outlineLevel="0" collapsed="false">
      <c r="A19" s="199" t="s">
        <v>150</v>
      </c>
      <c r="B19" s="200"/>
    </row>
    <row r="20" customFormat="false" ht="15" hidden="false" customHeight="false" outlineLevel="0" collapsed="false">
      <c r="B20" s="200" t="s">
        <v>151</v>
      </c>
    </row>
    <row r="21" customFormat="false" ht="15" hidden="false" customHeight="false" outlineLevel="0" collapsed="false">
      <c r="B21" s="200" t="s">
        <v>152</v>
      </c>
    </row>
    <row r="22" customFormat="false" ht="15" hidden="false" customHeight="false" outlineLevel="0" collapsed="false">
      <c r="B22" s="200" t="s">
        <v>153</v>
      </c>
    </row>
    <row r="23" customFormat="false" ht="15" hidden="false" customHeight="false" outlineLevel="0" collapsed="false">
      <c r="B23" s="200" t="s">
        <v>154</v>
      </c>
    </row>
    <row r="24" customFormat="false" ht="15" hidden="false" customHeight="false" outlineLevel="0" collapsed="false">
      <c r="B24" s="200" t="s">
        <v>155</v>
      </c>
    </row>
    <row r="25" customFormat="false" ht="15" hidden="false" customHeight="false" outlineLevel="0" collapsed="false">
      <c r="B25" s="200" t="s">
        <v>156</v>
      </c>
    </row>
    <row r="26" customFormat="false" ht="15" hidden="false" customHeight="false" outlineLevel="0" collapsed="false">
      <c r="A26" s="199" t="s">
        <v>157</v>
      </c>
      <c r="B26" s="200"/>
    </row>
    <row r="27" customFormat="false" ht="15" hidden="false" customHeight="false" outlineLevel="0" collapsed="false">
      <c r="B27" s="200" t="s">
        <v>151</v>
      </c>
    </row>
    <row r="28" customFormat="false" ht="15" hidden="false" customHeight="false" outlineLevel="0" collapsed="false">
      <c r="B28" s="200" t="s">
        <v>158</v>
      </c>
    </row>
    <row r="29" customFormat="false" ht="15" hidden="false" customHeight="false" outlineLevel="0" collapsed="false">
      <c r="B29" s="200" t="s">
        <v>159</v>
      </c>
    </row>
    <row r="30" customFormat="false" ht="15" hidden="false" customHeight="false" outlineLevel="0" collapsed="false">
      <c r="B30" s="200" t="s">
        <v>160</v>
      </c>
    </row>
    <row r="31" customFormat="false" ht="15" hidden="false" customHeight="false" outlineLevel="0" collapsed="false">
      <c r="B31" s="200" t="s">
        <v>161</v>
      </c>
    </row>
    <row r="32" customFormat="false" ht="15" hidden="false" customHeight="false" outlineLevel="0" collapsed="false">
      <c r="A32" s="199" t="s">
        <v>162</v>
      </c>
      <c r="B32" s="200"/>
    </row>
    <row r="33" customFormat="false" ht="15" hidden="false" customHeight="false" outlineLevel="0" collapsed="false">
      <c r="B33" s="200" t="s">
        <v>163</v>
      </c>
    </row>
    <row r="34" customFormat="false" ht="15" hidden="false" customHeight="false" outlineLevel="0" collapsed="false">
      <c r="A34" s="198"/>
      <c r="B34" s="197"/>
    </row>
    <row r="35" customFormat="false" ht="15" hidden="false" customHeight="false" outlineLevel="0" collapsed="false">
      <c r="A35" s="198" t="s">
        <v>164</v>
      </c>
      <c r="B35" s="197"/>
    </row>
    <row r="36" customFormat="false" ht="15" hidden="false" customHeight="false" outlineLevel="0" collapsed="false">
      <c r="A36" s="197" t="s">
        <v>165</v>
      </c>
      <c r="B36" s="197"/>
    </row>
    <row r="37" customFormat="false" ht="15" hidden="false" customHeight="false" outlineLevel="0" collapsed="false">
      <c r="A37" s="146" t="s">
        <v>166</v>
      </c>
      <c r="B37" s="197"/>
    </row>
    <row r="38" customFormat="false" ht="15" hidden="false" customHeight="false" outlineLevel="0" collapsed="false">
      <c r="A38" s="197" t="s">
        <v>167</v>
      </c>
      <c r="B38" s="197"/>
    </row>
    <row r="39" customFormat="false" ht="15" hidden="false" customHeight="false" outlineLevel="0" collapsed="false">
      <c r="A39" s="197" t="s">
        <v>168</v>
      </c>
      <c r="B39" s="197"/>
    </row>
    <row r="40" customFormat="false" ht="15" hidden="false" customHeight="false" outlineLevel="0" collapsed="false">
      <c r="A40" s="198"/>
      <c r="B40" s="197"/>
    </row>
    <row r="41" customFormat="false" ht="15" hidden="false" customHeight="false" outlineLevel="0" collapsed="false">
      <c r="A41" s="198" t="s">
        <v>169</v>
      </c>
      <c r="B41" s="197"/>
    </row>
    <row r="42" customFormat="false" ht="15" hidden="false" customHeight="false" outlineLevel="0" collapsed="false">
      <c r="A42" s="197" t="s">
        <v>165</v>
      </c>
      <c r="B42" s="197"/>
    </row>
    <row r="43" customFormat="false" ht="15" hidden="false" customHeight="false" outlineLevel="0" collapsed="false">
      <c r="A43" s="197" t="s">
        <v>170</v>
      </c>
      <c r="B43" s="19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3.43"/>
    <col collapsed="false" customWidth="true" hidden="false" outlineLevel="0" max="3" min="3" style="0" width="3.99"/>
    <col collapsed="false" customWidth="true" hidden="false" outlineLevel="0" max="4" min="4" style="0" width="4.29"/>
    <col collapsed="false" customWidth="true" hidden="false" outlineLevel="0" max="5" min="5" style="0" width="4.14"/>
    <col collapsed="false" customWidth="true" hidden="false" outlineLevel="0" max="6" min="6" style="0" width="3.86"/>
    <col collapsed="false" customWidth="true" hidden="false" outlineLevel="0" max="10" min="7" style="0" width="4.29"/>
    <col collapsed="false" customWidth="true" hidden="false" outlineLevel="0" max="11" min="11" style="0" width="3.99"/>
    <col collapsed="false" customWidth="true" hidden="false" outlineLevel="0" max="12" min="12" style="0" width="4.29"/>
    <col collapsed="false" customWidth="true" hidden="false" outlineLevel="0" max="14" min="13" style="0" width="3.99"/>
    <col collapsed="false" customWidth="true" hidden="false" outlineLevel="0" max="15" min="15" style="0" width="4.29"/>
    <col collapsed="false" customWidth="true" hidden="false" outlineLevel="0" max="16" min="16" style="0" width="3.86"/>
    <col collapsed="false" customWidth="true" hidden="false" outlineLevel="0" max="18" min="17" style="0" width="3.99"/>
    <col collapsed="false" customWidth="true" hidden="false" outlineLevel="0" max="19" min="19" style="0" width="4.14"/>
    <col collapsed="false" customWidth="true" hidden="false" outlineLevel="0" max="20" min="20" style="0" width="3.86"/>
    <col collapsed="false" customWidth="true" hidden="false" outlineLevel="0" max="21" min="21" style="0" width="3.71"/>
    <col collapsed="false" customWidth="true" hidden="false" outlineLevel="0" max="22" min="22" style="0" width="3.57"/>
    <col collapsed="false" customWidth="true" hidden="false" outlineLevel="0" max="23" min="23" style="0" width="3.71"/>
    <col collapsed="false" customWidth="true" hidden="false" outlineLevel="0" max="24" min="24" style="0" width="3.99"/>
    <col collapsed="false" customWidth="true" hidden="false" outlineLevel="0" max="25" min="25" style="0" width="4.14"/>
    <col collapsed="false" customWidth="true" hidden="false" outlineLevel="0" max="26" min="26" style="0" width="3.71"/>
    <col collapsed="false" customWidth="true" hidden="false" outlineLevel="0" max="27" min="27" style="0" width="3.86"/>
    <col collapsed="false" customWidth="true" hidden="false" outlineLevel="0" max="28" min="28" style="0" width="4.43"/>
    <col collapsed="false" customWidth="true" hidden="false" outlineLevel="0" max="29" min="29" style="0" width="5.43"/>
    <col collapsed="false" customWidth="true" hidden="false" outlineLevel="0" max="30" min="30" style="0" width="4.86"/>
    <col collapsed="false" customWidth="true" hidden="false" outlineLevel="0" max="31" min="31" style="0" width="5.01"/>
    <col collapsed="false" customWidth="true" hidden="false" outlineLevel="0" max="32" min="32" style="0" width="5.86"/>
    <col collapsed="false" customWidth="true" hidden="false" outlineLevel="0" max="33" min="33" style="0" width="3.86"/>
    <col collapsed="false" customWidth="true" hidden="false" outlineLevel="0" max="34" min="34" style="0" width="4.86"/>
    <col collapsed="false" customWidth="true" hidden="false" outlineLevel="0" max="48" min="35" style="0" width="5.14"/>
    <col collapsed="false" customWidth="true" hidden="false" outlineLevel="0" max="1025" min="49" style="0" width="17.29"/>
  </cols>
  <sheetData>
    <row r="1" customFormat="false" ht="12.75" hidden="false" customHeight="true" outlineLevel="0" collapsed="false">
      <c r="A1" s="149" t="s">
        <v>45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</row>
    <row r="2" customFormat="false" ht="12.75" hidden="false" customHeight="true" outlineLevel="0" collapsed="false">
      <c r="A2" s="152"/>
      <c r="B2" s="153" t="n">
        <v>2</v>
      </c>
      <c r="C2" s="154" t="s">
        <v>46</v>
      </c>
      <c r="D2" s="154" t="s">
        <v>47</v>
      </c>
      <c r="E2" s="154" t="s">
        <v>47</v>
      </c>
      <c r="F2" s="154" t="s">
        <v>48</v>
      </c>
      <c r="G2" s="154" t="s">
        <v>47</v>
      </c>
      <c r="H2" s="154" t="s">
        <v>49</v>
      </c>
      <c r="I2" s="154" t="s">
        <v>47</v>
      </c>
      <c r="J2" s="154" t="s">
        <v>49</v>
      </c>
      <c r="K2" s="146" t="s">
        <v>47</v>
      </c>
      <c r="L2" s="154" t="s">
        <v>47</v>
      </c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5"/>
      <c r="AB2" s="155"/>
      <c r="AC2" s="155"/>
      <c r="AD2" s="155"/>
      <c r="AE2" s="155"/>
      <c r="AF2" s="155"/>
      <c r="AG2" s="156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</row>
    <row r="3" customFormat="false" ht="12.75" hidden="false" customHeight="true" outlineLevel="0" collapsed="false">
      <c r="A3" s="152"/>
      <c r="B3" s="153" t="n">
        <v>6</v>
      </c>
      <c r="C3" s="154" t="s">
        <v>50</v>
      </c>
      <c r="D3" s="154" t="s">
        <v>50</v>
      </c>
      <c r="E3" s="154" t="s">
        <v>46</v>
      </c>
      <c r="F3" s="154" t="s">
        <v>46</v>
      </c>
      <c r="G3" s="154" t="s">
        <v>47</v>
      </c>
      <c r="H3" s="154" t="s">
        <v>47</v>
      </c>
      <c r="I3" s="154" t="s">
        <v>46</v>
      </c>
      <c r="J3" s="154" t="s">
        <v>46</v>
      </c>
      <c r="K3" s="154" t="s">
        <v>46</v>
      </c>
      <c r="L3" s="154" t="s">
        <v>51</v>
      </c>
      <c r="M3" s="154" t="s">
        <v>50</v>
      </c>
      <c r="N3" s="154" t="s">
        <v>46</v>
      </c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5"/>
      <c r="AB3" s="155"/>
      <c r="AC3" s="155"/>
      <c r="AD3" s="155"/>
      <c r="AE3" s="155"/>
      <c r="AF3" s="155"/>
      <c r="AG3" s="156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</row>
    <row r="4" customFormat="false" ht="12.75" hidden="false" customHeight="true" outlineLevel="0" collapsed="false">
      <c r="A4" s="152"/>
      <c r="B4" s="153" t="n">
        <v>16</v>
      </c>
      <c r="C4" s="154" t="s">
        <v>50</v>
      </c>
      <c r="D4" s="154" t="s">
        <v>50</v>
      </c>
      <c r="E4" s="154" t="s">
        <v>46</v>
      </c>
      <c r="F4" s="154" t="s">
        <v>46</v>
      </c>
      <c r="G4" s="154" t="s">
        <v>47</v>
      </c>
      <c r="H4" s="154" t="s">
        <v>49</v>
      </c>
      <c r="I4" s="154" t="s">
        <v>47</v>
      </c>
      <c r="J4" s="154" t="s">
        <v>50</v>
      </c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5"/>
      <c r="AB4" s="155"/>
      <c r="AC4" s="155"/>
      <c r="AD4" s="155"/>
      <c r="AE4" s="155"/>
      <c r="AF4" s="155"/>
      <c r="AG4" s="156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</row>
    <row r="5" customFormat="false" ht="12.75" hidden="false" customHeight="true" outlineLevel="0" collapsed="false">
      <c r="A5" s="152"/>
      <c r="B5" s="153" t="n">
        <v>10</v>
      </c>
      <c r="C5" s="154" t="s">
        <v>46</v>
      </c>
      <c r="D5" s="154" t="s">
        <v>52</v>
      </c>
      <c r="E5" s="154" t="s">
        <v>47</v>
      </c>
      <c r="F5" s="154" t="s">
        <v>49</v>
      </c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5"/>
      <c r="AB5" s="155"/>
      <c r="AC5" s="155"/>
      <c r="AD5" s="155"/>
      <c r="AE5" s="155"/>
      <c r="AF5" s="155"/>
      <c r="AG5" s="156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  <c r="AT5" s="151"/>
      <c r="AU5" s="151"/>
      <c r="AV5" s="151"/>
    </row>
    <row r="6" customFormat="false" ht="12.75" hidden="false" customHeight="true" outlineLevel="0" collapsed="false">
      <c r="A6" s="152"/>
      <c r="B6" s="153" t="n">
        <v>15</v>
      </c>
      <c r="C6" s="154" t="s">
        <v>52</v>
      </c>
      <c r="D6" s="154" t="s">
        <v>46</v>
      </c>
      <c r="E6" s="154" t="s">
        <v>46</v>
      </c>
      <c r="F6" s="154" t="s">
        <v>47</v>
      </c>
      <c r="G6" s="154" t="s">
        <v>53</v>
      </c>
      <c r="H6" s="154" t="s">
        <v>46</v>
      </c>
      <c r="I6" s="154" t="s">
        <v>46</v>
      </c>
      <c r="J6" s="154" t="s">
        <v>51</v>
      </c>
      <c r="K6" s="154" t="s">
        <v>53</v>
      </c>
      <c r="L6" s="154" t="s">
        <v>46</v>
      </c>
      <c r="M6" s="154" t="s">
        <v>50</v>
      </c>
      <c r="N6" s="154" t="s">
        <v>46</v>
      </c>
      <c r="O6" s="154" t="s">
        <v>50</v>
      </c>
      <c r="P6" s="154" t="s">
        <v>50</v>
      </c>
      <c r="Q6" s="154" t="s">
        <v>47</v>
      </c>
      <c r="R6" s="154" t="s">
        <v>47</v>
      </c>
      <c r="S6" s="154"/>
      <c r="T6" s="154"/>
      <c r="U6" s="154"/>
      <c r="V6" s="154"/>
      <c r="W6" s="154"/>
      <c r="X6" s="154"/>
      <c r="Y6" s="154"/>
      <c r="Z6" s="154"/>
      <c r="AA6" s="155"/>
      <c r="AB6" s="155"/>
      <c r="AC6" s="155"/>
      <c r="AD6" s="155"/>
      <c r="AE6" s="155"/>
      <c r="AF6" s="155"/>
      <c r="AG6" s="156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  <c r="AT6" s="151"/>
      <c r="AU6" s="151"/>
      <c r="AV6" s="151"/>
    </row>
    <row r="7" customFormat="false" ht="12.75" hidden="false" customHeight="true" outlineLevel="0" collapsed="false">
      <c r="A7" s="152"/>
      <c r="B7" s="153" t="n">
        <v>12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5"/>
      <c r="AB7" s="155"/>
      <c r="AC7" s="155"/>
      <c r="AD7" s="155"/>
      <c r="AE7" s="155"/>
      <c r="AF7" s="155"/>
      <c r="AG7" s="156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</row>
    <row r="8" customFormat="false" ht="12.75" hidden="false" customHeight="true" outlineLevel="0" collapsed="false">
      <c r="A8" s="152"/>
      <c r="B8" s="153" t="n">
        <v>8</v>
      </c>
      <c r="C8" s="154" t="s">
        <v>54</v>
      </c>
      <c r="D8" s="154" t="s">
        <v>55</v>
      </c>
      <c r="E8" s="154" t="s">
        <v>51</v>
      </c>
      <c r="F8" s="154" t="s">
        <v>51</v>
      </c>
      <c r="G8" s="154" t="s">
        <v>51</v>
      </c>
      <c r="H8" s="154" t="s">
        <v>54</v>
      </c>
      <c r="I8" s="154" t="s">
        <v>51</v>
      </c>
      <c r="J8" s="154" t="s">
        <v>54</v>
      </c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5"/>
      <c r="AB8" s="155"/>
      <c r="AC8" s="155"/>
      <c r="AD8" s="155"/>
      <c r="AE8" s="155"/>
      <c r="AF8" s="155"/>
      <c r="AG8" s="156"/>
      <c r="AH8" s="151"/>
      <c r="AI8" s="151"/>
      <c r="AJ8" s="151"/>
      <c r="AK8" s="151"/>
      <c r="AL8" s="151"/>
      <c r="AM8" s="151"/>
      <c r="AN8" s="151"/>
      <c r="AO8" s="151"/>
      <c r="AP8" s="151"/>
      <c r="AQ8" s="151"/>
      <c r="AR8" s="151"/>
      <c r="AS8" s="151"/>
      <c r="AT8" s="151"/>
      <c r="AU8" s="151"/>
      <c r="AV8" s="151"/>
    </row>
    <row r="9" customFormat="false" ht="12.75" hidden="false" customHeight="true" outlineLevel="0" collapsed="false">
      <c r="A9" s="152"/>
      <c r="B9" s="153" t="n">
        <v>9</v>
      </c>
      <c r="C9" s="157" t="s">
        <v>51</v>
      </c>
      <c r="D9" s="157" t="s">
        <v>46</v>
      </c>
      <c r="E9" s="157" t="s">
        <v>56</v>
      </c>
      <c r="F9" s="157" t="s">
        <v>46</v>
      </c>
      <c r="G9" s="157" t="s">
        <v>50</v>
      </c>
      <c r="H9" s="157" t="s">
        <v>50</v>
      </c>
      <c r="I9" s="157" t="s">
        <v>46</v>
      </c>
      <c r="J9" s="157" t="s">
        <v>46</v>
      </c>
      <c r="K9" s="157" t="s">
        <v>52</v>
      </c>
      <c r="L9" s="157" t="s">
        <v>46</v>
      </c>
      <c r="M9" s="157" t="s">
        <v>47</v>
      </c>
      <c r="N9" s="157" t="s">
        <v>50</v>
      </c>
      <c r="O9" s="157" t="s">
        <v>47</v>
      </c>
      <c r="P9" s="154" t="s">
        <v>47</v>
      </c>
      <c r="Q9" s="154" t="s">
        <v>48</v>
      </c>
      <c r="R9" s="154" t="s">
        <v>56</v>
      </c>
      <c r="S9" s="154" t="s">
        <v>57</v>
      </c>
      <c r="T9" s="154" t="s">
        <v>57</v>
      </c>
      <c r="U9" s="154" t="s">
        <v>46</v>
      </c>
      <c r="V9" s="154" t="s">
        <v>50</v>
      </c>
      <c r="W9" s="154"/>
      <c r="X9" s="154"/>
      <c r="Y9" s="154"/>
      <c r="Z9" s="154"/>
      <c r="AA9" s="155"/>
      <c r="AB9" s="155"/>
      <c r="AC9" s="155"/>
      <c r="AD9" s="155"/>
      <c r="AE9" s="155"/>
      <c r="AF9" s="155"/>
      <c r="AG9" s="156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  <c r="AT9" s="151"/>
      <c r="AU9" s="151"/>
      <c r="AV9" s="151"/>
    </row>
    <row r="10" customFormat="false" ht="12.75" hidden="false" customHeight="true" outlineLevel="0" collapsed="false">
      <c r="A10" s="152"/>
      <c r="B10" s="153" t="n">
        <v>5</v>
      </c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5"/>
      <c r="AB10" s="155"/>
      <c r="AC10" s="155"/>
      <c r="AD10" s="155"/>
      <c r="AE10" s="155"/>
      <c r="AF10" s="155"/>
      <c r="AG10" s="156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</row>
    <row r="11" customFormat="false" ht="12.75" hidden="false" customHeight="true" outlineLevel="0" collapsed="false">
      <c r="A11" s="152"/>
      <c r="B11" s="158" t="n">
        <v>3</v>
      </c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5"/>
      <c r="AB11" s="155"/>
      <c r="AC11" s="155"/>
      <c r="AD11" s="155"/>
      <c r="AE11" s="155"/>
      <c r="AF11" s="155"/>
      <c r="AG11" s="156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</row>
    <row r="12" customFormat="false" ht="12.75" hidden="false" customHeight="true" outlineLevel="0" collapsed="false">
      <c r="A12" s="152"/>
      <c r="B12" s="158" t="n">
        <v>18</v>
      </c>
      <c r="C12" s="154" t="s">
        <v>46</v>
      </c>
      <c r="D12" s="154" t="s">
        <v>52</v>
      </c>
      <c r="E12" s="154" t="s">
        <v>47</v>
      </c>
      <c r="F12" s="154" t="s">
        <v>48</v>
      </c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5"/>
      <c r="AB12" s="155"/>
      <c r="AC12" s="155"/>
      <c r="AD12" s="155"/>
      <c r="AE12" s="155"/>
      <c r="AF12" s="155"/>
      <c r="AG12" s="156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151"/>
      <c r="AT12" s="151"/>
      <c r="AU12" s="151"/>
      <c r="AV12" s="151"/>
    </row>
    <row r="13" customFormat="false" ht="12.75" hidden="false" customHeight="true" outlineLevel="0" collapsed="false">
      <c r="A13" s="152"/>
      <c r="B13" s="158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5"/>
      <c r="AB13" s="155"/>
      <c r="AC13" s="155"/>
      <c r="AD13" s="155"/>
      <c r="AE13" s="155"/>
      <c r="AF13" s="155"/>
      <c r="AG13" s="156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</row>
    <row r="14" customFormat="false" ht="12.75" hidden="false" customHeight="true" outlineLevel="0" collapsed="false">
      <c r="A14" s="152"/>
      <c r="B14" s="159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5"/>
      <c r="AB14" s="155"/>
      <c r="AC14" s="155"/>
      <c r="AD14" s="155"/>
      <c r="AE14" s="155"/>
      <c r="AF14" s="155"/>
      <c r="AG14" s="156"/>
      <c r="AH14" s="151"/>
      <c r="AI14" s="151"/>
      <c r="AJ14" s="151"/>
      <c r="AK14" s="151"/>
      <c r="AL14" s="151"/>
      <c r="AM14" s="151"/>
      <c r="AN14" s="151"/>
      <c r="AO14" s="151"/>
      <c r="AP14" s="151"/>
      <c r="AQ14" s="151"/>
      <c r="AR14" s="151"/>
      <c r="AS14" s="151"/>
      <c r="AT14" s="151"/>
      <c r="AU14" s="151"/>
      <c r="AV14" s="151"/>
    </row>
    <row r="15" customFormat="false" ht="12.75" hidden="false" customHeight="true" outlineLevel="0" collapsed="false">
      <c r="A15" s="151"/>
      <c r="B15" s="160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51"/>
      <c r="AH15" s="151"/>
      <c r="AI15" s="151"/>
      <c r="AJ15" s="151"/>
      <c r="AK15" s="151"/>
      <c r="AL15" s="151"/>
      <c r="AM15" s="151"/>
      <c r="AN15" s="151"/>
      <c r="AO15" s="151"/>
      <c r="AP15" s="151"/>
      <c r="AQ15" s="151"/>
      <c r="AR15" s="151"/>
      <c r="AS15" s="151"/>
      <c r="AT15" s="151"/>
      <c r="AU15" s="151"/>
      <c r="AV15" s="151"/>
    </row>
    <row r="16" customFormat="false" ht="12.75" hidden="false" customHeight="true" outlineLevel="0" collapsed="false">
      <c r="A16" s="149" t="s">
        <v>58</v>
      </c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  <c r="AT16" s="151"/>
      <c r="AU16" s="151"/>
      <c r="AV16" s="151"/>
    </row>
    <row r="17" customFormat="false" ht="12.75" hidden="false" customHeight="true" outlineLevel="0" collapsed="false">
      <c r="A17" s="152"/>
      <c r="B17" s="153" t="n">
        <v>2</v>
      </c>
      <c r="C17" s="154" t="s">
        <v>47</v>
      </c>
      <c r="D17" s="154" t="s">
        <v>47</v>
      </c>
      <c r="E17" s="154" t="s">
        <v>47</v>
      </c>
      <c r="F17" s="154" t="s">
        <v>47</v>
      </c>
      <c r="G17" s="154" t="s">
        <v>47</v>
      </c>
      <c r="H17" s="154" t="s">
        <v>47</v>
      </c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5"/>
      <c r="AB17" s="155"/>
      <c r="AC17" s="155"/>
      <c r="AD17" s="155"/>
      <c r="AE17" s="155"/>
      <c r="AF17" s="155"/>
      <c r="AG17" s="156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  <c r="AT17" s="151"/>
      <c r="AU17" s="151"/>
      <c r="AV17" s="151"/>
    </row>
    <row r="18" customFormat="false" ht="12.75" hidden="false" customHeight="true" outlineLevel="0" collapsed="false">
      <c r="A18" s="152"/>
      <c r="B18" s="153" t="n">
        <v>6</v>
      </c>
      <c r="C18" s="154" t="s">
        <v>50</v>
      </c>
      <c r="D18" s="154" t="s">
        <v>46</v>
      </c>
      <c r="E18" s="154" t="s">
        <v>50</v>
      </c>
      <c r="F18" s="154" t="s">
        <v>47</v>
      </c>
      <c r="G18" s="154" t="s">
        <v>47</v>
      </c>
      <c r="H18" s="154" t="s">
        <v>46</v>
      </c>
      <c r="I18" s="154" t="s">
        <v>52</v>
      </c>
      <c r="J18" s="154" t="s">
        <v>46</v>
      </c>
      <c r="K18" s="154" t="s">
        <v>54</v>
      </c>
      <c r="L18" s="154" t="s">
        <v>50</v>
      </c>
      <c r="M18" s="154" t="s">
        <v>50</v>
      </c>
      <c r="N18" s="154" t="s">
        <v>47</v>
      </c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5"/>
      <c r="AB18" s="155"/>
      <c r="AC18" s="155"/>
      <c r="AD18" s="155"/>
      <c r="AE18" s="155"/>
      <c r="AF18" s="155"/>
      <c r="AG18" s="156"/>
      <c r="AH18" s="151"/>
      <c r="AI18" s="151"/>
      <c r="AJ18" s="151"/>
      <c r="AK18" s="151"/>
      <c r="AL18" s="151"/>
      <c r="AM18" s="151"/>
      <c r="AN18" s="151"/>
      <c r="AO18" s="151"/>
      <c r="AP18" s="151"/>
      <c r="AQ18" s="151"/>
      <c r="AR18" s="151"/>
      <c r="AS18" s="151"/>
      <c r="AT18" s="151"/>
      <c r="AU18" s="151"/>
      <c r="AV18" s="151"/>
    </row>
    <row r="19" customFormat="false" ht="12.75" hidden="false" customHeight="true" outlineLevel="0" collapsed="false">
      <c r="A19" s="152"/>
      <c r="B19" s="153" t="n">
        <v>16</v>
      </c>
      <c r="C19" s="154" t="s">
        <v>50</v>
      </c>
      <c r="D19" s="154" t="s">
        <v>47</v>
      </c>
      <c r="E19" s="154" t="s">
        <v>47</v>
      </c>
      <c r="F19" s="154" t="s">
        <v>50</v>
      </c>
      <c r="G19" s="154" t="s">
        <v>46</v>
      </c>
      <c r="H19" s="154" t="s">
        <v>46</v>
      </c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5"/>
      <c r="AB19" s="155"/>
      <c r="AC19" s="155"/>
      <c r="AD19" s="155"/>
      <c r="AE19" s="155"/>
      <c r="AF19" s="155"/>
      <c r="AG19" s="156"/>
      <c r="AH19" s="151"/>
      <c r="AI19" s="151"/>
      <c r="AJ19" s="151"/>
      <c r="AK19" s="151"/>
      <c r="AL19" s="151"/>
      <c r="AM19" s="151"/>
      <c r="AN19" s="151"/>
      <c r="AO19" s="151"/>
      <c r="AP19" s="151"/>
      <c r="AQ19" s="151"/>
      <c r="AR19" s="151"/>
      <c r="AS19" s="151"/>
      <c r="AT19" s="151"/>
      <c r="AU19" s="151"/>
      <c r="AV19" s="151"/>
    </row>
    <row r="20" customFormat="false" ht="12.75" hidden="false" customHeight="true" outlineLevel="0" collapsed="false">
      <c r="A20" s="152"/>
      <c r="B20" s="153" t="n">
        <v>10</v>
      </c>
      <c r="C20" s="154" t="s">
        <v>52</v>
      </c>
      <c r="D20" s="154" t="s">
        <v>52</v>
      </c>
      <c r="E20" s="154" t="s">
        <v>48</v>
      </c>
      <c r="F20" s="154" t="s">
        <v>46</v>
      </c>
      <c r="G20" s="154" t="s">
        <v>47</v>
      </c>
      <c r="H20" s="154" t="s">
        <v>47</v>
      </c>
      <c r="I20" s="154" t="s">
        <v>47</v>
      </c>
      <c r="J20" s="154" t="s">
        <v>47</v>
      </c>
      <c r="K20" s="154" t="s">
        <v>48</v>
      </c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5"/>
      <c r="AB20" s="155"/>
      <c r="AC20" s="155"/>
      <c r="AD20" s="155"/>
      <c r="AE20" s="155"/>
      <c r="AF20" s="155"/>
      <c r="AG20" s="156"/>
      <c r="AH20" s="151"/>
      <c r="AI20" s="151"/>
      <c r="AJ20" s="151"/>
      <c r="AK20" s="151"/>
      <c r="AL20" s="151"/>
      <c r="AM20" s="151"/>
      <c r="AN20" s="151"/>
      <c r="AO20" s="151"/>
      <c r="AP20" s="151"/>
      <c r="AQ20" s="151"/>
      <c r="AR20" s="151"/>
      <c r="AS20" s="151"/>
      <c r="AT20" s="151"/>
      <c r="AU20" s="151"/>
      <c r="AV20" s="151"/>
    </row>
    <row r="21" customFormat="false" ht="12.75" hidden="false" customHeight="true" outlineLevel="0" collapsed="false">
      <c r="A21" s="152"/>
      <c r="B21" s="153" t="n">
        <v>15</v>
      </c>
      <c r="C21" s="154" t="s">
        <v>50</v>
      </c>
      <c r="D21" s="154" t="s">
        <v>47</v>
      </c>
      <c r="E21" s="154" t="s">
        <v>47</v>
      </c>
      <c r="F21" s="154" t="s">
        <v>46</v>
      </c>
      <c r="G21" s="154" t="s">
        <v>51</v>
      </c>
      <c r="H21" s="154" t="s">
        <v>50</v>
      </c>
      <c r="I21" s="154" t="s">
        <v>50</v>
      </c>
      <c r="J21" s="154" t="s">
        <v>52</v>
      </c>
      <c r="K21" s="154" t="s">
        <v>52</v>
      </c>
      <c r="L21" s="154" t="s">
        <v>50</v>
      </c>
      <c r="M21" s="154" t="s">
        <v>50</v>
      </c>
      <c r="N21" s="154" t="s">
        <v>46</v>
      </c>
      <c r="O21" s="154" t="s">
        <v>50</v>
      </c>
      <c r="P21" s="154" t="s">
        <v>47</v>
      </c>
      <c r="Q21" s="154" t="s">
        <v>48</v>
      </c>
      <c r="R21" s="154" t="s">
        <v>54</v>
      </c>
      <c r="S21" s="154"/>
      <c r="T21" s="154"/>
      <c r="U21" s="154"/>
      <c r="V21" s="154"/>
      <c r="W21" s="154"/>
      <c r="X21" s="154"/>
      <c r="Y21" s="154"/>
      <c r="Z21" s="154"/>
      <c r="AA21" s="155"/>
      <c r="AB21" s="155"/>
      <c r="AC21" s="155"/>
      <c r="AD21" s="155"/>
      <c r="AE21" s="155"/>
      <c r="AF21" s="155"/>
      <c r="AG21" s="156"/>
      <c r="AH21" s="151"/>
      <c r="AI21" s="151"/>
      <c r="AJ21" s="151"/>
      <c r="AK21" s="151"/>
      <c r="AL21" s="151"/>
      <c r="AM21" s="151"/>
      <c r="AN21" s="151"/>
      <c r="AO21" s="151"/>
      <c r="AP21" s="151"/>
      <c r="AQ21" s="151"/>
      <c r="AR21" s="151"/>
      <c r="AS21" s="151"/>
      <c r="AT21" s="151"/>
      <c r="AU21" s="151"/>
      <c r="AV21" s="151"/>
    </row>
    <row r="22" customFormat="false" ht="12.75" hidden="false" customHeight="true" outlineLevel="0" collapsed="false">
      <c r="A22" s="152"/>
      <c r="B22" s="153" t="n">
        <v>12</v>
      </c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5"/>
      <c r="AB22" s="155"/>
      <c r="AC22" s="155"/>
      <c r="AD22" s="155"/>
      <c r="AE22" s="155"/>
      <c r="AF22" s="155"/>
      <c r="AG22" s="156"/>
      <c r="AH22" s="151"/>
      <c r="AI22" s="151"/>
      <c r="AJ22" s="151"/>
      <c r="AK22" s="151"/>
      <c r="AL22" s="151"/>
      <c r="AM22" s="151"/>
      <c r="AN22" s="151"/>
      <c r="AO22" s="151"/>
      <c r="AP22" s="151"/>
      <c r="AQ22" s="151"/>
      <c r="AR22" s="151"/>
      <c r="AS22" s="151"/>
      <c r="AT22" s="151"/>
      <c r="AU22" s="151"/>
      <c r="AV22" s="151"/>
    </row>
    <row r="23" customFormat="false" ht="12.75" hidden="false" customHeight="true" outlineLevel="0" collapsed="false">
      <c r="A23" s="152"/>
      <c r="B23" s="153" t="n">
        <v>8</v>
      </c>
      <c r="C23" s="154" t="s">
        <v>56</v>
      </c>
      <c r="D23" s="154" t="s">
        <v>51</v>
      </c>
      <c r="E23" s="154" t="s">
        <v>51</v>
      </c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5"/>
      <c r="AB23" s="155"/>
      <c r="AC23" s="155"/>
      <c r="AD23" s="155"/>
      <c r="AE23" s="155"/>
      <c r="AF23" s="155"/>
      <c r="AG23" s="156"/>
      <c r="AH23" s="151"/>
      <c r="AI23" s="151"/>
      <c r="AJ23" s="151"/>
      <c r="AK23" s="151"/>
      <c r="AL23" s="151"/>
      <c r="AM23" s="151"/>
      <c r="AN23" s="151"/>
      <c r="AO23" s="151"/>
      <c r="AP23" s="151"/>
      <c r="AQ23" s="151"/>
      <c r="AR23" s="151"/>
      <c r="AS23" s="151"/>
      <c r="AT23" s="151"/>
      <c r="AU23" s="151"/>
      <c r="AV23" s="151"/>
    </row>
    <row r="24" customFormat="false" ht="12.75" hidden="false" customHeight="true" outlineLevel="0" collapsed="false">
      <c r="A24" s="152"/>
      <c r="B24" s="153" t="n">
        <v>9</v>
      </c>
      <c r="C24" s="154" t="s">
        <v>59</v>
      </c>
      <c r="D24" s="154" t="s">
        <v>51</v>
      </c>
      <c r="E24" s="154" t="s">
        <v>46</v>
      </c>
      <c r="F24" s="154" t="s">
        <v>51</v>
      </c>
      <c r="G24" s="154" t="s">
        <v>46</v>
      </c>
      <c r="H24" s="146" t="s">
        <v>47</v>
      </c>
      <c r="I24" s="154" t="s">
        <v>47</v>
      </c>
      <c r="J24" s="154" t="s">
        <v>54</v>
      </c>
      <c r="K24" s="154" t="s">
        <v>51</v>
      </c>
      <c r="L24" s="154" t="s">
        <v>51</v>
      </c>
      <c r="M24" s="154" t="s">
        <v>59</v>
      </c>
      <c r="N24" s="154" t="s">
        <v>46</v>
      </c>
      <c r="O24" s="154" t="s">
        <v>50</v>
      </c>
      <c r="P24" s="154" t="s">
        <v>46</v>
      </c>
      <c r="Q24" s="154" t="s">
        <v>60</v>
      </c>
      <c r="R24" s="154" t="s">
        <v>47</v>
      </c>
      <c r="S24" s="154"/>
      <c r="T24" s="154"/>
      <c r="U24" s="154"/>
      <c r="V24" s="154"/>
      <c r="W24" s="154"/>
      <c r="X24" s="154"/>
      <c r="Y24" s="154"/>
      <c r="Z24" s="154"/>
      <c r="AA24" s="155"/>
      <c r="AB24" s="155"/>
      <c r="AC24" s="155"/>
      <c r="AD24" s="155"/>
      <c r="AE24" s="155"/>
      <c r="AF24" s="155"/>
      <c r="AG24" s="156"/>
      <c r="AH24" s="151"/>
      <c r="AI24" s="151"/>
      <c r="AJ24" s="151"/>
      <c r="AK24" s="151"/>
      <c r="AL24" s="151"/>
      <c r="AM24" s="151"/>
      <c r="AN24" s="151"/>
      <c r="AO24" s="151"/>
      <c r="AP24" s="151"/>
      <c r="AQ24" s="151"/>
      <c r="AR24" s="151"/>
      <c r="AS24" s="151"/>
      <c r="AT24" s="151"/>
      <c r="AU24" s="151"/>
      <c r="AV24" s="151"/>
    </row>
    <row r="25" customFormat="false" ht="12.75" hidden="false" customHeight="true" outlineLevel="0" collapsed="false">
      <c r="A25" s="152"/>
      <c r="B25" s="153" t="n">
        <v>5</v>
      </c>
      <c r="C25" s="154" t="s">
        <v>46</v>
      </c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5"/>
      <c r="AB25" s="155"/>
      <c r="AC25" s="155"/>
      <c r="AD25" s="155"/>
      <c r="AE25" s="155"/>
      <c r="AF25" s="155"/>
      <c r="AG25" s="156"/>
      <c r="AH25" s="151"/>
      <c r="AI25" s="151"/>
      <c r="AJ25" s="151"/>
      <c r="AK25" s="151"/>
      <c r="AL25" s="151"/>
      <c r="AM25" s="151"/>
      <c r="AN25" s="151"/>
      <c r="AO25" s="151"/>
      <c r="AP25" s="151"/>
      <c r="AQ25" s="151"/>
      <c r="AR25" s="151"/>
      <c r="AS25" s="151"/>
      <c r="AT25" s="151"/>
      <c r="AU25" s="151"/>
      <c r="AV25" s="151"/>
    </row>
    <row r="26" customFormat="false" ht="12.75" hidden="false" customHeight="true" outlineLevel="0" collapsed="false">
      <c r="A26" s="152"/>
      <c r="B26" s="158" t="n">
        <v>3</v>
      </c>
      <c r="C26" s="154" t="s">
        <v>48</v>
      </c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5"/>
      <c r="AB26" s="155"/>
      <c r="AC26" s="155"/>
      <c r="AD26" s="155"/>
      <c r="AE26" s="155"/>
      <c r="AF26" s="155"/>
      <c r="AG26" s="156"/>
      <c r="AH26" s="151"/>
      <c r="AI26" s="151"/>
      <c r="AJ26" s="151"/>
      <c r="AK26" s="151"/>
      <c r="AL26" s="151"/>
      <c r="AM26" s="151"/>
      <c r="AN26" s="151"/>
      <c r="AO26" s="151"/>
      <c r="AP26" s="151"/>
      <c r="AQ26" s="151"/>
      <c r="AR26" s="151"/>
      <c r="AS26" s="151"/>
      <c r="AT26" s="151"/>
      <c r="AU26" s="151"/>
      <c r="AV26" s="151"/>
    </row>
    <row r="27" customFormat="false" ht="12.75" hidden="false" customHeight="true" outlineLevel="0" collapsed="false">
      <c r="A27" s="152"/>
      <c r="B27" s="158" t="n">
        <v>18</v>
      </c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5"/>
      <c r="AB27" s="155"/>
      <c r="AC27" s="155"/>
      <c r="AD27" s="155"/>
      <c r="AE27" s="155"/>
      <c r="AF27" s="155"/>
      <c r="AG27" s="156"/>
      <c r="AH27" s="151"/>
      <c r="AI27" s="151"/>
      <c r="AJ27" s="151"/>
      <c r="AK27" s="151"/>
      <c r="AL27" s="151"/>
      <c r="AM27" s="151"/>
      <c r="AN27" s="151"/>
      <c r="AO27" s="151"/>
      <c r="AP27" s="151"/>
      <c r="AQ27" s="151"/>
      <c r="AR27" s="151"/>
      <c r="AS27" s="151"/>
      <c r="AT27" s="151"/>
      <c r="AU27" s="151"/>
      <c r="AV27" s="151"/>
    </row>
    <row r="28" customFormat="false" ht="12.75" hidden="false" customHeight="true" outlineLevel="0" collapsed="false">
      <c r="A28" s="152"/>
      <c r="B28" s="158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5"/>
      <c r="AB28" s="155"/>
      <c r="AC28" s="155"/>
      <c r="AD28" s="155"/>
      <c r="AE28" s="155"/>
      <c r="AF28" s="155"/>
      <c r="AG28" s="156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</row>
    <row r="29" customFormat="false" ht="12.75" hidden="false" customHeight="true" outlineLevel="0" collapsed="false">
      <c r="A29" s="151"/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51"/>
      <c r="AH29" s="151"/>
      <c r="AI29" s="151"/>
      <c r="AJ29" s="151"/>
      <c r="AK29" s="151"/>
      <c r="AL29" s="151"/>
      <c r="AM29" s="151"/>
      <c r="AN29" s="151"/>
      <c r="AO29" s="151"/>
      <c r="AP29" s="151"/>
      <c r="AQ29" s="151"/>
      <c r="AR29" s="151"/>
      <c r="AS29" s="151"/>
      <c r="AT29" s="151"/>
      <c r="AU29" s="151"/>
      <c r="AV29" s="151"/>
    </row>
    <row r="30" customFormat="false" ht="12.75" hidden="false" customHeight="true" outlineLevel="0" collapsed="false">
      <c r="A30" s="149" t="s">
        <v>61</v>
      </c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1"/>
      <c r="AH30" s="151"/>
      <c r="AI30" s="151"/>
      <c r="AJ30" s="151"/>
      <c r="AK30" s="151"/>
      <c r="AL30" s="151"/>
      <c r="AM30" s="151"/>
      <c r="AN30" s="151"/>
      <c r="AO30" s="151"/>
      <c r="AP30" s="151"/>
      <c r="AQ30" s="151"/>
      <c r="AR30" s="151"/>
      <c r="AS30" s="151"/>
      <c r="AT30" s="151"/>
      <c r="AU30" s="151"/>
      <c r="AV30" s="151"/>
    </row>
    <row r="31" customFormat="false" ht="12.75" hidden="false" customHeight="true" outlineLevel="0" collapsed="false">
      <c r="A31" s="152"/>
      <c r="B31" s="153" t="n">
        <v>2</v>
      </c>
      <c r="C31" s="154" t="s">
        <v>47</v>
      </c>
      <c r="D31" s="154" t="s">
        <v>49</v>
      </c>
      <c r="E31" s="154" t="s">
        <v>47</v>
      </c>
      <c r="F31" s="154" t="s">
        <v>53</v>
      </c>
      <c r="G31" s="154" t="s">
        <v>53</v>
      </c>
      <c r="H31" s="154" t="s">
        <v>53</v>
      </c>
      <c r="I31" s="154" t="s">
        <v>47</v>
      </c>
      <c r="J31" s="154" t="s">
        <v>47</v>
      </c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5"/>
      <c r="AB31" s="155"/>
      <c r="AC31" s="155"/>
      <c r="AD31" s="155"/>
      <c r="AE31" s="155"/>
      <c r="AF31" s="155"/>
      <c r="AG31" s="156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  <c r="AV31" s="151"/>
    </row>
    <row r="32" customFormat="false" ht="12.75" hidden="false" customHeight="true" outlineLevel="0" collapsed="false">
      <c r="A32" s="152"/>
      <c r="B32" s="153" t="n">
        <v>6</v>
      </c>
      <c r="C32" s="154" t="s">
        <v>46</v>
      </c>
      <c r="D32" s="154" t="s">
        <v>46</v>
      </c>
      <c r="E32" s="154" t="s">
        <v>53</v>
      </c>
      <c r="F32" s="154" t="s">
        <v>60</v>
      </c>
      <c r="G32" s="154" t="s">
        <v>50</v>
      </c>
      <c r="H32" s="154" t="s">
        <v>47</v>
      </c>
      <c r="I32" s="154" t="s">
        <v>50</v>
      </c>
      <c r="J32" s="154" t="s">
        <v>52</v>
      </c>
      <c r="K32" s="154" t="s">
        <v>46</v>
      </c>
      <c r="L32" s="154" t="s">
        <v>50</v>
      </c>
      <c r="M32" s="154" t="s">
        <v>47</v>
      </c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5"/>
      <c r="AB32" s="155"/>
      <c r="AC32" s="155"/>
      <c r="AD32" s="155"/>
      <c r="AE32" s="155"/>
      <c r="AF32" s="155"/>
      <c r="AG32" s="156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</row>
    <row r="33" customFormat="false" ht="12.75" hidden="false" customHeight="true" outlineLevel="0" collapsed="false">
      <c r="A33" s="152"/>
      <c r="B33" s="153" t="n">
        <v>16</v>
      </c>
      <c r="C33" s="154" t="s">
        <v>47</v>
      </c>
      <c r="D33" s="154" t="s">
        <v>50</v>
      </c>
      <c r="E33" s="154" t="s">
        <v>46</v>
      </c>
      <c r="F33" s="154" t="s">
        <v>46</v>
      </c>
      <c r="G33" s="154" t="s">
        <v>46</v>
      </c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5"/>
      <c r="AB33" s="155"/>
      <c r="AC33" s="155"/>
      <c r="AD33" s="155"/>
      <c r="AE33" s="155"/>
      <c r="AF33" s="155"/>
      <c r="AG33" s="156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  <c r="AV33" s="151"/>
    </row>
    <row r="34" customFormat="false" ht="12.75" hidden="false" customHeight="true" outlineLevel="0" collapsed="false">
      <c r="A34" s="152"/>
      <c r="B34" s="153" t="n">
        <v>10</v>
      </c>
      <c r="C34" s="154" t="s">
        <v>59</v>
      </c>
      <c r="D34" s="154" t="s">
        <v>47</v>
      </c>
      <c r="E34" s="154" t="s">
        <v>48</v>
      </c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5"/>
      <c r="AB34" s="155"/>
      <c r="AC34" s="155"/>
      <c r="AD34" s="155"/>
      <c r="AE34" s="155"/>
      <c r="AF34" s="155"/>
      <c r="AG34" s="156"/>
      <c r="AH34" s="151"/>
      <c r="AI34" s="151"/>
      <c r="AJ34" s="151"/>
      <c r="AK34" s="151"/>
      <c r="AL34" s="151"/>
      <c r="AM34" s="151"/>
      <c r="AN34" s="151"/>
      <c r="AO34" s="151"/>
      <c r="AP34" s="151"/>
      <c r="AQ34" s="151"/>
      <c r="AR34" s="151"/>
      <c r="AS34" s="151"/>
      <c r="AT34" s="151"/>
      <c r="AU34" s="151"/>
      <c r="AV34" s="151"/>
    </row>
    <row r="35" customFormat="false" ht="12.75" hidden="false" customHeight="true" outlineLevel="0" collapsed="false">
      <c r="A35" s="152"/>
      <c r="B35" s="153" t="n">
        <v>15</v>
      </c>
      <c r="C35" s="154" t="s">
        <v>46</v>
      </c>
      <c r="D35" s="154" t="s">
        <v>46</v>
      </c>
      <c r="E35" s="154" t="s">
        <v>46</v>
      </c>
      <c r="F35" s="154" t="s">
        <v>52</v>
      </c>
      <c r="G35" s="154" t="s">
        <v>47</v>
      </c>
      <c r="H35" s="154" t="s">
        <v>47</v>
      </c>
      <c r="I35" s="154" t="s">
        <v>48</v>
      </c>
      <c r="J35" s="154" t="s">
        <v>50</v>
      </c>
      <c r="K35" s="154" t="s">
        <v>50</v>
      </c>
      <c r="L35" s="154" t="s">
        <v>46</v>
      </c>
      <c r="M35" s="154" t="s">
        <v>47</v>
      </c>
      <c r="N35" s="154" t="s">
        <v>49</v>
      </c>
      <c r="O35" s="154" t="s">
        <v>47</v>
      </c>
      <c r="P35" s="154" t="s">
        <v>47</v>
      </c>
      <c r="Q35" s="154" t="s">
        <v>46</v>
      </c>
      <c r="R35" s="154" t="s">
        <v>50</v>
      </c>
      <c r="S35" s="154" t="s">
        <v>60</v>
      </c>
      <c r="T35" s="154"/>
      <c r="U35" s="154"/>
      <c r="V35" s="154"/>
      <c r="W35" s="154"/>
      <c r="X35" s="154"/>
      <c r="Y35" s="154"/>
      <c r="Z35" s="154"/>
      <c r="AA35" s="155"/>
      <c r="AB35" s="155"/>
      <c r="AC35" s="155"/>
      <c r="AD35" s="155"/>
      <c r="AE35" s="155"/>
      <c r="AF35" s="155"/>
      <c r="AG35" s="156"/>
      <c r="AH35" s="151"/>
      <c r="AI35" s="151"/>
      <c r="AJ35" s="151"/>
      <c r="AK35" s="151"/>
      <c r="AL35" s="151"/>
      <c r="AM35" s="151"/>
      <c r="AN35" s="151"/>
      <c r="AO35" s="151"/>
      <c r="AP35" s="151"/>
      <c r="AQ35" s="151"/>
      <c r="AR35" s="151"/>
      <c r="AS35" s="151"/>
      <c r="AT35" s="151"/>
      <c r="AU35" s="151"/>
      <c r="AV35" s="151"/>
    </row>
    <row r="36" customFormat="false" ht="12.75" hidden="false" customHeight="true" outlineLevel="0" collapsed="false">
      <c r="A36" s="152"/>
      <c r="B36" s="153" t="n">
        <v>12</v>
      </c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5"/>
      <c r="AB36" s="155"/>
      <c r="AC36" s="155"/>
      <c r="AD36" s="155"/>
      <c r="AE36" s="155"/>
      <c r="AF36" s="155"/>
      <c r="AG36" s="156"/>
      <c r="AH36" s="151"/>
      <c r="AI36" s="151"/>
      <c r="AJ36" s="151"/>
      <c r="AK36" s="151"/>
      <c r="AL36" s="151"/>
      <c r="AM36" s="151"/>
      <c r="AN36" s="151"/>
      <c r="AO36" s="151"/>
      <c r="AP36" s="151"/>
      <c r="AQ36" s="151"/>
      <c r="AR36" s="151"/>
      <c r="AS36" s="151"/>
      <c r="AT36" s="151"/>
      <c r="AU36" s="151"/>
      <c r="AV36" s="151"/>
    </row>
    <row r="37" customFormat="false" ht="12.75" hidden="false" customHeight="true" outlineLevel="0" collapsed="false">
      <c r="A37" s="152"/>
      <c r="B37" s="153" t="n">
        <v>8</v>
      </c>
      <c r="C37" s="154" t="s">
        <v>57</v>
      </c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  <c r="AA37" s="155"/>
      <c r="AB37" s="155"/>
      <c r="AC37" s="155"/>
      <c r="AD37" s="155"/>
      <c r="AE37" s="155"/>
      <c r="AF37" s="155"/>
      <c r="AG37" s="156"/>
      <c r="AH37" s="151"/>
      <c r="AI37" s="151"/>
      <c r="AJ37" s="151"/>
      <c r="AK37" s="151"/>
      <c r="AL37" s="151"/>
      <c r="AM37" s="151"/>
      <c r="AN37" s="151"/>
      <c r="AO37" s="151"/>
      <c r="AP37" s="151"/>
      <c r="AQ37" s="151"/>
      <c r="AR37" s="151"/>
      <c r="AS37" s="151"/>
      <c r="AT37" s="151"/>
      <c r="AU37" s="151"/>
      <c r="AV37" s="151"/>
    </row>
    <row r="38" customFormat="false" ht="12.75" hidden="false" customHeight="true" outlineLevel="0" collapsed="false">
      <c r="A38" s="152"/>
      <c r="B38" s="153" t="n">
        <v>9</v>
      </c>
      <c r="C38" s="154" t="s">
        <v>56</v>
      </c>
      <c r="D38" s="154" t="s">
        <v>57</v>
      </c>
      <c r="E38" s="154" t="s">
        <v>59</v>
      </c>
      <c r="F38" s="154" t="s">
        <v>47</v>
      </c>
      <c r="G38" s="154" t="s">
        <v>47</v>
      </c>
      <c r="H38" s="154" t="s">
        <v>54</v>
      </c>
      <c r="I38" s="154" t="s">
        <v>55</v>
      </c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5"/>
      <c r="AB38" s="155"/>
      <c r="AC38" s="155"/>
      <c r="AD38" s="155"/>
      <c r="AE38" s="155"/>
      <c r="AF38" s="155"/>
      <c r="AG38" s="156"/>
      <c r="AH38" s="151"/>
      <c r="AI38" s="151"/>
      <c r="AJ38" s="151"/>
      <c r="AK38" s="151"/>
      <c r="AL38" s="151"/>
      <c r="AM38" s="151"/>
      <c r="AN38" s="151"/>
      <c r="AO38" s="151"/>
      <c r="AP38" s="151"/>
      <c r="AQ38" s="151"/>
      <c r="AR38" s="151"/>
      <c r="AS38" s="151"/>
      <c r="AT38" s="151"/>
      <c r="AU38" s="151"/>
      <c r="AV38" s="151"/>
    </row>
    <row r="39" customFormat="false" ht="12.75" hidden="false" customHeight="true" outlineLevel="0" collapsed="false">
      <c r="A39" s="152"/>
      <c r="B39" s="153" t="n">
        <v>5</v>
      </c>
      <c r="C39" s="154" t="s">
        <v>57</v>
      </c>
      <c r="D39" s="154" t="s">
        <v>52</v>
      </c>
      <c r="E39" s="154" t="s">
        <v>46</v>
      </c>
      <c r="F39" s="154" t="s">
        <v>49</v>
      </c>
      <c r="G39" s="154" t="s">
        <v>47</v>
      </c>
      <c r="H39" s="154" t="s">
        <v>47</v>
      </c>
      <c r="I39" s="154" t="s">
        <v>47</v>
      </c>
      <c r="J39" s="154" t="s">
        <v>47</v>
      </c>
      <c r="K39" s="154" t="s">
        <v>47</v>
      </c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155"/>
      <c r="AB39" s="155"/>
      <c r="AC39" s="155"/>
      <c r="AD39" s="155"/>
      <c r="AE39" s="155"/>
      <c r="AF39" s="155"/>
      <c r="AG39" s="156"/>
      <c r="AH39" s="151"/>
      <c r="AI39" s="151"/>
      <c r="AJ39" s="151"/>
      <c r="AK39" s="151"/>
      <c r="AL39" s="151"/>
      <c r="AM39" s="151"/>
      <c r="AN39" s="151"/>
      <c r="AO39" s="151"/>
      <c r="AP39" s="151"/>
      <c r="AQ39" s="151"/>
      <c r="AR39" s="151"/>
      <c r="AS39" s="151"/>
      <c r="AT39" s="151"/>
      <c r="AU39" s="151"/>
      <c r="AV39" s="151"/>
    </row>
    <row r="40" customFormat="false" ht="12.75" hidden="false" customHeight="true" outlineLevel="0" collapsed="false">
      <c r="A40" s="152"/>
      <c r="B40" s="158" t="n">
        <v>3</v>
      </c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5"/>
      <c r="AB40" s="155"/>
      <c r="AC40" s="155"/>
      <c r="AD40" s="155"/>
      <c r="AE40" s="155"/>
      <c r="AF40" s="155"/>
      <c r="AG40" s="156"/>
      <c r="AH40" s="151"/>
      <c r="AI40" s="151"/>
      <c r="AJ40" s="151"/>
      <c r="AK40" s="151"/>
      <c r="AL40" s="151"/>
      <c r="AM40" s="151"/>
      <c r="AN40" s="151"/>
      <c r="AO40" s="151"/>
      <c r="AP40" s="151"/>
      <c r="AQ40" s="151"/>
      <c r="AR40" s="151"/>
      <c r="AS40" s="151"/>
      <c r="AT40" s="151"/>
      <c r="AU40" s="151"/>
      <c r="AV40" s="151"/>
    </row>
    <row r="41" customFormat="false" ht="12.75" hidden="false" customHeight="true" outlineLevel="0" collapsed="false">
      <c r="A41" s="152"/>
      <c r="B41" s="158" t="n">
        <v>18</v>
      </c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5"/>
      <c r="AB41" s="155"/>
      <c r="AC41" s="155"/>
      <c r="AD41" s="155"/>
      <c r="AE41" s="155"/>
      <c r="AF41" s="155"/>
      <c r="AG41" s="156"/>
      <c r="AH41" s="151"/>
      <c r="AI41" s="151"/>
      <c r="AJ41" s="151"/>
      <c r="AK41" s="151"/>
      <c r="AL41" s="151"/>
      <c r="AM41" s="151"/>
      <c r="AN41" s="151"/>
      <c r="AO41" s="151"/>
      <c r="AP41" s="151"/>
      <c r="AQ41" s="151"/>
      <c r="AR41" s="151"/>
      <c r="AS41" s="151"/>
      <c r="AT41" s="151"/>
      <c r="AU41" s="151"/>
      <c r="AV41" s="151"/>
    </row>
    <row r="42" customFormat="false" ht="12.75" hidden="false" customHeight="true" outlineLevel="0" collapsed="false">
      <c r="A42" s="152"/>
      <c r="B42" s="158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  <c r="AA42" s="155"/>
      <c r="AB42" s="155"/>
      <c r="AC42" s="155"/>
      <c r="AD42" s="155"/>
      <c r="AE42" s="155"/>
      <c r="AF42" s="155"/>
      <c r="AG42" s="156"/>
      <c r="AH42" s="151"/>
      <c r="AI42" s="151"/>
      <c r="AJ42" s="151"/>
      <c r="AK42" s="151"/>
      <c r="AL42" s="151"/>
      <c r="AM42" s="151"/>
      <c r="AN42" s="151"/>
      <c r="AO42" s="151"/>
      <c r="AP42" s="151"/>
      <c r="AQ42" s="151"/>
      <c r="AR42" s="151"/>
      <c r="AS42" s="151"/>
      <c r="AT42" s="151"/>
      <c r="AU42" s="151"/>
      <c r="AV42" s="151"/>
    </row>
    <row r="43" customFormat="false" ht="12.75" hidden="false" customHeight="true" outlineLevel="0" collapsed="false">
      <c r="A43" s="151"/>
      <c r="B43" s="160"/>
      <c r="C43" s="160"/>
      <c r="D43" s="160"/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51"/>
      <c r="AH43" s="151"/>
      <c r="AI43" s="151"/>
      <c r="AJ43" s="151"/>
      <c r="AK43" s="151"/>
      <c r="AL43" s="151"/>
      <c r="AM43" s="151"/>
      <c r="AN43" s="151"/>
      <c r="AO43" s="151"/>
      <c r="AP43" s="151"/>
      <c r="AQ43" s="151"/>
      <c r="AR43" s="151"/>
      <c r="AS43" s="151"/>
      <c r="AT43" s="151"/>
      <c r="AU43" s="151"/>
      <c r="AV43" s="151"/>
    </row>
    <row r="44" customFormat="false" ht="12.75" hidden="false" customHeight="true" outlineLevel="0" collapsed="false">
      <c r="A44" s="149" t="s">
        <v>62</v>
      </c>
      <c r="B44" s="150"/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1"/>
      <c r="AH44" s="151"/>
      <c r="AI44" s="151"/>
      <c r="AJ44" s="151"/>
      <c r="AK44" s="151"/>
      <c r="AL44" s="151"/>
      <c r="AM44" s="151"/>
      <c r="AN44" s="151"/>
      <c r="AO44" s="151"/>
      <c r="AP44" s="151"/>
      <c r="AQ44" s="151"/>
      <c r="AR44" s="151"/>
      <c r="AS44" s="151"/>
      <c r="AT44" s="151"/>
      <c r="AU44" s="151"/>
      <c r="AV44" s="151"/>
    </row>
    <row r="45" customFormat="false" ht="12.75" hidden="false" customHeight="true" outlineLevel="0" collapsed="false">
      <c r="A45" s="152"/>
      <c r="B45" s="153" t="n">
        <v>2</v>
      </c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  <c r="AA45" s="155"/>
      <c r="AB45" s="155"/>
      <c r="AC45" s="155"/>
      <c r="AD45" s="155"/>
      <c r="AE45" s="155"/>
      <c r="AF45" s="155"/>
      <c r="AG45" s="156"/>
      <c r="AH45" s="151"/>
      <c r="AI45" s="151"/>
      <c r="AJ45" s="151"/>
      <c r="AK45" s="151"/>
      <c r="AL45" s="151"/>
      <c r="AM45" s="151"/>
      <c r="AN45" s="151"/>
      <c r="AO45" s="151"/>
      <c r="AP45" s="151"/>
      <c r="AQ45" s="151"/>
      <c r="AR45" s="151"/>
      <c r="AS45" s="151"/>
      <c r="AT45" s="151"/>
      <c r="AU45" s="151"/>
      <c r="AV45" s="151"/>
    </row>
    <row r="46" customFormat="false" ht="12.75" hidden="false" customHeight="true" outlineLevel="0" collapsed="false">
      <c r="A46" s="152"/>
      <c r="B46" s="153" t="n">
        <v>6</v>
      </c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5"/>
      <c r="AB46" s="155"/>
      <c r="AC46" s="155"/>
      <c r="AD46" s="155"/>
      <c r="AE46" s="155"/>
      <c r="AF46" s="155"/>
      <c r="AG46" s="156"/>
      <c r="AH46" s="151"/>
      <c r="AI46" s="151"/>
      <c r="AJ46" s="151"/>
      <c r="AK46" s="151"/>
      <c r="AL46" s="151"/>
      <c r="AM46" s="151"/>
      <c r="AN46" s="151"/>
      <c r="AO46" s="151"/>
      <c r="AP46" s="151"/>
      <c r="AQ46" s="151"/>
      <c r="AR46" s="151"/>
      <c r="AS46" s="151"/>
      <c r="AT46" s="151"/>
      <c r="AU46" s="151"/>
      <c r="AV46" s="151"/>
    </row>
    <row r="47" customFormat="false" ht="12.75" hidden="false" customHeight="true" outlineLevel="0" collapsed="false">
      <c r="B47" s="153" t="n">
        <v>16</v>
      </c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5"/>
      <c r="AB47" s="155"/>
      <c r="AC47" s="155"/>
      <c r="AD47" s="155"/>
      <c r="AE47" s="155"/>
      <c r="AF47" s="155"/>
      <c r="AG47" s="156"/>
      <c r="AH47" s="151"/>
      <c r="AI47" s="151"/>
      <c r="AJ47" s="151"/>
      <c r="AK47" s="151"/>
      <c r="AL47" s="151"/>
      <c r="AM47" s="151"/>
      <c r="AN47" s="151"/>
      <c r="AO47" s="151"/>
      <c r="AP47" s="151"/>
      <c r="AQ47" s="151"/>
      <c r="AR47" s="151"/>
      <c r="AS47" s="151"/>
      <c r="AT47" s="151"/>
      <c r="AU47" s="151"/>
      <c r="AV47" s="151"/>
    </row>
    <row r="48" customFormat="false" ht="12.75" hidden="false" customHeight="true" outlineLevel="0" collapsed="false">
      <c r="A48" s="152"/>
      <c r="B48" s="153" t="n">
        <v>10</v>
      </c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5"/>
      <c r="AB48" s="155"/>
      <c r="AC48" s="155"/>
      <c r="AD48" s="155"/>
      <c r="AE48" s="155"/>
      <c r="AF48" s="155"/>
      <c r="AG48" s="156"/>
      <c r="AH48" s="151"/>
      <c r="AI48" s="151"/>
      <c r="AJ48" s="151"/>
      <c r="AK48" s="151"/>
      <c r="AL48" s="151"/>
      <c r="AM48" s="151"/>
      <c r="AN48" s="151"/>
      <c r="AO48" s="151"/>
      <c r="AP48" s="151"/>
      <c r="AQ48" s="151"/>
      <c r="AR48" s="151"/>
      <c r="AS48" s="151"/>
      <c r="AT48" s="151"/>
      <c r="AU48" s="151"/>
      <c r="AV48" s="151"/>
    </row>
    <row r="49" customFormat="false" ht="12.75" hidden="false" customHeight="true" outlineLevel="0" collapsed="false">
      <c r="A49" s="152"/>
      <c r="B49" s="153" t="n">
        <v>15</v>
      </c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5"/>
      <c r="AB49" s="155"/>
      <c r="AC49" s="155"/>
      <c r="AD49" s="155"/>
      <c r="AE49" s="155"/>
      <c r="AF49" s="155"/>
      <c r="AG49" s="156"/>
      <c r="AH49" s="151"/>
      <c r="AI49" s="151"/>
      <c r="AJ49" s="151"/>
      <c r="AK49" s="151"/>
      <c r="AL49" s="151"/>
      <c r="AM49" s="151"/>
      <c r="AN49" s="151"/>
      <c r="AO49" s="151"/>
      <c r="AP49" s="151"/>
      <c r="AQ49" s="151"/>
      <c r="AR49" s="151"/>
      <c r="AS49" s="151"/>
      <c r="AT49" s="151"/>
      <c r="AU49" s="151"/>
      <c r="AV49" s="151"/>
    </row>
    <row r="50" customFormat="false" ht="12.75" hidden="false" customHeight="true" outlineLevel="0" collapsed="false">
      <c r="A50" s="152"/>
      <c r="B50" s="153" t="n">
        <v>12</v>
      </c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5"/>
      <c r="AB50" s="155"/>
      <c r="AC50" s="155"/>
      <c r="AD50" s="155"/>
      <c r="AE50" s="155"/>
      <c r="AF50" s="155"/>
      <c r="AG50" s="156"/>
      <c r="AH50" s="151"/>
      <c r="AI50" s="151"/>
      <c r="AJ50" s="151"/>
      <c r="AK50" s="151"/>
      <c r="AL50" s="151"/>
      <c r="AM50" s="151"/>
      <c r="AN50" s="151"/>
      <c r="AO50" s="151"/>
      <c r="AP50" s="151"/>
      <c r="AQ50" s="151"/>
      <c r="AR50" s="151"/>
      <c r="AS50" s="151"/>
      <c r="AT50" s="151"/>
      <c r="AU50" s="151"/>
      <c r="AV50" s="151"/>
    </row>
    <row r="51" customFormat="false" ht="12.75" hidden="false" customHeight="true" outlineLevel="0" collapsed="false">
      <c r="A51" s="152"/>
      <c r="B51" s="153" t="n">
        <v>8</v>
      </c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5"/>
      <c r="AB51" s="155"/>
      <c r="AC51" s="155"/>
      <c r="AD51" s="155"/>
      <c r="AE51" s="155"/>
      <c r="AF51" s="155"/>
      <c r="AG51" s="156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1"/>
    </row>
    <row r="52" customFormat="false" ht="12.75" hidden="false" customHeight="true" outlineLevel="0" collapsed="false">
      <c r="A52" s="152"/>
      <c r="B52" s="153" t="n">
        <v>9</v>
      </c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5"/>
      <c r="AB52" s="155"/>
      <c r="AC52" s="155"/>
      <c r="AD52" s="155"/>
      <c r="AE52" s="155"/>
      <c r="AF52" s="155"/>
      <c r="AG52" s="156"/>
      <c r="AH52" s="151"/>
      <c r="AI52" s="151"/>
      <c r="AJ52" s="151"/>
      <c r="AK52" s="151"/>
      <c r="AL52" s="151"/>
      <c r="AM52" s="151"/>
      <c r="AN52" s="151"/>
      <c r="AO52" s="151"/>
      <c r="AP52" s="151"/>
      <c r="AQ52" s="151"/>
      <c r="AR52" s="151"/>
      <c r="AS52" s="151"/>
      <c r="AT52" s="151"/>
      <c r="AU52" s="151"/>
      <c r="AV52" s="151"/>
    </row>
    <row r="53" customFormat="false" ht="12.75" hidden="false" customHeight="true" outlineLevel="0" collapsed="false">
      <c r="A53" s="152"/>
      <c r="B53" s="153" t="n">
        <v>5</v>
      </c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5"/>
      <c r="AB53" s="155"/>
      <c r="AC53" s="155"/>
      <c r="AD53" s="155"/>
      <c r="AE53" s="155"/>
      <c r="AF53" s="155"/>
      <c r="AG53" s="156"/>
      <c r="AH53" s="151"/>
      <c r="AI53" s="151"/>
      <c r="AJ53" s="151"/>
      <c r="AK53" s="151"/>
      <c r="AL53" s="151"/>
      <c r="AM53" s="151"/>
      <c r="AN53" s="151"/>
      <c r="AO53" s="151"/>
      <c r="AP53" s="151"/>
      <c r="AQ53" s="151"/>
      <c r="AR53" s="151"/>
      <c r="AS53" s="151"/>
      <c r="AT53" s="151"/>
      <c r="AU53" s="151"/>
      <c r="AV53" s="151"/>
    </row>
    <row r="54" customFormat="false" ht="12.75" hidden="false" customHeight="true" outlineLevel="0" collapsed="false">
      <c r="A54" s="152"/>
      <c r="B54" s="158" t="n">
        <v>3</v>
      </c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5"/>
      <c r="AB54" s="155"/>
      <c r="AC54" s="155"/>
      <c r="AD54" s="155"/>
      <c r="AE54" s="155"/>
      <c r="AF54" s="155"/>
      <c r="AG54" s="156"/>
      <c r="AH54" s="151"/>
      <c r="AI54" s="151"/>
      <c r="AJ54" s="151"/>
      <c r="AK54" s="151"/>
      <c r="AL54" s="151"/>
      <c r="AM54" s="151"/>
      <c r="AN54" s="151"/>
      <c r="AO54" s="151"/>
      <c r="AP54" s="151"/>
      <c r="AQ54" s="151"/>
      <c r="AR54" s="151"/>
      <c r="AS54" s="151"/>
      <c r="AT54" s="151"/>
      <c r="AU54" s="151"/>
      <c r="AV54" s="151"/>
    </row>
    <row r="55" customFormat="false" ht="12.75" hidden="false" customHeight="true" outlineLevel="0" collapsed="false">
      <c r="A55" s="152"/>
      <c r="B55" s="158" t="n">
        <v>18</v>
      </c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5"/>
      <c r="AB55" s="155"/>
      <c r="AC55" s="155"/>
      <c r="AD55" s="155"/>
      <c r="AE55" s="155"/>
      <c r="AF55" s="155"/>
      <c r="AG55" s="156"/>
      <c r="AH55" s="151"/>
      <c r="AI55" s="151"/>
      <c r="AJ55" s="151"/>
      <c r="AK55" s="151"/>
      <c r="AL55" s="151"/>
      <c r="AM55" s="151"/>
      <c r="AN55" s="151"/>
      <c r="AO55" s="151"/>
      <c r="AP55" s="151"/>
      <c r="AQ55" s="151"/>
      <c r="AR55" s="151"/>
      <c r="AS55" s="151"/>
      <c r="AT55" s="151"/>
      <c r="AU55" s="151"/>
      <c r="AV55" s="151"/>
    </row>
    <row r="56" customFormat="false" ht="12.75" hidden="false" customHeight="true" outlineLevel="0" collapsed="false">
      <c r="A56" s="152"/>
      <c r="B56" s="158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5"/>
      <c r="AB56" s="155"/>
      <c r="AC56" s="155"/>
      <c r="AD56" s="155"/>
      <c r="AE56" s="155"/>
      <c r="AF56" s="155"/>
      <c r="AG56" s="156"/>
      <c r="AH56" s="151"/>
      <c r="AI56" s="151"/>
      <c r="AJ56" s="151"/>
      <c r="AK56" s="151"/>
      <c r="AL56" s="151"/>
      <c r="AM56" s="151"/>
      <c r="AN56" s="151"/>
      <c r="AO56" s="151"/>
      <c r="AP56" s="151"/>
      <c r="AQ56" s="151"/>
      <c r="AR56" s="151"/>
      <c r="AS56" s="151"/>
      <c r="AT56" s="151"/>
      <c r="AU56" s="151"/>
      <c r="AV56" s="151"/>
    </row>
    <row r="57" customFormat="false" ht="12.75" hidden="false" customHeight="true" outlineLevel="0" collapsed="false">
      <c r="A57" s="151"/>
      <c r="B57" s="160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51"/>
      <c r="AH57" s="151"/>
      <c r="AI57" s="151"/>
      <c r="AJ57" s="151"/>
      <c r="AK57" s="151"/>
      <c r="AL57" s="151"/>
      <c r="AM57" s="151"/>
      <c r="AN57" s="151"/>
      <c r="AO57" s="151"/>
      <c r="AP57" s="151"/>
      <c r="AQ57" s="151"/>
      <c r="AR57" s="151"/>
      <c r="AS57" s="151"/>
      <c r="AT57" s="151"/>
      <c r="AU57" s="151"/>
      <c r="AV57" s="151"/>
    </row>
    <row r="58" customFormat="false" ht="12.75" hidden="false" customHeight="true" outlineLevel="0" collapsed="false">
      <c r="A58" s="149" t="s">
        <v>63</v>
      </c>
      <c r="B58" s="150"/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1"/>
      <c r="AH58" s="151"/>
      <c r="AI58" s="151"/>
      <c r="AJ58" s="151"/>
      <c r="AK58" s="151"/>
      <c r="AL58" s="151"/>
      <c r="AM58" s="151"/>
      <c r="AN58" s="151"/>
      <c r="AO58" s="151"/>
      <c r="AP58" s="151"/>
      <c r="AQ58" s="151"/>
      <c r="AR58" s="151"/>
      <c r="AS58" s="151"/>
      <c r="AT58" s="151"/>
      <c r="AU58" s="151"/>
      <c r="AV58" s="151"/>
    </row>
    <row r="59" customFormat="false" ht="12.75" hidden="false" customHeight="true" outlineLevel="0" collapsed="false">
      <c r="A59" s="152"/>
      <c r="B59" s="153" t="n">
        <v>2</v>
      </c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5"/>
      <c r="AB59" s="155"/>
      <c r="AC59" s="155"/>
      <c r="AD59" s="155"/>
      <c r="AE59" s="155"/>
      <c r="AF59" s="155"/>
      <c r="AG59" s="156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</row>
    <row r="60" customFormat="false" ht="12.75" hidden="false" customHeight="true" outlineLevel="0" collapsed="false">
      <c r="A60" s="152"/>
      <c r="B60" s="153" t="n">
        <v>6</v>
      </c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5"/>
      <c r="AB60" s="155"/>
      <c r="AC60" s="155"/>
      <c r="AD60" s="155"/>
      <c r="AE60" s="155"/>
      <c r="AF60" s="155"/>
      <c r="AG60" s="156"/>
      <c r="AH60" s="151"/>
      <c r="AI60" s="151"/>
      <c r="AJ60" s="151"/>
      <c r="AK60" s="151"/>
      <c r="AL60" s="151"/>
      <c r="AM60" s="151"/>
      <c r="AN60" s="151"/>
      <c r="AO60" s="151"/>
      <c r="AP60" s="151"/>
      <c r="AQ60" s="151"/>
      <c r="AR60" s="151"/>
      <c r="AS60" s="151"/>
      <c r="AT60" s="151"/>
      <c r="AU60" s="151"/>
      <c r="AV60" s="151"/>
    </row>
    <row r="61" customFormat="false" ht="12.75" hidden="false" customHeight="true" outlineLevel="0" collapsed="false">
      <c r="A61" s="152"/>
      <c r="B61" s="153" t="n">
        <v>16</v>
      </c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5"/>
      <c r="AB61" s="155"/>
      <c r="AC61" s="155"/>
      <c r="AD61" s="155"/>
      <c r="AE61" s="155"/>
      <c r="AF61" s="155"/>
      <c r="AG61" s="156"/>
      <c r="AH61" s="151"/>
      <c r="AI61" s="151"/>
      <c r="AJ61" s="151"/>
      <c r="AK61" s="151"/>
      <c r="AL61" s="151"/>
      <c r="AM61" s="151"/>
      <c r="AN61" s="151"/>
      <c r="AO61" s="151"/>
      <c r="AP61" s="151"/>
      <c r="AQ61" s="151"/>
      <c r="AR61" s="151"/>
      <c r="AS61" s="151"/>
      <c r="AT61" s="151"/>
      <c r="AU61" s="151"/>
      <c r="AV61" s="151"/>
    </row>
    <row r="62" customFormat="false" ht="12.75" hidden="false" customHeight="true" outlineLevel="0" collapsed="false">
      <c r="A62" s="152"/>
      <c r="B62" s="153" t="n">
        <v>10</v>
      </c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5"/>
      <c r="AB62" s="155"/>
      <c r="AC62" s="155"/>
      <c r="AD62" s="155"/>
      <c r="AE62" s="155"/>
      <c r="AF62" s="155"/>
      <c r="AG62" s="156"/>
      <c r="AH62" s="151"/>
      <c r="AI62" s="151"/>
      <c r="AJ62" s="151"/>
      <c r="AK62" s="151"/>
      <c r="AL62" s="151"/>
      <c r="AM62" s="151"/>
      <c r="AN62" s="151"/>
      <c r="AO62" s="151"/>
      <c r="AP62" s="151"/>
      <c r="AQ62" s="151"/>
      <c r="AR62" s="151"/>
      <c r="AS62" s="151"/>
      <c r="AT62" s="151"/>
      <c r="AU62" s="151"/>
      <c r="AV62" s="151"/>
    </row>
    <row r="63" customFormat="false" ht="12.75" hidden="false" customHeight="true" outlineLevel="0" collapsed="false">
      <c r="A63" s="152"/>
      <c r="B63" s="153" t="n">
        <v>15</v>
      </c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5"/>
      <c r="AB63" s="155"/>
      <c r="AC63" s="155"/>
      <c r="AD63" s="155"/>
      <c r="AE63" s="155"/>
      <c r="AF63" s="155"/>
      <c r="AG63" s="156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</row>
    <row r="64" customFormat="false" ht="12.75" hidden="false" customHeight="true" outlineLevel="0" collapsed="false">
      <c r="A64" s="152"/>
      <c r="B64" s="153" t="n">
        <v>12</v>
      </c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5"/>
      <c r="AB64" s="155"/>
      <c r="AC64" s="155"/>
      <c r="AD64" s="155"/>
      <c r="AE64" s="155"/>
      <c r="AF64" s="155"/>
      <c r="AG64" s="156"/>
      <c r="AH64" s="151"/>
      <c r="AI64" s="151"/>
      <c r="AJ64" s="151"/>
      <c r="AK64" s="151"/>
      <c r="AL64" s="151"/>
      <c r="AM64" s="151"/>
      <c r="AN64" s="151"/>
      <c r="AO64" s="151"/>
      <c r="AP64" s="151"/>
      <c r="AQ64" s="151"/>
      <c r="AR64" s="151"/>
      <c r="AS64" s="151"/>
      <c r="AT64" s="151"/>
      <c r="AU64" s="151"/>
      <c r="AV64" s="151"/>
    </row>
    <row r="65" customFormat="false" ht="12.75" hidden="false" customHeight="true" outlineLevel="0" collapsed="false">
      <c r="A65" s="152"/>
      <c r="B65" s="153" t="n">
        <v>8</v>
      </c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5"/>
      <c r="AB65" s="155"/>
      <c r="AC65" s="155"/>
      <c r="AD65" s="155"/>
      <c r="AE65" s="155"/>
      <c r="AF65" s="155"/>
      <c r="AG65" s="156"/>
      <c r="AH65" s="151"/>
      <c r="AI65" s="151"/>
      <c r="AJ65" s="151"/>
      <c r="AK65" s="151"/>
      <c r="AL65" s="151"/>
      <c r="AM65" s="151"/>
      <c r="AN65" s="151"/>
      <c r="AO65" s="151"/>
      <c r="AP65" s="151"/>
      <c r="AQ65" s="151"/>
      <c r="AR65" s="151"/>
      <c r="AS65" s="151"/>
      <c r="AT65" s="151"/>
      <c r="AU65" s="151"/>
      <c r="AV65" s="151"/>
    </row>
    <row r="66" customFormat="false" ht="12.75" hidden="false" customHeight="true" outlineLevel="0" collapsed="false">
      <c r="A66" s="152"/>
      <c r="B66" s="153" t="n">
        <v>9</v>
      </c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5"/>
      <c r="AB66" s="155"/>
      <c r="AC66" s="155"/>
      <c r="AD66" s="155"/>
      <c r="AE66" s="155"/>
      <c r="AF66" s="155"/>
      <c r="AG66" s="156"/>
      <c r="AH66" s="151"/>
      <c r="AI66" s="151"/>
      <c r="AJ66" s="151"/>
      <c r="AK66" s="151"/>
      <c r="AL66" s="151"/>
      <c r="AM66" s="151"/>
      <c r="AN66" s="151"/>
      <c r="AO66" s="151"/>
      <c r="AP66" s="151"/>
      <c r="AQ66" s="151"/>
      <c r="AR66" s="151"/>
      <c r="AS66" s="151"/>
      <c r="AT66" s="151"/>
      <c r="AU66" s="151"/>
      <c r="AV66" s="151"/>
    </row>
    <row r="67" customFormat="false" ht="12.75" hidden="false" customHeight="true" outlineLevel="0" collapsed="false">
      <c r="A67" s="152"/>
      <c r="B67" s="153" t="n">
        <v>5</v>
      </c>
      <c r="C67" s="154"/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5"/>
      <c r="AB67" s="155"/>
      <c r="AC67" s="155"/>
      <c r="AD67" s="155"/>
      <c r="AE67" s="155"/>
      <c r="AF67" s="155"/>
      <c r="AG67" s="156"/>
      <c r="AH67" s="151"/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  <c r="AT67" s="151"/>
      <c r="AU67" s="151"/>
      <c r="AV67" s="151"/>
    </row>
    <row r="68" customFormat="false" ht="12.75" hidden="false" customHeight="true" outlineLevel="0" collapsed="false">
      <c r="A68" s="152"/>
      <c r="B68" s="158" t="n">
        <v>3</v>
      </c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5"/>
      <c r="AB68" s="155"/>
      <c r="AC68" s="155"/>
      <c r="AD68" s="155"/>
      <c r="AE68" s="155"/>
      <c r="AF68" s="155"/>
      <c r="AG68" s="156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  <c r="AV68" s="151"/>
    </row>
    <row r="69" customFormat="false" ht="12.75" hidden="false" customHeight="true" outlineLevel="0" collapsed="false">
      <c r="A69" s="152"/>
      <c r="B69" s="158" t="n">
        <v>18</v>
      </c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5"/>
      <c r="AB69" s="155"/>
      <c r="AC69" s="155"/>
      <c r="AD69" s="155"/>
      <c r="AE69" s="155"/>
      <c r="AF69" s="155"/>
      <c r="AG69" s="156"/>
      <c r="AH69" s="151"/>
      <c r="AI69" s="151"/>
      <c r="AJ69" s="151"/>
      <c r="AK69" s="151"/>
      <c r="AL69" s="151"/>
      <c r="AM69" s="151"/>
      <c r="AN69" s="151"/>
      <c r="AO69" s="151"/>
      <c r="AP69" s="151"/>
      <c r="AQ69" s="151"/>
      <c r="AR69" s="151"/>
      <c r="AS69" s="151"/>
      <c r="AT69" s="151"/>
      <c r="AU69" s="151"/>
      <c r="AV69" s="151"/>
    </row>
    <row r="70" customFormat="false" ht="12.75" hidden="false" customHeight="true" outlineLevel="0" collapsed="false">
      <c r="A70" s="152"/>
      <c r="B70" s="158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5"/>
      <c r="AB70" s="155"/>
      <c r="AC70" s="155"/>
      <c r="AD70" s="155"/>
      <c r="AE70" s="155"/>
      <c r="AF70" s="155"/>
      <c r="AG70" s="156"/>
      <c r="AH70" s="151"/>
      <c r="AI70" s="151"/>
      <c r="AJ70" s="151"/>
      <c r="AK70" s="151"/>
      <c r="AL70" s="151"/>
      <c r="AM70" s="151"/>
      <c r="AN70" s="151"/>
      <c r="AO70" s="151"/>
      <c r="AP70" s="151"/>
      <c r="AQ70" s="151"/>
      <c r="AR70" s="151"/>
      <c r="AS70" s="151"/>
      <c r="AT70" s="151"/>
      <c r="AU70" s="151"/>
      <c r="AV70" s="151"/>
    </row>
    <row r="71" customFormat="false" ht="12.75" hidden="false" customHeight="true" outlineLevel="0" collapsed="false">
      <c r="A71" s="151"/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51"/>
      <c r="AH71" s="151"/>
      <c r="AI71" s="151"/>
      <c r="AJ71" s="151"/>
      <c r="AK71" s="151"/>
      <c r="AL71" s="151"/>
      <c r="AM71" s="151"/>
      <c r="AN71" s="151"/>
      <c r="AO71" s="151"/>
      <c r="AP71" s="151"/>
      <c r="AQ71" s="151"/>
      <c r="AR71" s="151"/>
      <c r="AS71" s="151"/>
      <c r="AT71" s="151"/>
      <c r="AU71" s="151"/>
      <c r="AV71" s="151"/>
    </row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  <row r="1001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5.86"/>
    <col collapsed="false" customWidth="true" hidden="false" outlineLevel="0" max="3" min="3" style="0" width="7"/>
    <col collapsed="false" customWidth="true" hidden="false" outlineLevel="0" max="4" min="4" style="0" width="3.86"/>
    <col collapsed="false" customWidth="true" hidden="false" outlineLevel="0" max="6" min="5" style="0" width="3.57"/>
    <col collapsed="false" customWidth="true" hidden="false" outlineLevel="0" max="10" min="7" style="0" width="3.86"/>
    <col collapsed="false" customWidth="true" hidden="false" outlineLevel="0" max="12" min="11" style="0" width="4.57"/>
    <col collapsed="false" customWidth="true" hidden="false" outlineLevel="0" max="14" min="13" style="0" width="4.14"/>
    <col collapsed="false" customWidth="true" hidden="false" outlineLevel="0" max="16" min="15" style="0" width="4.71"/>
    <col collapsed="false" customWidth="true" hidden="false" outlineLevel="0" max="18" min="17" style="0" width="4.86"/>
    <col collapsed="false" customWidth="true" hidden="false" outlineLevel="0" max="20" min="19" style="0" width="4.71"/>
    <col collapsed="false" customWidth="true" hidden="false" outlineLevel="0" max="22" min="21" style="0" width="4.86"/>
    <col collapsed="false" customWidth="true" hidden="false" outlineLevel="0" max="24" min="23" style="0" width="5.14"/>
    <col collapsed="false" customWidth="true" hidden="false" outlineLevel="0" max="25" min="25" style="0" width="4.57"/>
    <col collapsed="false" customWidth="true" hidden="false" outlineLevel="0" max="1025" min="26" style="0" width="17.29"/>
  </cols>
  <sheetData>
    <row r="1" customFormat="false" ht="15" hidden="false" customHeight="false" outlineLevel="0" collapsed="false">
      <c r="A1" s="161" t="s">
        <v>64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</row>
    <row r="2" customFormat="false" ht="15" hidden="false" customHeight="true" outlineLevel="0" collapsed="false">
      <c r="A2" s="161"/>
      <c r="B2" s="162" t="s">
        <v>65</v>
      </c>
      <c r="C2" s="162"/>
      <c r="D2" s="162" t="n">
        <v>2</v>
      </c>
      <c r="E2" s="162"/>
      <c r="F2" s="162" t="n">
        <v>6</v>
      </c>
      <c r="G2" s="162"/>
      <c r="H2" s="162" t="n">
        <v>10</v>
      </c>
      <c r="I2" s="162"/>
      <c r="J2" s="162" t="n">
        <v>16</v>
      </c>
      <c r="K2" s="162"/>
      <c r="L2" s="162" t="n">
        <v>12</v>
      </c>
      <c r="M2" s="162"/>
      <c r="N2" s="162" t="n">
        <v>15</v>
      </c>
      <c r="O2" s="162"/>
      <c r="P2" s="162" t="n">
        <v>8</v>
      </c>
      <c r="Q2" s="162"/>
      <c r="R2" s="162" t="n">
        <v>9</v>
      </c>
      <c r="S2" s="162"/>
      <c r="T2" s="162" t="n">
        <v>5</v>
      </c>
      <c r="U2" s="162"/>
      <c r="V2" s="162" t="n">
        <v>3</v>
      </c>
      <c r="W2" s="162"/>
      <c r="X2" s="162" t="n">
        <v>18</v>
      </c>
      <c r="Y2" s="162"/>
    </row>
    <row r="3" customFormat="false" ht="15" hidden="false" customHeight="false" outlineLevel="0" collapsed="false">
      <c r="A3" s="161"/>
      <c r="B3" s="163" t="s">
        <v>66</v>
      </c>
      <c r="C3" s="163" t="s">
        <v>67</v>
      </c>
      <c r="D3" s="163" t="s">
        <v>66</v>
      </c>
      <c r="E3" s="163" t="s">
        <v>67</v>
      </c>
      <c r="F3" s="163" t="s">
        <v>66</v>
      </c>
      <c r="G3" s="163" t="s">
        <v>67</v>
      </c>
      <c r="H3" s="163" t="s">
        <v>66</v>
      </c>
      <c r="I3" s="163" t="s">
        <v>67</v>
      </c>
      <c r="J3" s="163" t="s">
        <v>66</v>
      </c>
      <c r="K3" s="163" t="s">
        <v>67</v>
      </c>
      <c r="L3" s="163" t="s">
        <v>66</v>
      </c>
      <c r="M3" s="163" t="s">
        <v>67</v>
      </c>
      <c r="N3" s="163" t="s">
        <v>66</v>
      </c>
      <c r="O3" s="163" t="s">
        <v>67</v>
      </c>
      <c r="P3" s="163" t="s">
        <v>66</v>
      </c>
      <c r="Q3" s="163" t="s">
        <v>67</v>
      </c>
      <c r="R3" s="163" t="s">
        <v>66</v>
      </c>
      <c r="S3" s="163" t="s">
        <v>67</v>
      </c>
      <c r="T3" s="163" t="s">
        <v>66</v>
      </c>
      <c r="U3" s="163" t="s">
        <v>67</v>
      </c>
      <c r="V3" s="163" t="s">
        <v>66</v>
      </c>
      <c r="W3" s="163" t="s">
        <v>67</v>
      </c>
      <c r="X3" s="163" t="s">
        <v>66</v>
      </c>
      <c r="Y3" s="163" t="s">
        <v>67</v>
      </c>
    </row>
    <row r="4" customFormat="false" ht="15" hidden="false" customHeight="false" outlineLevel="0" collapsed="false">
      <c r="A4" s="164" t="s">
        <v>68</v>
      </c>
      <c r="B4" s="165" t="n">
        <f aca="false">Squadra!J32</f>
        <v>17</v>
      </c>
      <c r="C4" s="165" t="n">
        <f aca="false">Squadra!J33+Squadra!J34</f>
        <v>9</v>
      </c>
      <c r="D4" s="165" t="n">
        <f aca="false">'Gioc 2'!$U$10</f>
        <v>2</v>
      </c>
      <c r="E4" s="165" t="n">
        <f aca="false">'Gioc 2'!$U$11+'Gioc 2'!$U$12</f>
        <v>1</v>
      </c>
      <c r="F4" s="165" t="n">
        <f aca="false">'Gioc 6'!$U$10</f>
        <v>3</v>
      </c>
      <c r="G4" s="165" t="n">
        <f aca="false">'Gioc 6'!$U$11+'Gioc 6'!$U$12</f>
        <v>0</v>
      </c>
      <c r="H4" s="165" t="n">
        <f aca="false">'Gioc 10'!$U$10</f>
        <v>1</v>
      </c>
      <c r="I4" s="165" t="n">
        <f aca="false">'Gioc 10'!$U$11+'Gioc 10'!$U$12</f>
        <v>1</v>
      </c>
      <c r="J4" s="165" t="n">
        <f aca="false">'Gioc 16'!$U$10</f>
        <v>4</v>
      </c>
      <c r="K4" s="165" t="n">
        <f aca="false">'Gioc 16'!$U$11+'Gioc 16'!$U$12</f>
        <v>0</v>
      </c>
      <c r="L4" s="165" t="n">
        <f aca="false">'Gioc 12'!$U$10</f>
        <v>0</v>
      </c>
      <c r="M4" s="165" t="n">
        <f aca="false">'Gioc 12'!$U$11+'Gioc 12'!$U$12</f>
        <v>0</v>
      </c>
      <c r="N4" s="165" t="n">
        <f aca="false">'Gioc 15'!$U$10</f>
        <v>3</v>
      </c>
      <c r="O4" s="165" t="n">
        <f aca="false">'Gioc 15'!$U$11+'Gioc 15'!$U$12</f>
        <v>1</v>
      </c>
      <c r="P4" s="165" t="n">
        <f aca="false">'Gioc 8'!$U$10</f>
        <v>0</v>
      </c>
      <c r="Q4" s="165" t="n">
        <f aca="false">'Gioc 8'!$U$11+'Gioc 8'!$U$12</f>
        <v>0</v>
      </c>
      <c r="R4" s="165" t="n">
        <f aca="false">'Gioc 9'!$U$10</f>
        <v>4</v>
      </c>
      <c r="S4" s="165" t="n">
        <f aca="false">'Gioc 9'!$U$11+'Gioc 9'!$U$12</f>
        <v>4</v>
      </c>
      <c r="T4" s="165" t="n">
        <f aca="false">'Gioc 5'!$U$10</f>
        <v>0</v>
      </c>
      <c r="U4" s="165" t="n">
        <f aca="false">'Gioc 5'!$U$11+'Gioc 5'!$U$12</f>
        <v>0</v>
      </c>
      <c r="V4" s="165" t="n">
        <f aca="false">'Gioc 3'!$U$10</f>
        <v>0</v>
      </c>
      <c r="W4" s="165" t="n">
        <f aca="false">'Gioc 3'!$U$11+'Gioc 3'!$U$12</f>
        <v>0</v>
      </c>
      <c r="X4" s="165" t="n">
        <f aca="false">'Gioc 18'!$U$10</f>
        <v>0</v>
      </c>
      <c r="Y4" s="165" t="n">
        <f aca="false">'Gioc 18'!$U$11+'Gioc 18'!$U$12</f>
        <v>2</v>
      </c>
    </row>
    <row r="5" customFormat="false" ht="15" hidden="false" customHeight="false" outlineLevel="0" collapsed="false">
      <c r="A5" s="164" t="s">
        <v>69</v>
      </c>
      <c r="B5" s="165" t="n">
        <f aca="false">Squadra!J54</f>
        <v>14</v>
      </c>
      <c r="C5" s="165" t="n">
        <f aca="false">Squadra!$J$55+Squadra!$J$56</f>
        <v>10</v>
      </c>
      <c r="D5" s="165" t="n">
        <f aca="false">'Gioc 2'!$J$32</f>
        <v>0</v>
      </c>
      <c r="E5" s="165" t="n">
        <f aca="false">'Gioc 2'!$J$33+'Gioc 2'!$J$34</f>
        <v>0</v>
      </c>
      <c r="F5" s="165" t="n">
        <f aca="false">'Gioc 6'!$J$32</f>
        <v>4</v>
      </c>
      <c r="G5" s="165" t="n">
        <f aca="false">'Gioc 6'!$J$33+'Gioc 6'!$J$34</f>
        <v>1</v>
      </c>
      <c r="H5" s="165" t="n">
        <f aca="false">'Gioc 10'!$J$32</f>
        <v>0</v>
      </c>
      <c r="I5" s="165" t="n">
        <f aca="false">'Gioc 10'!$J$33+'Gioc 10'!$J$34</f>
        <v>4</v>
      </c>
      <c r="J5" s="165" t="n">
        <f aca="false">'Gioc 16'!$J$32</f>
        <v>2</v>
      </c>
      <c r="K5" s="165" t="n">
        <f aca="false">'Gioc 16'!$J$33+'Gioc 16'!$J$34</f>
        <v>0</v>
      </c>
      <c r="L5" s="165" t="n">
        <f aca="false">'Gioc 12'!$J$32</f>
        <v>0</v>
      </c>
      <c r="M5" s="165" t="n">
        <f aca="false">'Gioc 12'!$J$33+'Gioc 12'!$J$34</f>
        <v>0</v>
      </c>
      <c r="N5" s="165" t="n">
        <f aca="false">'Gioc 15'!$J$32</f>
        <v>6</v>
      </c>
      <c r="O5" s="165" t="n">
        <f aca="false">'Gioc 15'!$J$33+'Gioc 15'!$J$34</f>
        <v>3</v>
      </c>
      <c r="P5" s="165" t="n">
        <f aca="false">'Gioc 8'!$J$32</f>
        <v>0</v>
      </c>
      <c r="Q5" s="165" t="n">
        <f aca="false">'Gioc 8'!$J$33+'Gioc 8'!$J$34</f>
        <v>1</v>
      </c>
      <c r="R5" s="165" t="n">
        <f aca="false">'Gioc 9'!$J$32</f>
        <v>2</v>
      </c>
      <c r="S5" s="165" t="n">
        <f aca="false">'Gioc 9'!$J$33+'Gioc 9'!$J$34</f>
        <v>0</v>
      </c>
      <c r="T5" s="165" t="n">
        <f aca="false">'Gioc 5'!$J$32</f>
        <v>0</v>
      </c>
      <c r="U5" s="165" t="n">
        <f aca="false">'Gioc 5'!$J$33+'Gioc 5'!$J$34</f>
        <v>0</v>
      </c>
      <c r="V5" s="165" t="n">
        <f aca="false">'Gioc 3'!$J$32</f>
        <v>0</v>
      </c>
      <c r="W5" s="165" t="n">
        <f aca="false">'Gioc 3'!$J$33+'Gioc 3'!$J$34</f>
        <v>1</v>
      </c>
      <c r="X5" s="165" t="n">
        <f aca="false">'Gioc 18'!$J$32</f>
        <v>0</v>
      </c>
      <c r="Y5" s="165" t="n">
        <f aca="false">'Gioc 18'!$J$33+'Gioc 18'!$J$34</f>
        <v>0</v>
      </c>
    </row>
    <row r="6" customFormat="false" ht="15" hidden="false" customHeight="false" outlineLevel="0" collapsed="false">
      <c r="A6" s="164" t="s">
        <v>70</v>
      </c>
      <c r="B6" s="165" t="n">
        <f aca="false">Squadra!J77</f>
        <v>12</v>
      </c>
      <c r="C6" s="165" t="n">
        <f aca="false">Squadra!J78+Squadra!J79</f>
        <v>6</v>
      </c>
      <c r="D6" s="165" t="n">
        <f aca="false">'Gioc 2'!$U$32</f>
        <v>1</v>
      </c>
      <c r="E6" s="165" t="n">
        <f aca="false">'Gioc 2'!$U$33+'Gioc 2'!$U$34</f>
        <v>0</v>
      </c>
      <c r="F6" s="165" t="n">
        <f aca="false">'Gioc 6'!$U$32</f>
        <v>4</v>
      </c>
      <c r="G6" s="165" t="n">
        <f aca="false">'Gioc 6'!$U$33+'Gioc 6'!$U$34</f>
        <v>1</v>
      </c>
      <c r="H6" s="165" t="n">
        <f aca="false">'Gioc 10'!$U$32</f>
        <v>0</v>
      </c>
      <c r="I6" s="165" t="n">
        <f aca="false">'Gioc 10'!$U$33+'Gioc 10'!$U$34</f>
        <v>1</v>
      </c>
      <c r="J6" s="165" t="n">
        <f aca="false">'Gioc 16'!$U$32</f>
        <v>1</v>
      </c>
      <c r="K6" s="165" t="n">
        <f aca="false">'Gioc 16'!$U$33+'Gioc 16'!$U$34</f>
        <v>0</v>
      </c>
      <c r="L6" s="165" t="n">
        <f aca="false">'Gioc 12'!$U$32</f>
        <v>0</v>
      </c>
      <c r="M6" s="165" t="n">
        <f aca="false">'Gioc 12'!$U$33+'Gioc 12'!$U$34</f>
        <v>0</v>
      </c>
      <c r="N6" s="165" t="n">
        <f aca="false">'Gioc 15'!$U$32</f>
        <v>5</v>
      </c>
      <c r="O6" s="165" t="n">
        <f aca="false">'Gioc 15'!$U$33+'Gioc 15'!$U$34</f>
        <v>2</v>
      </c>
      <c r="P6" s="165" t="n">
        <f aca="false">'Gioc 8'!$U$32</f>
        <v>0</v>
      </c>
      <c r="Q6" s="165" t="n">
        <f aca="false">'Gioc 8'!$U$33+'Gioc 8'!$U$34</f>
        <v>0</v>
      </c>
      <c r="R6" s="165" t="n">
        <f aca="false">'Gioc 9'!$U$32</f>
        <v>0</v>
      </c>
      <c r="S6" s="165" t="n">
        <f aca="false">'Gioc 9'!$U$33+'Gioc 9'!$U$34</f>
        <v>1</v>
      </c>
      <c r="T6" s="165" t="n">
        <f aca="false">'Gioc 5'!$U$32</f>
        <v>1</v>
      </c>
      <c r="U6" s="165" t="n">
        <f aca="false">'Gioc 5'!$U$33+'Gioc 5'!$U$34</f>
        <v>1</v>
      </c>
      <c r="V6" s="165" t="n">
        <f aca="false">'Gioc 3'!$U$32</f>
        <v>0</v>
      </c>
      <c r="W6" s="165" t="n">
        <f aca="false">'Gioc 3'!$U$33+'Gioc 3'!$U$34</f>
        <v>0</v>
      </c>
      <c r="X6" s="165" t="n">
        <f aca="false">'Gioc 18'!$U$32</f>
        <v>0</v>
      </c>
      <c r="Y6" s="165" t="n">
        <f aca="false">'Gioc 18'!$U$33+'Gioc 18'!$U$34</f>
        <v>0</v>
      </c>
    </row>
    <row r="7" customFormat="false" ht="15" hidden="false" customHeight="false" outlineLevel="0" collapsed="false">
      <c r="A7" s="164" t="s">
        <v>71</v>
      </c>
      <c r="B7" s="165" t="n">
        <f aca="false">Squadra!J100</f>
        <v>0</v>
      </c>
      <c r="C7" s="165" t="n">
        <f aca="false">Squadra!$J$101+Squadra!$J$102</f>
        <v>0</v>
      </c>
      <c r="D7" s="165" t="n">
        <f aca="false">'Gioc 2'!$J$54</f>
        <v>0</v>
      </c>
      <c r="E7" s="165" t="n">
        <f aca="false">'Gioc 2'!$J$55+'Gioc 2'!$J$56</f>
        <v>0</v>
      </c>
      <c r="F7" s="165" t="n">
        <f aca="false">'Gioc 6'!$J$54</f>
        <v>0</v>
      </c>
      <c r="G7" s="165" t="n">
        <f aca="false">'Gioc 6'!$J$55+'Gioc 6'!$J$56</f>
        <v>0</v>
      </c>
      <c r="H7" s="165" t="n">
        <f aca="false">'Gioc 10'!$J$54</f>
        <v>0</v>
      </c>
      <c r="I7" s="165" t="n">
        <f aca="false">'Gioc 10'!$J$55+'Gioc 10'!$J$56</f>
        <v>0</v>
      </c>
      <c r="J7" s="165" t="n">
        <f aca="false">'Gioc 16'!$J$54</f>
        <v>0</v>
      </c>
      <c r="K7" s="165" t="n">
        <f aca="false">'Gioc 16'!$J$55+'Gioc 16'!$J$56</f>
        <v>0</v>
      </c>
      <c r="L7" s="165" t="n">
        <f aca="false">'Gioc 12'!$J$54</f>
        <v>0</v>
      </c>
      <c r="M7" s="165" t="n">
        <f aca="false">'Gioc 12'!$J$55+'Gioc 12'!$J$56</f>
        <v>0</v>
      </c>
      <c r="N7" s="165" t="n">
        <f aca="false">'Gioc 15'!$J$54</f>
        <v>0</v>
      </c>
      <c r="O7" s="165" t="n">
        <f aca="false">'Gioc 15'!$J$55+'Gioc 15'!$J$56</f>
        <v>0</v>
      </c>
      <c r="P7" s="165" t="n">
        <f aca="false">'Gioc 8'!$J$54</f>
        <v>0</v>
      </c>
      <c r="Q7" s="165" t="n">
        <f aca="false">'Gioc 8'!$J$55+'Gioc 8'!$J$56</f>
        <v>0</v>
      </c>
      <c r="R7" s="165" t="n">
        <f aca="false">'Gioc 9'!$J$54</f>
        <v>0</v>
      </c>
      <c r="S7" s="165" t="n">
        <f aca="false">'Gioc 9'!$J$55+'Gioc 9'!$J$56</f>
        <v>0</v>
      </c>
      <c r="T7" s="165" t="n">
        <f aca="false">'Gioc 5'!$J$54</f>
        <v>0</v>
      </c>
      <c r="U7" s="165" t="n">
        <f aca="false">'Gioc 5'!$J$55+'Gioc 5'!$J$56</f>
        <v>0</v>
      </c>
      <c r="V7" s="165" t="n">
        <f aca="false">'Gioc 3'!$J$54</f>
        <v>0</v>
      </c>
      <c r="W7" s="165" t="n">
        <f aca="false">'Gioc 3'!$J$55+'Gioc 3'!$J$56</f>
        <v>0</v>
      </c>
      <c r="X7" s="165" t="n">
        <f aca="false">'Gioc 18'!$J$54</f>
        <v>0</v>
      </c>
      <c r="Y7" s="165" t="n">
        <f aca="false">'Gioc 18'!$J$55+'Gioc 18'!$J$56</f>
        <v>0</v>
      </c>
    </row>
    <row r="8" customFormat="false" ht="15" hidden="false" customHeight="false" outlineLevel="0" collapsed="false">
      <c r="A8" s="164" t="s">
        <v>72</v>
      </c>
      <c r="B8" s="165" t="n">
        <f aca="false">Squadra!J123</f>
        <v>0</v>
      </c>
      <c r="C8" s="165" t="n">
        <f aca="false">Squadra!$J$124+Squadra!$J$125</f>
        <v>0</v>
      </c>
      <c r="D8" s="165" t="n">
        <f aca="false">'Gioc 2'!$U$54</f>
        <v>0</v>
      </c>
      <c r="E8" s="165" t="n">
        <f aca="false">'Gioc 2'!$U$55+'Gioc 2'!$U$56</f>
        <v>0</v>
      </c>
      <c r="F8" s="165" t="n">
        <f aca="false">'Gioc 6'!$U$54</f>
        <v>0</v>
      </c>
      <c r="G8" s="165" t="n">
        <f aca="false">'Gioc 6'!$U$55+'Gioc 6'!$U$56</f>
        <v>0</v>
      </c>
      <c r="H8" s="165" t="n">
        <f aca="false">'Gioc 10'!$U$54</f>
        <v>0</v>
      </c>
      <c r="I8" s="165" t="n">
        <f aca="false">'Gioc 10'!$U$55+'Gioc 10'!$U$56</f>
        <v>0</v>
      </c>
      <c r="J8" s="165" t="n">
        <f aca="false">'Gioc 16'!$U$54</f>
        <v>0</v>
      </c>
      <c r="K8" s="165" t="n">
        <f aca="false">'Gioc 16'!$U$55+'Gioc 16'!$U$56</f>
        <v>0</v>
      </c>
      <c r="L8" s="165" t="n">
        <f aca="false">'Gioc 12'!$U$54</f>
        <v>0</v>
      </c>
      <c r="M8" s="165" t="n">
        <f aca="false">'Gioc 12'!$U$55+'Gioc 12'!$U$56</f>
        <v>0</v>
      </c>
      <c r="N8" s="165" t="n">
        <f aca="false">'Gioc 15'!$U$54</f>
        <v>0</v>
      </c>
      <c r="O8" s="165" t="n">
        <f aca="false">'Gioc 15'!$U$55+'Gioc 15'!$U$56</f>
        <v>0</v>
      </c>
      <c r="P8" s="165" t="n">
        <f aca="false">'Gioc 8'!$U$54</f>
        <v>0</v>
      </c>
      <c r="Q8" s="165" t="n">
        <f aca="false">'Gioc 8'!$U$55+'Gioc 8'!$U$56</f>
        <v>0</v>
      </c>
      <c r="R8" s="165" t="n">
        <f aca="false">'Gioc 9'!$U$54</f>
        <v>0</v>
      </c>
      <c r="S8" s="165" t="n">
        <f aca="false">'Gioc 9'!$U$55+'Gioc 9'!$U$56</f>
        <v>0</v>
      </c>
      <c r="T8" s="165" t="n">
        <f aca="false">'Gioc 5'!$U$54</f>
        <v>0</v>
      </c>
      <c r="U8" s="165" t="n">
        <f aca="false">'Gioc 5'!$U$55+'Gioc 5'!$U$56</f>
        <v>0</v>
      </c>
      <c r="V8" s="165" t="n">
        <f aca="false">'Gioc 3'!$U$54</f>
        <v>0</v>
      </c>
      <c r="W8" s="165" t="n">
        <f aca="false">'Gioc 3'!$U$55+'Gioc 3'!$U$56</f>
        <v>0</v>
      </c>
      <c r="X8" s="165" t="n">
        <f aca="false">'Gioc 18'!$U$54</f>
        <v>0</v>
      </c>
      <c r="Y8" s="165" t="n">
        <f aca="false">'Gioc 18'!$U$55+'Gioc 18'!$U$56</f>
        <v>0</v>
      </c>
    </row>
    <row r="9" customFormat="false" ht="15" hidden="false" customHeight="false" outlineLevel="0" collapsed="false">
      <c r="A9" s="164" t="s">
        <v>73</v>
      </c>
      <c r="B9" s="165" t="n">
        <f aca="false">SUM(B4:B8)</f>
        <v>43</v>
      </c>
      <c r="C9" s="165" t="n">
        <f aca="false">SUM(C4:C8)</f>
        <v>25</v>
      </c>
      <c r="D9" s="165" t="n">
        <f aca="false">SUM(D4:D8)</f>
        <v>3</v>
      </c>
      <c r="E9" s="165" t="n">
        <f aca="false">SUM(E4:E8)</f>
        <v>1</v>
      </c>
      <c r="F9" s="165" t="n">
        <f aca="false">SUM(F4:F8)</f>
        <v>11</v>
      </c>
      <c r="G9" s="165" t="n">
        <f aca="false">SUM(G4:G8)</f>
        <v>2</v>
      </c>
      <c r="H9" s="165" t="n">
        <f aca="false">SUM(H4:H8)</f>
        <v>1</v>
      </c>
      <c r="I9" s="165" t="n">
        <f aca="false">SUM(I4:I8)</f>
        <v>6</v>
      </c>
      <c r="J9" s="165" t="n">
        <f aca="false">SUM(J4:J8)</f>
        <v>7</v>
      </c>
      <c r="K9" s="165" t="n">
        <f aca="false">SUM(K4:K8)</f>
        <v>0</v>
      </c>
      <c r="L9" s="165" t="n">
        <f aca="false">SUM(L4:L8)</f>
        <v>0</v>
      </c>
      <c r="M9" s="165" t="n">
        <f aca="false">SUM(M4:M8)</f>
        <v>0</v>
      </c>
      <c r="N9" s="165" t="n">
        <f aca="false">SUM(N4:N8)</f>
        <v>14</v>
      </c>
      <c r="O9" s="165" t="n">
        <f aca="false">SUM(O4:O8)</f>
        <v>6</v>
      </c>
      <c r="P9" s="165" t="n">
        <f aca="false">SUM(P4:P8)</f>
        <v>0</v>
      </c>
      <c r="Q9" s="165" t="n">
        <f aca="false">SUM(Q4:Q8)</f>
        <v>1</v>
      </c>
      <c r="R9" s="165" t="n">
        <f aca="false">SUM(R4:R8)</f>
        <v>6</v>
      </c>
      <c r="S9" s="165" t="n">
        <f aca="false">SUM(S4:S8)</f>
        <v>5</v>
      </c>
      <c r="T9" s="165" t="n">
        <f aca="false">SUM(T4:T8)</f>
        <v>1</v>
      </c>
      <c r="U9" s="165" t="n">
        <f aca="false">SUM(U4:U8)</f>
        <v>1</v>
      </c>
      <c r="V9" s="165" t="n">
        <f aca="false">SUM(V4:V8)</f>
        <v>0</v>
      </c>
      <c r="W9" s="165" t="n">
        <f aca="false">SUM(W4:W8)</f>
        <v>1</v>
      </c>
      <c r="X9" s="165" t="n">
        <f aca="false">SUM(X4:X8)</f>
        <v>0</v>
      </c>
      <c r="Y9" s="165" t="n">
        <f aca="false">SUM(Y4:Y8)</f>
        <v>2</v>
      </c>
    </row>
    <row r="1048576" customFormat="false" ht="15" hidden="false" customHeight="true" outlineLevel="0" collapsed="false"/>
  </sheetData>
  <mergeCells count="12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>napo </cp:lastModifiedBy>
  <dcterms:modified xsi:type="dcterms:W3CDTF">2018-05-23T17:22:31Z</dcterms:modified>
  <cp:revision>1</cp:revision>
  <dc:subject/>
  <dc:title/>
</cp:coreProperties>
</file>