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Tabellino" sheetId="1" state="visible" r:id="rId2"/>
    <sheet name="Evento" sheetId="2" state="visible" r:id="rId3"/>
    <sheet name="Dati" sheetId="3" state="visible" r:id="rId4"/>
    <sheet name="Squadra" sheetId="4" state="visible" r:id="rId5"/>
    <sheet name="Gioc 2" sheetId="5" state="visible" r:id="rId6"/>
    <sheet name="Gioc 6" sheetId="6" state="visible" r:id="rId7"/>
    <sheet name="Gioc 10" sheetId="7" state="visible" r:id="rId8"/>
    <sheet name="Gioc 16" sheetId="8" state="visible" r:id="rId9"/>
    <sheet name="Gioc 12" sheetId="9" state="visible" r:id="rId10"/>
    <sheet name="Gioc 15" sheetId="10" state="visible" r:id="rId11"/>
    <sheet name="Gioc 8" sheetId="11" state="visible" r:id="rId12"/>
    <sheet name="Gioc 9" sheetId="12" state="visible" r:id="rId13"/>
    <sheet name="Gioc 5" sheetId="13" state="visible" r:id="rId14"/>
    <sheet name="Gioc 3" sheetId="14" state="visible" r:id="rId15"/>
    <sheet name="Gioc 18" sheetId="15" state="visible" r:id="rId16"/>
    <sheet name="Gioc 20" sheetId="16" state="visible" r:id="rId17"/>
    <sheet name="Gioc 21" sheetId="17" state="visible" r:id="rId18"/>
    <sheet name="Atleti" sheetId="18" state="visible" r:id="rId19"/>
    <sheet name="Istruzioni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<sst xmlns="http://schemas.openxmlformats.org/spreadsheetml/2006/main" count="3806" uniqueCount="148">
  <si>
    <t xml:space="preserve">Punti</t>
  </si>
  <si>
    <t xml:space="preserve">Battuta</t>
  </si>
  <si>
    <t xml:space="preserve">Ricezione</t>
  </si>
  <si>
    <t xml:space="preserve">Attacco</t>
  </si>
  <si>
    <t xml:space="preserve">Muro</t>
  </si>
  <si>
    <t xml:space="preserve">Tot</t>
  </si>
  <si>
    <t xml:space="preserve">V-P</t>
  </si>
  <si>
    <t xml:space="preserve">Err</t>
  </si>
  <si>
    <t xml:space="preserve">Pt</t>
  </si>
  <si>
    <t xml:space="preserve">Pos%</t>
  </si>
  <si>
    <t xml:space="preserve">Prf%</t>
  </si>
  <si>
    <t xml:space="preserve">Mur</t>
  </si>
  <si>
    <t xml:space="preserve">Pt%</t>
  </si>
  <si>
    <t xml:space="preserve">Totali squadra</t>
  </si>
  <si>
    <t xml:space="preserve">Punti vinti</t>
  </si>
  <si>
    <t xml:space="preserve">Bat</t>
  </si>
  <si>
    <t xml:space="preserve">Att</t>
  </si>
  <si>
    <t xml:space="preserve">Er. Av</t>
  </si>
  <si>
    <r>
      <rPr>
        <b val="true"/>
        <sz val="11"/>
        <rFont val="Cambria"/>
        <family val="0"/>
        <charset val="1"/>
      </rPr>
      <t xml:space="preserve">Err</t>
    </r>
    <r>
      <rPr>
        <sz val="8"/>
        <rFont val="Lato"/>
        <family val="0"/>
        <charset val="1"/>
      </rPr>
      <t xml:space="preserve"> Errori</t>
    </r>
  </si>
  <si>
    <r>
      <rPr>
        <b val="true"/>
        <sz val="11"/>
        <rFont val="Cambria"/>
        <family val="0"/>
        <charset val="1"/>
      </rPr>
      <t xml:space="preserve">Pos% </t>
    </r>
    <r>
      <rPr>
        <sz val="8"/>
        <rFont val="Lato"/>
        <family val="0"/>
        <charset val="1"/>
      </rPr>
      <t xml:space="preserve">  Positiva +# </t>
    </r>
  </si>
  <si>
    <t xml:space="preserve">Errori totali</t>
  </si>
  <si>
    <t xml:space="preserve">Doppie</t>
  </si>
  <si>
    <t xml:space="preserve">Invasioni a muro</t>
  </si>
  <si>
    <r>
      <rPr>
        <b val="true"/>
        <sz val="11"/>
        <rFont val="Cambria"/>
        <family val="0"/>
        <charset val="1"/>
      </rPr>
      <t xml:space="preserve">Mur</t>
    </r>
    <r>
      <rPr>
        <sz val="8"/>
        <rFont val="Lato"/>
        <family val="0"/>
        <charset val="1"/>
      </rPr>
      <t xml:space="preserve"> Murato</t>
    </r>
  </si>
  <si>
    <r>
      <rPr>
        <b val="true"/>
        <sz val="11"/>
        <rFont val="Cambria"/>
        <family val="0"/>
        <charset val="1"/>
      </rPr>
      <t xml:space="preserve">Prf</t>
    </r>
    <r>
      <rPr>
        <sz val="8"/>
        <color rgb="FF000000"/>
        <rFont val="Lato"/>
        <family val="0"/>
        <charset val="1"/>
      </rPr>
      <t xml:space="preserve"> Perfetto</t>
    </r>
  </si>
  <si>
    <t xml:space="preserve">Errori avversari</t>
  </si>
  <si>
    <r>
      <rPr>
        <b val="true"/>
        <sz val="11"/>
        <rFont val="Cambria"/>
        <family val="0"/>
        <charset val="1"/>
      </rPr>
      <t xml:space="preserve">V-P </t>
    </r>
    <r>
      <rPr>
        <sz val="8"/>
        <rFont val="Lato"/>
        <family val="0"/>
        <charset val="1"/>
      </rPr>
      <t xml:space="preserve">  Vinti-Persi</t>
    </r>
  </si>
  <si>
    <t xml:space="preserve">data:</t>
  </si>
  <si>
    <t xml:space="preserve">luogo:</t>
  </si>
  <si>
    <t xml:space="preserve">Bolzano</t>
  </si>
  <si>
    <t xml:space="preserve">squadra:</t>
  </si>
  <si>
    <t xml:space="preserve">SSV Bozen</t>
  </si>
  <si>
    <t xml:space="preserve">avversari:</t>
  </si>
  <si>
    <t xml:space="preserve">Lagaris Volley</t>
  </si>
  <si>
    <t xml:space="preserve">squadra set1</t>
  </si>
  <si>
    <t xml:space="preserve">avversari set1</t>
  </si>
  <si>
    <t xml:space="preserve">squadra set2</t>
  </si>
  <si>
    <t xml:space="preserve">avversari set2</t>
  </si>
  <si>
    <t xml:space="preserve">squadra set3</t>
  </si>
  <si>
    <t xml:space="preserve">avversari set3</t>
  </si>
  <si>
    <t xml:space="preserve">squadra set4</t>
  </si>
  <si>
    <t xml:space="preserve">avversari set4</t>
  </si>
  <si>
    <t xml:space="preserve">squadra set5</t>
  </si>
  <si>
    <t xml:space="preserve">avversari set5</t>
  </si>
  <si>
    <t xml:space="preserve">Set 1</t>
  </si>
  <si>
    <t xml:space="preserve">B+</t>
  </si>
  <si>
    <t xml:space="preserve">A=</t>
  </si>
  <si>
    <t xml:space="preserve">A+</t>
  </si>
  <si>
    <t xml:space="preserve">P=</t>
  </si>
  <si>
    <t xml:space="preserve">A-</t>
  </si>
  <si>
    <t xml:space="preserve">B#</t>
  </si>
  <si>
    <t xml:space="preserve">A#</t>
  </si>
  <si>
    <t xml:space="preserve">A/</t>
  </si>
  <si>
    <t xml:space="preserve">M=</t>
  </si>
  <si>
    <t xml:space="preserve">R-</t>
  </si>
  <si>
    <t xml:space="preserve">B=</t>
  </si>
  <si>
    <t xml:space="preserve">R+</t>
  </si>
  <si>
    <t xml:space="preserve">R#</t>
  </si>
  <si>
    <t xml:space="preserve">R/</t>
  </si>
  <si>
    <t xml:space="preserve">R=</t>
  </si>
  <si>
    <t xml:space="preserve">Set 2</t>
  </si>
  <si>
    <t xml:space="preserve">M#</t>
  </si>
  <si>
    <t xml:space="preserve">Set 3</t>
  </si>
  <si>
    <t xml:space="preserve">Set 4</t>
  </si>
  <si>
    <t xml:space="preserve">Set 5</t>
  </si>
  <si>
    <t xml:space="preserve">SQUADRA</t>
  </si>
  <si>
    <t xml:space="preserve">PARTITA</t>
  </si>
  <si>
    <t xml:space="preserve">Efficenza</t>
  </si>
  <si>
    <t xml:space="preserve">Positività</t>
  </si>
  <si>
    <t xml:space="preserve">Riassunto</t>
  </si>
  <si>
    <t xml:space="preserve">B-</t>
  </si>
  <si>
    <t xml:space="preserve">B/</t>
  </si>
  <si>
    <t xml:space="preserve">Errori</t>
  </si>
  <si>
    <t xml:space="preserve">Err. Ric</t>
  </si>
  <si>
    <t xml:space="preserve">Muri sub</t>
  </si>
  <si>
    <t xml:space="preserve">Eff. Ric</t>
  </si>
  <si>
    <t xml:space="preserve">Efficacia</t>
  </si>
  <si>
    <t xml:space="preserve">Eff. Att.</t>
  </si>
  <si>
    <t xml:space="preserve">A!</t>
  </si>
  <si>
    <t xml:space="preserve">SET 1</t>
  </si>
  <si>
    <t xml:space="preserve">SET 2</t>
  </si>
  <si>
    <t xml:space="preserve">SET 3</t>
  </si>
  <si>
    <t xml:space="preserve">SET 4</t>
  </si>
  <si>
    <t xml:space="preserve">SET 5</t>
  </si>
  <si>
    <t xml:space="preserve">Giocatore N°</t>
  </si>
  <si>
    <t xml:space="preserve">SET1</t>
  </si>
  <si>
    <t xml:space="preserve">SET2</t>
  </si>
  <si>
    <t xml:space="preserve">SET3</t>
  </si>
  <si>
    <t xml:space="preserve">SET4</t>
  </si>
  <si>
    <t xml:space="preserve">SET5</t>
  </si>
  <si>
    <t xml:space="preserve">Set1</t>
  </si>
  <si>
    <t xml:space="preserve">Set2</t>
  </si>
  <si>
    <t xml:space="preserve">Set3</t>
  </si>
  <si>
    <t xml:space="preserve">Set4</t>
  </si>
  <si>
    <t xml:space="preserve">Set5</t>
  </si>
  <si>
    <t xml:space="preserve">ATLETE</t>
  </si>
  <si>
    <t xml:space="preserve">num</t>
  </si>
  <si>
    <t xml:space="preserve">ruolo</t>
  </si>
  <si>
    <t xml:space="preserve">nome</t>
  </si>
  <si>
    <t xml:space="preserve">Anna Gardumi</t>
  </si>
  <si>
    <t xml:space="preserve">Serena Olocco</t>
  </si>
  <si>
    <t xml:space="preserve">Licia Fondriest</t>
  </si>
  <si>
    <t xml:space="preserve">Alessia Ruele</t>
  </si>
  <si>
    <t xml:space="preserve">Anna Casagrande</t>
  </si>
  <si>
    <t xml:space="preserve">Francesca Peretti</t>
  </si>
  <si>
    <t xml:space="preserve">L</t>
  </si>
  <si>
    <t xml:space="preserve">Elisa Della Valentina</t>
  </si>
  <si>
    <t xml:space="preserve">Martina Consolati</t>
  </si>
  <si>
    <t xml:space="preserve">Martina Rizzi</t>
  </si>
  <si>
    <t xml:space="preserve">Elisa Barozzi</t>
  </si>
  <si>
    <t xml:space="preserve">Stefania Della Valentina</t>
  </si>
  <si>
    <t xml:space="preserve">Il foglio di calcolo si presenta con 3 aree:</t>
  </si>
  <si>
    <t xml:space="preserve">Rilevazione</t>
  </si>
  <si>
    <t xml:space="preserve">riporta 5 tabelle, una per ogni set</t>
  </si>
  <si>
    <t xml:space="preserve">ogni riga presenta il giocatore entrato in campo e la sequenza di fondamentali con cui ha toccato il pallone e la relativa valutazione</t>
  </si>
  <si>
    <t xml:space="preserve">Battuta - simbolo "B"</t>
  </si>
  <si>
    <t xml:space="preserve">#   punto</t>
  </si>
  <si>
    <t xml:space="preserve">=   avversario in difficoltà'</t>
  </si>
  <si>
    <t xml:space="preserve">-   avvesario riceve senza problemi</t>
  </si>
  <si>
    <t xml:space="preserve">/   il pallone della ricezione avversaria torna nel nostro campo</t>
  </si>
  <si>
    <t xml:space="preserve">=   errore in battuta</t>
  </si>
  <si>
    <t xml:space="preserve">Ricezione - simbolo "R"</t>
  </si>
  <si>
    <t xml:space="preserve">#  perfetta</t>
  </si>
  <si>
    <t xml:space="preserve">+  buona ma primo tempo difficile da giocare</t>
  </si>
  <si>
    <t xml:space="preserve">-  alzata obbligata</t>
  </si>
  <si>
    <t xml:space="preserve">/  palla non giocata (oltre rete)</t>
  </si>
  <si>
    <t xml:space="preserve">=  punto subito</t>
  </si>
  <si>
    <t xml:space="preserve">Attacco - simbolo "A"</t>
  </si>
  <si>
    <t xml:space="preserve">#  punto</t>
  </si>
  <si>
    <t xml:space="preserve">+  attacco difeso da avversario</t>
  </si>
  <si>
    <t xml:space="preserve">!  attacco murato ma recuperato dalla copertura</t>
  </si>
  <si>
    <t xml:space="preserve">-  attacco difeso con possibilità di gioco in primo tempo da parte avversaria</t>
  </si>
  <si>
    <t xml:space="preserve">/  attacco murato</t>
  </si>
  <si>
    <t xml:space="preserve">=  attacco sbagliato (rete, fuori, invasione)</t>
  </si>
  <si>
    <t xml:space="preserve">Muro - simbolo "M"</t>
  </si>
  <si>
    <t xml:space="preserve">+  passivo</t>
  </si>
  <si>
    <t xml:space="preserve">!  murato ma recuperato da avversario</t>
  </si>
  <si>
    <t xml:space="preserve">-  muro scomposto che permette all'avversario di fare punto</t>
  </si>
  <si>
    <t xml:space="preserve">=  invasione a muro</t>
  </si>
  <si>
    <t xml:space="preserve">Palleggio - simbolo "P"</t>
  </si>
  <si>
    <t xml:space="preserve">=  doppia o portata</t>
  </si>
  <si>
    <t xml:space="preserve">Squadra</t>
  </si>
  <si>
    <t xml:space="preserve">riporta 6 tabelle di sintesi con le valutazioni della squadra, la prima con i totali della partita i successivi uno per ogni set giocato</t>
  </si>
  <si>
    <t xml:space="preserve">note:</t>
  </si>
  <si>
    <t xml:space="preserve">l'efficenza è data dal totale dei doppi positivi (#) a meno del totale dei doppi negativi (=), diviso il totale, moltiplicato per 100</t>
  </si>
  <si>
    <t xml:space="preserve">le ricezioni non sono calcolate negli errori ma vengono riportate come voce a parte</t>
  </si>
  <si>
    <t xml:space="preserve">Giocatore</t>
  </si>
  <si>
    <t xml:space="preserve">Cambiando il numero del giocatore, cambiano automaticamente le tabelle ad esso associato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</si>
</sst>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#\ %"/>
    <numFmt numFmtId="167" formatCode="0%"/>
    <numFmt numFmtId="168" formatCode="MMM\ D"/>
    <numFmt numFmtId="169" formatCode="DD/MM/YYYY"/>
    <numFmt numFmtId="170" formatCode="0.00%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Lato"/>
      <family val="0"/>
      <charset val="1"/>
    </font>
    <font>
      <b val="true"/>
      <sz val="8"/>
      <name val="Lato"/>
      <family val="0"/>
      <charset val="1"/>
    </font>
    <font>
      <sz val="8"/>
      <name val="Lato"/>
      <family val="0"/>
      <charset val="1"/>
    </font>
    <font>
      <sz val="11"/>
      <name val="Lato"/>
      <family val="0"/>
      <charset val="1"/>
    </font>
    <font>
      <i val="true"/>
      <sz val="11"/>
      <name val="Lato"/>
      <family val="0"/>
      <charset val="1"/>
    </font>
    <font>
      <b val="true"/>
      <i val="true"/>
      <sz val="11"/>
      <name val="Lato"/>
      <family val="0"/>
      <charset val="1"/>
    </font>
    <font>
      <b val="true"/>
      <sz val="10"/>
      <name val="Lato"/>
      <family val="0"/>
      <charset val="1"/>
    </font>
    <font>
      <sz val="10"/>
      <name val="Lato"/>
      <family val="0"/>
      <charset val="1"/>
    </font>
    <font>
      <sz val="10"/>
      <color rgb="FF000000"/>
      <name val="Lato"/>
      <family val="0"/>
      <charset val="1"/>
    </font>
    <font>
      <b val="true"/>
      <sz val="11"/>
      <name val="Cambria"/>
      <family val="0"/>
      <charset val="1"/>
    </font>
    <font>
      <sz val="8"/>
      <color rgb="FF000000"/>
      <name val="Lato"/>
      <family val="0"/>
      <charset val="1"/>
    </font>
    <font>
      <sz val="11"/>
      <name val="Cambria"/>
      <family val="0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i val="true"/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dotted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dotted"/>
      <right style="hair"/>
      <top/>
      <bottom style="hair"/>
      <diagonal/>
    </border>
    <border diagonalUp="false" diagonalDown="false">
      <left style="dotted"/>
      <right style="thin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tted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dotted"/>
      <right style="hair"/>
      <top style="hair"/>
      <bottom style="hair"/>
      <diagonal/>
    </border>
    <border diagonalUp="false" diagonalDown="false">
      <left style="dotted"/>
      <right style="thin"/>
      <top style="hair"/>
      <bottom style="hair"/>
      <diagonal/>
    </border>
    <border diagonalUp="false" diagonalDown="false">
      <left style="dotted"/>
      <right style="hair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dotted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dotted"/>
      <top style="thin"/>
      <bottom style="thin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tted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dotted"/>
      <top/>
      <bottom style="hair"/>
      <diagonal/>
    </border>
    <border diagonalUp="false" diagonalDown="false">
      <left style="dotted"/>
      <right/>
      <top/>
      <bottom style="hair"/>
      <diagonal/>
    </border>
    <border diagonalUp="false" diagonalDown="false">
      <left/>
      <right style="dotted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dotted"/>
      <top style="hair"/>
      <bottom style="hair"/>
      <diagonal/>
    </border>
    <border diagonalUp="false" diagonalDown="false">
      <left style="dotted"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dotted"/>
      <top style="hair"/>
      <bottom/>
      <diagonal/>
    </border>
    <border diagonalUp="false" diagonalDown="false">
      <left/>
      <right style="dotted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dotted"/>
      <right style="hair"/>
      <top style="hair"/>
      <bottom/>
      <diagonal/>
    </border>
    <border diagonalUp="false" diagonalDown="false">
      <left style="dotted"/>
      <right/>
      <top style="hair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dotted"/>
      <right style="hair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 style="dotted"/>
      <top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7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7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7" fillId="0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4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4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4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4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4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4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4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5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2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2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5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5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5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5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5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5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12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5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5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4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3.71"/>
    <col collapsed="false" customWidth="true" hidden="false" outlineLevel="0" max="3" min="3" style="0" width="2.71"/>
    <col collapsed="false" customWidth="true" hidden="false" outlineLevel="0" max="4" min="4" style="0" width="20.71"/>
    <col collapsed="false" customWidth="true" hidden="false" outlineLevel="0" max="5" min="5" style="0" width="3.14"/>
    <col collapsed="false" customWidth="true" hidden="false" outlineLevel="0" max="6" min="6" style="0" width="2.86"/>
    <col collapsed="false" customWidth="true" hidden="false" outlineLevel="0" max="7" min="7" style="0" width="3.57"/>
    <col collapsed="false" customWidth="true" hidden="false" outlineLevel="0" max="8" min="8" style="0" width="4.86"/>
    <col collapsed="false" customWidth="true" hidden="false" outlineLevel="0" max="9" min="9" style="0" width="2.43"/>
    <col collapsed="false" customWidth="true" hidden="false" outlineLevel="0" max="10" min="10" style="0" width="4.43"/>
    <col collapsed="false" customWidth="true" hidden="false" outlineLevel="0" max="11" min="11" style="0" width="3.86"/>
    <col collapsed="false" customWidth="true" hidden="false" outlineLevel="0" max="12" min="12" style="0" width="3.71"/>
    <col collapsed="false" customWidth="true" hidden="false" outlineLevel="0" max="13" min="13" style="0" width="2.99"/>
    <col collapsed="false" customWidth="true" hidden="false" outlineLevel="0" max="14" min="14" style="0" width="3.99"/>
    <col collapsed="false" customWidth="true" hidden="false" outlineLevel="0" max="15" min="15" style="0" width="4.57"/>
    <col collapsed="false" customWidth="true" hidden="false" outlineLevel="0" max="16" min="16" style="0" width="5.86"/>
    <col collapsed="false" customWidth="true" hidden="false" outlineLevel="0" max="17" min="17" style="0" width="6.01"/>
    <col collapsed="false" customWidth="true" hidden="false" outlineLevel="0" max="18" min="18" style="0" width="2.71"/>
    <col collapsed="false" customWidth="true" hidden="false" outlineLevel="0" max="19" min="19" style="0" width="6.14"/>
    <col collapsed="false" customWidth="true" hidden="false" outlineLevel="0" max="20" min="20" style="0" width="4.71"/>
    <col collapsed="false" customWidth="true" hidden="false" outlineLevel="0" max="21" min="21" style="0" width="5.29"/>
    <col collapsed="false" customWidth="true" hidden="false" outlineLevel="0" max="22" min="22" style="0" width="4.71"/>
    <col collapsed="false" customWidth="true" hidden="false" outlineLevel="0" max="23" min="23" style="0" width="6.14"/>
    <col collapsed="false" customWidth="true" hidden="false" outlineLevel="0" max="24" min="24" style="0" width="3.14"/>
    <col collapsed="false" customWidth="true" hidden="false" outlineLevel="0" max="25" min="25" style="0" width="6.14"/>
    <col collapsed="false" customWidth="true" hidden="false" outlineLevel="0" max="1025" min="26" style="0" width="17.29"/>
  </cols>
  <sheetData>
    <row r="1" customFormat="false" ht="15" hidden="false" customHeight="false" outlineLevel="0" collapsed="false">
      <c r="A1" s="1"/>
      <c r="B1" s="2" t="str">
        <f aca="false">IFERROR(__xludf.dummyfunction("CONCAT(TO_TEXT(Evento!B2),CONCAT("" "",Evento!B3))"),"25/11/2017 Bolzano")</f>
        <v>25/11/2017 Bolzano</v>
      </c>
      <c r="C1" s="3"/>
      <c r="D1" s="4"/>
      <c r="E1" s="5"/>
      <c r="F1" s="5"/>
      <c r="G1" s="5"/>
      <c r="H1" s="5"/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customFormat="false" ht="15" hidden="false" customHeight="false" outlineLevel="0" collapsed="false">
      <c r="A2" s="3"/>
      <c r="B2" s="2" t="str">
        <f aca="false">Evento!B4</f>
        <v>SSV Bozen</v>
      </c>
      <c r="C2" s="4"/>
      <c r="D2" s="4"/>
      <c r="E2" s="8"/>
      <c r="F2" s="8"/>
      <c r="G2" s="8" t="n">
        <f aca="false">IF(I2&gt;I3,1,0)+IF(J2&gt;J3,1,0)+IF(K2&gt;K3,1,0)+IF(L2&gt;L3,1,0)+IF(M2&gt;M3,1,0)</f>
        <v>1</v>
      </c>
      <c r="H2" s="9"/>
      <c r="I2" s="9" t="n">
        <f aca="false">Evento!B6</f>
        <v>27</v>
      </c>
      <c r="J2" s="9" t="n">
        <f aca="false">Evento!B8</f>
        <v>17</v>
      </c>
      <c r="K2" s="5" t="n">
        <f aca="false">Evento!B10</f>
        <v>11</v>
      </c>
      <c r="L2" s="5" t="n">
        <f aca="false">Evento!B12</f>
        <v>18</v>
      </c>
      <c r="M2" s="6" t="n">
        <f aca="false">Evento!B14</f>
        <v>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customFormat="false" ht="15" hidden="false" customHeight="false" outlineLevel="0" collapsed="false">
      <c r="A3" s="3"/>
      <c r="B3" s="2" t="str">
        <f aca="false">Evento!B5</f>
        <v>Lagaris Volley</v>
      </c>
      <c r="C3" s="3"/>
      <c r="D3" s="3"/>
      <c r="E3" s="10"/>
      <c r="F3" s="10"/>
      <c r="G3" s="10" t="n">
        <f aca="false">IF(I3&gt;I2,1,0)+IF(J3&gt;J2,1,0)+IF(K3&gt;K2,1,0)+IF(L3&gt;L2,1,0)+IF(M3&gt;M2,1,0)</f>
        <v>3</v>
      </c>
      <c r="H3" s="9"/>
      <c r="I3" s="5" t="n">
        <f aca="false">Evento!B7</f>
        <v>25</v>
      </c>
      <c r="J3" s="5" t="n">
        <f aca="false">Evento!B9</f>
        <v>25</v>
      </c>
      <c r="K3" s="5" t="n">
        <f aca="false">Evento!B11</f>
        <v>25</v>
      </c>
      <c r="L3" s="5" t="n">
        <f aca="false">Evento!B13</f>
        <v>25</v>
      </c>
      <c r="M3" s="6" t="n">
        <f aca="false">Evento!B15</f>
        <v>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customFormat="false" ht="15" hidden="false" customHeight="false" outlineLevel="0" collapsed="false">
      <c r="A4" s="1"/>
      <c r="B4" s="1"/>
      <c r="C4" s="1"/>
      <c r="D4" s="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7"/>
    </row>
    <row r="5" customFormat="false" ht="15" hidden="false" customHeight="true" outlineLevel="0" collapsed="false">
      <c r="A5" s="1"/>
      <c r="B5" s="12" t="str">
        <f aca="false">Atleti!C1</f>
        <v>Lagaris Volley</v>
      </c>
      <c r="C5" s="12"/>
      <c r="D5" s="12"/>
      <c r="E5" s="13"/>
      <c r="F5" s="13"/>
      <c r="G5" s="14" t="s">
        <v>0</v>
      </c>
      <c r="H5" s="14"/>
      <c r="I5" s="15"/>
      <c r="J5" s="14" t="s">
        <v>1</v>
      </c>
      <c r="K5" s="14"/>
      <c r="L5" s="14"/>
      <c r="M5" s="15"/>
      <c r="N5" s="14" t="s">
        <v>2</v>
      </c>
      <c r="O5" s="14"/>
      <c r="P5" s="14"/>
      <c r="Q5" s="14"/>
      <c r="R5" s="15"/>
      <c r="S5" s="14" t="s">
        <v>3</v>
      </c>
      <c r="T5" s="14"/>
      <c r="U5" s="14"/>
      <c r="V5" s="14"/>
      <c r="W5" s="14"/>
      <c r="X5" s="15"/>
      <c r="Y5" s="16" t="s">
        <v>4</v>
      </c>
      <c r="Z5" s="7"/>
    </row>
    <row r="6" customFormat="false" ht="15" hidden="false" customHeight="false" outlineLevel="0" collapsed="false">
      <c r="A6" s="1"/>
      <c r="B6" s="12"/>
      <c r="C6" s="12"/>
      <c r="D6" s="12"/>
      <c r="E6" s="17"/>
      <c r="F6" s="17"/>
      <c r="G6" s="18" t="s">
        <v>5</v>
      </c>
      <c r="H6" s="19" t="s">
        <v>6</v>
      </c>
      <c r="I6" s="17"/>
      <c r="J6" s="18" t="s">
        <v>5</v>
      </c>
      <c r="K6" s="20" t="s">
        <v>7</v>
      </c>
      <c r="L6" s="19" t="s">
        <v>8</v>
      </c>
      <c r="M6" s="17"/>
      <c r="N6" s="18" t="s">
        <v>5</v>
      </c>
      <c r="O6" s="20" t="s">
        <v>7</v>
      </c>
      <c r="P6" s="20" t="s">
        <v>9</v>
      </c>
      <c r="Q6" s="19" t="s">
        <v>10</v>
      </c>
      <c r="R6" s="17"/>
      <c r="S6" s="18" t="s">
        <v>5</v>
      </c>
      <c r="T6" s="20" t="s">
        <v>7</v>
      </c>
      <c r="U6" s="20" t="s">
        <v>11</v>
      </c>
      <c r="V6" s="20" t="s">
        <v>8</v>
      </c>
      <c r="W6" s="19" t="s">
        <v>12</v>
      </c>
      <c r="X6" s="17"/>
      <c r="Y6" s="21" t="s">
        <v>8</v>
      </c>
      <c r="Z6" s="7"/>
    </row>
    <row r="7" customFormat="false" ht="15" hidden="false" customHeight="false" outlineLevel="0" collapsed="false">
      <c r="A7" s="7"/>
      <c r="B7" s="22" t="n">
        <f aca="false">Atleti!A3</f>
        <v>2</v>
      </c>
      <c r="C7" s="23" t="n">
        <f aca="false">Atleti!B3</f>
        <v>0</v>
      </c>
      <c r="D7" s="24" t="str">
        <f aca="false">Atleti!C3</f>
        <v>Anna Gardumi</v>
      </c>
      <c r="E7" s="25"/>
      <c r="F7" s="25"/>
      <c r="G7" s="26" t="n">
        <f aca="false">IF('Gioc 2'!$J$11=0,"-",'Gioc 2'!$J$11)</f>
        <v>3</v>
      </c>
      <c r="H7" s="27" t="n">
        <f aca="false">IF('Gioc 2'!J17=0,"-",'Gioc 2'!J17)</f>
        <v>-3</v>
      </c>
      <c r="I7" s="25"/>
      <c r="J7" s="26" t="n">
        <f aca="false">IF('Gioc 2'!$G$13=0,"-",'Gioc 2'!$G$13)</f>
        <v>16</v>
      </c>
      <c r="K7" s="23" t="str">
        <f aca="false">IF('Gioc 2'!$F$13=0,"-",'Gioc 2'!$F$13)</f>
        <v>-</v>
      </c>
      <c r="L7" s="27" t="n">
        <f aca="false">IF('Gioc 2'!$B$13=0,"-",'Gioc 2'!$B$13)</f>
        <v>1</v>
      </c>
      <c r="M7" s="25"/>
      <c r="N7" s="28" t="str">
        <f aca="false">IF('Gioc 2'!$G$6=0,"-",'Gioc 2'!$G$6)</f>
        <v>-</v>
      </c>
      <c r="O7" s="23" t="str">
        <f aca="false">IF('Gioc 2'!$F$6=0,"-",'Gioc 2'!$F$6)</f>
        <v>-</v>
      </c>
      <c r="P7" s="23" t="str">
        <f aca="false">IF('Gioc 2'!B9=0,"-",'Gioc 2'!B9)</f>
        <v>-</v>
      </c>
      <c r="Q7" s="29" t="str">
        <f aca="false">IF('Gioc 2'!$B$6&gt;0,('Gioc 2'!$B$6/'Gioc 2'!$G$6),"-")</f>
        <v>-</v>
      </c>
      <c r="R7" s="25"/>
      <c r="S7" s="26" t="n">
        <f aca="false">IF('Gioc 2'!$H$20=0,"-",'Gioc 2'!$H$20)</f>
        <v>6</v>
      </c>
      <c r="T7" s="30" t="n">
        <f aca="false">IF('Gioc 2'!$G$20=0,"-",'Gioc 2'!$G$20)</f>
        <v>2</v>
      </c>
      <c r="U7" s="23" t="str">
        <f aca="false">IF('Gioc 2'!$F$20=0,"-",'Gioc 2'!$F$20)</f>
        <v>-</v>
      </c>
      <c r="V7" s="23" t="str">
        <f aca="false">IF('Gioc 2'!$B$20=0,"-",'Gioc 2'!$B$20)</f>
        <v>-</v>
      </c>
      <c r="W7" s="31" t="str">
        <f aca="false">IF('Gioc 2'!$B$20&gt;0,'Gioc 2'!$B$20/'Gioc 2'!$H$20,"-")</f>
        <v>-</v>
      </c>
      <c r="X7" s="25"/>
      <c r="Y7" s="32" t="n">
        <f aca="false">IF('Gioc 2'!$I$6=0,"-",'Gioc 2'!$I$6)</f>
        <v>2</v>
      </c>
      <c r="Z7" s="7"/>
    </row>
    <row r="8" customFormat="false" ht="15" hidden="false" customHeight="false" outlineLevel="0" collapsed="false">
      <c r="A8" s="7"/>
      <c r="B8" s="33" t="n">
        <f aca="false">Atleti!A4</f>
        <v>6</v>
      </c>
      <c r="C8" s="34" t="n">
        <f aca="false">Atleti!B4</f>
        <v>0</v>
      </c>
      <c r="D8" s="35" t="str">
        <f aca="false">Atleti!C4</f>
        <v>Serena Olocco</v>
      </c>
      <c r="E8" s="36"/>
      <c r="F8" s="36"/>
      <c r="G8" s="37" t="n">
        <f aca="false">IF('Gioc 6'!$J$11=0,"-",'Gioc 6'!$J$11)</f>
        <v>18</v>
      </c>
      <c r="H8" s="27" t="n">
        <f aca="false">IF('Gioc 6'!J17=0,"-",'Gioc 6'!J17)</f>
        <v>12</v>
      </c>
      <c r="I8" s="36"/>
      <c r="J8" s="37" t="n">
        <f aca="false">IF('Gioc 6'!$G$13=0,"-",'Gioc 6'!$G$13)</f>
        <v>25</v>
      </c>
      <c r="K8" s="38" t="n">
        <f aca="false">IF('Gioc 6'!$F$13=0,"-",'Gioc 6'!$F$13)</f>
        <v>1</v>
      </c>
      <c r="L8" s="39" t="n">
        <f aca="false">IF('Gioc 6'!$B$13=0,"-",'Gioc 6'!$B$13)</f>
        <v>7</v>
      </c>
      <c r="M8" s="36"/>
      <c r="N8" s="37" t="n">
        <f aca="false">IF('Gioc 6'!$G$6=0,"-",'Gioc 6'!$G$6)</f>
        <v>2</v>
      </c>
      <c r="O8" s="34" t="str">
        <f aca="false">IF('Gioc 6'!$F$6=0,"-",'Gioc 6'!$F$6)</f>
        <v>-</v>
      </c>
      <c r="P8" s="40" t="n">
        <f aca="false">IF('Gioc 6'!$B$9=0,"-",'Gioc 6'!$B$9)</f>
        <v>0.5</v>
      </c>
      <c r="Q8" s="41" t="str">
        <f aca="false">IF('Gioc 6'!$B$6&gt;0,('Gioc 6'!$B$6/'Gioc 6'!$G$6),"-")</f>
        <v>-</v>
      </c>
      <c r="R8" s="36"/>
      <c r="S8" s="26" t="n">
        <f aca="false">IF('Gioc 6'!$H$20=0,"-",'Gioc 6'!$H$20)</f>
        <v>29</v>
      </c>
      <c r="T8" s="38" t="n">
        <f aca="false">IF('Gioc 6'!$G$20=0,"-",'Gioc 6'!$G$20)</f>
        <v>4</v>
      </c>
      <c r="U8" s="38" t="n">
        <f aca="false">IF('Gioc 6'!$F$20=0,"-",'Gioc 6'!$F$20)</f>
        <v>1</v>
      </c>
      <c r="V8" s="38" t="n">
        <f aca="false">IF('Gioc 6'!$B$20=0,"-",'Gioc 6'!$B$20)</f>
        <v>9</v>
      </c>
      <c r="W8" s="31" t="n">
        <f aca="false">IF('Gioc 6'!$B$20&gt;0,'Gioc 6'!$B$20/'Gioc 6'!$H$20,"-")</f>
        <v>0.3103448276</v>
      </c>
      <c r="X8" s="36"/>
      <c r="Y8" s="42" t="n">
        <f aca="false">IF('Gioc 6'!$I$6=0,"-",'Gioc 6'!$I$6)</f>
        <v>2</v>
      </c>
      <c r="Z8" s="7"/>
    </row>
    <row r="9" customFormat="false" ht="15" hidden="false" customHeight="false" outlineLevel="0" collapsed="false">
      <c r="A9" s="7"/>
      <c r="B9" s="33" t="n">
        <f aca="false">Atleti!A5</f>
        <v>10</v>
      </c>
      <c r="C9" s="34" t="n">
        <f aca="false">Atleti!B5</f>
        <v>0</v>
      </c>
      <c r="D9" s="35" t="str">
        <f aca="false">Atleti!C5</f>
        <v>Licia Fondriest</v>
      </c>
      <c r="E9" s="36"/>
      <c r="F9" s="36"/>
      <c r="G9" s="37" t="n">
        <f aca="false">IF('Gioc 10'!$J$11=0,"-",'Gioc 10'!$J$11)</f>
        <v>5</v>
      </c>
      <c r="H9" s="27" t="n">
        <f aca="false">IF('Gioc 10'!J17=0,"-",'Gioc 10'!J17)</f>
        <v>2</v>
      </c>
      <c r="I9" s="36"/>
      <c r="J9" s="37" t="n">
        <f aca="false">IF('Gioc 10'!$G$13=0,"-",'Gioc 10'!$G$13)</f>
        <v>13</v>
      </c>
      <c r="K9" s="38" t="n">
        <f aca="false">IF('Gioc 10'!$F$13=0,"-",'Gioc 10'!$F$13)</f>
        <v>2</v>
      </c>
      <c r="L9" s="39" t="n">
        <f aca="false">IF('Gioc 10'!$B$13=0,"-",'Gioc 10'!$B$13)</f>
        <v>1</v>
      </c>
      <c r="M9" s="36"/>
      <c r="N9" s="43" t="str">
        <f aca="false">IF('Gioc 10'!$G$6=0,"-",'Gioc 10'!$G$6)</f>
        <v>-</v>
      </c>
      <c r="O9" s="34" t="str">
        <f aca="false">IF('Gioc 10'!$F$6=0,"-",'Gioc 10'!$F$6)</f>
        <v>-</v>
      </c>
      <c r="P9" s="34" t="str">
        <f aca="false">IF('Gioc 10'!$B$9=0,"-",'Gioc 10'!$B$9)</f>
        <v>-</v>
      </c>
      <c r="Q9" s="41" t="str">
        <f aca="false">IF('Gioc 10'!$B$6&gt;0,('Gioc 10'!$B$6/'Gioc 10'!$G$6),"-")</f>
        <v>-</v>
      </c>
      <c r="R9" s="36"/>
      <c r="S9" s="26" t="n">
        <f aca="false">IF('Gioc 10'!$H$20=0,"-",'Gioc 10'!$H$20)</f>
        <v>10</v>
      </c>
      <c r="T9" s="34" t="str">
        <f aca="false">IF('Gioc 10'!$G$20=0,"-",'Gioc 10'!$G$20)</f>
        <v>-</v>
      </c>
      <c r="U9" s="34" t="str">
        <f aca="false">IF('Gioc 10'!$F$20=0,"-",'Gioc 10'!$F$20)</f>
        <v>-</v>
      </c>
      <c r="V9" s="38" t="n">
        <f aca="false">IF('Gioc 10'!$B$20=0,"-",'Gioc 10'!$B$20)</f>
        <v>3</v>
      </c>
      <c r="W9" s="31" t="n">
        <f aca="false">IF('Gioc 10'!$B$20&gt;0,'Gioc 10'!$B$20/'Gioc 10'!$H$20,"-")</f>
        <v>0.3</v>
      </c>
      <c r="X9" s="36"/>
      <c r="Y9" s="42" t="n">
        <f aca="false">IF('Gioc 10'!$I$6=0,"-",'Gioc 10'!$I$6)</f>
        <v>1</v>
      </c>
      <c r="Z9" s="7"/>
    </row>
    <row r="10" customFormat="false" ht="15" hidden="false" customHeight="false" outlineLevel="0" collapsed="false">
      <c r="A10" s="7"/>
      <c r="B10" s="33" t="n">
        <f aca="false">Atleti!A6</f>
        <v>16</v>
      </c>
      <c r="C10" s="34" t="n">
        <f aca="false">Atleti!B6</f>
        <v>0</v>
      </c>
      <c r="D10" s="35" t="str">
        <f aca="false">Atleti!C6</f>
        <v>Alessia Ruele</v>
      </c>
      <c r="E10" s="36"/>
      <c r="F10" s="36"/>
      <c r="G10" s="37" t="n">
        <f aca="false">IF('Gioc 16'!$J$11=0,"-",'Gioc 16'!$J$11)</f>
        <v>15</v>
      </c>
      <c r="H10" s="27" t="n">
        <f aca="false">IF('Gioc 16'!J17=0,"-",'Gioc 16'!J17)</f>
        <v>9</v>
      </c>
      <c r="I10" s="36"/>
      <c r="J10" s="37" t="n">
        <f aca="false">IF('Gioc 16'!$G$13=0,"-",'Gioc 16'!$G$13)</f>
        <v>18</v>
      </c>
      <c r="K10" s="38" t="n">
        <f aca="false">IF('Gioc 16'!$F$13=0,"-",'Gioc 16'!$F$13)</f>
        <v>4</v>
      </c>
      <c r="L10" s="39" t="n">
        <f aca="false">IF('Gioc 16'!$B$13=0,"-",'Gioc 16'!$B$13)</f>
        <v>4</v>
      </c>
      <c r="M10" s="36"/>
      <c r="N10" s="43" t="str">
        <f aca="false">IF('Gioc 16'!$G$6=0,"-",'Gioc 16'!$G$6)</f>
        <v>-</v>
      </c>
      <c r="O10" s="34" t="str">
        <f aca="false">IF('Gioc 16'!$F$6=0,"-",'Gioc 16'!$F$6)</f>
        <v>-</v>
      </c>
      <c r="P10" s="34" t="str">
        <f aca="false">IF('Gioc 16'!$B$9=0,"-",'Gioc 16'!$B$9)</f>
        <v>-</v>
      </c>
      <c r="Q10" s="41" t="str">
        <f aca="false">IF('Gioc 16'!$B$6&gt;0,('Gioc 16'!$B$6/'Gioc 16'!$G$6),"-")</f>
        <v>-</v>
      </c>
      <c r="R10" s="36"/>
      <c r="S10" s="26" t="n">
        <f aca="false">IF('Gioc 16'!$H$20=0,"-",'Gioc 16'!$H$20)</f>
        <v>22</v>
      </c>
      <c r="T10" s="38" t="n">
        <f aca="false">IF('Gioc 16'!$G$20=0,"-",'Gioc 16'!$G$20)</f>
        <v>2</v>
      </c>
      <c r="U10" s="38" t="n">
        <f aca="false">IF('Gioc 16'!$F$20=0,"-",'Gioc 16'!$F$20)</f>
        <v>1</v>
      </c>
      <c r="V10" s="38" t="n">
        <f aca="false">IF('Gioc 16'!$B$20=0,"-",'Gioc 16'!$B$20)</f>
        <v>10</v>
      </c>
      <c r="W10" s="31" t="n">
        <f aca="false">IF('Gioc 16'!$B$20&gt;0,'Gioc 16'!$B$20/'Gioc 16'!$H$20,"-")</f>
        <v>0.4545454545</v>
      </c>
      <c r="X10" s="36"/>
      <c r="Y10" s="42" t="n">
        <f aca="false">IF('Gioc 16'!$I$6=0,"-",'Gioc 16'!$I$6)</f>
        <v>1</v>
      </c>
      <c r="Z10" s="7"/>
    </row>
    <row r="11" customFormat="false" ht="15" hidden="false" customHeight="false" outlineLevel="0" collapsed="false">
      <c r="A11" s="7"/>
      <c r="B11" s="33" t="n">
        <f aca="false">Atleti!A7</f>
        <v>12</v>
      </c>
      <c r="C11" s="34" t="n">
        <f aca="false">Atleti!B7</f>
        <v>0</v>
      </c>
      <c r="D11" s="35" t="str">
        <f aca="false">Atleti!C7</f>
        <v>Anna Casagrande</v>
      </c>
      <c r="E11" s="36"/>
      <c r="F11" s="36"/>
      <c r="G11" s="37" t="n">
        <f aca="false">IF('Gioc 12'!$J$11=0,"-",'Gioc 12'!$J$11)</f>
        <v>7</v>
      </c>
      <c r="H11" s="27" t="n">
        <f aca="false">IF('Gioc 12'!J17=0,"-",'Gioc 12'!J17)</f>
        <v>-3</v>
      </c>
      <c r="I11" s="36"/>
      <c r="J11" s="37" t="n">
        <f aca="false">IF('Gioc 12'!$G$13=0,"-",'Gioc 12'!$G$13)</f>
        <v>8</v>
      </c>
      <c r="K11" s="38" t="n">
        <f aca="false">IF('Gioc 12'!$F$13=0,"-",'Gioc 12'!$F$13)</f>
        <v>4</v>
      </c>
      <c r="L11" s="39" t="n">
        <f aca="false">IF('Gioc 12'!$B$13=0,"-",'Gioc 12'!$B$13)</f>
        <v>1</v>
      </c>
      <c r="M11" s="36"/>
      <c r="N11" s="37" t="n">
        <f aca="false">IF('Gioc 12'!$G$6=0,"-",'Gioc 12'!$G$6)</f>
        <v>24</v>
      </c>
      <c r="O11" s="38" t="n">
        <f aca="false">IF('Gioc 12'!$F$6=0,"-",'Gioc 12'!$F$6)</f>
        <v>3</v>
      </c>
      <c r="P11" s="40" t="n">
        <f aca="false">IF('Gioc 12'!$B$9=0,"-",'Gioc 12'!$B$9)</f>
        <v>0.625</v>
      </c>
      <c r="Q11" s="41" t="n">
        <f aca="false">IF('Gioc 12'!$B$6&gt;0,('Gioc 12'!$B$6/'Gioc 12'!$G$6),"-")</f>
        <v>0.25</v>
      </c>
      <c r="R11" s="36"/>
      <c r="S11" s="26" t="n">
        <f aca="false">IF('Gioc 12'!$H$20=0,"-",'Gioc 12'!$H$20)</f>
        <v>23</v>
      </c>
      <c r="T11" s="38" t="n">
        <f aca="false">IF('Gioc 12'!$G$20=0,"-",'Gioc 12'!$G$20)</f>
        <v>3</v>
      </c>
      <c r="U11" s="38" t="n">
        <f aca="false">IF('Gioc 12'!$F$20=0,"-",'Gioc 12'!$F$20)</f>
        <v>1</v>
      </c>
      <c r="V11" s="38" t="n">
        <f aca="false">IF('Gioc 12'!$B$20=0,"-",'Gioc 12'!$B$20)</f>
        <v>5</v>
      </c>
      <c r="W11" s="31" t="n">
        <f aca="false">IF('Gioc 12'!$B$20&gt;0,'Gioc 12'!$B$20/'Gioc 12'!$H$20,"-")</f>
        <v>0.2173913043</v>
      </c>
      <c r="X11" s="36"/>
      <c r="Y11" s="42" t="n">
        <f aca="false">IF('Gioc 12'!$I$6=0,"-",'Gioc 12'!$I$6)</f>
        <v>1</v>
      </c>
      <c r="Z11" s="7"/>
    </row>
    <row r="12" customFormat="false" ht="15" hidden="false" customHeight="false" outlineLevel="0" collapsed="false">
      <c r="A12" s="7"/>
      <c r="B12" s="33" t="n">
        <f aca="false">Atleti!A8</f>
        <v>15</v>
      </c>
      <c r="C12" s="34" t="n">
        <f aca="false">Atleti!B8</f>
        <v>0</v>
      </c>
      <c r="D12" s="35" t="str">
        <f aca="false">Atleti!C8</f>
        <v>Francesca Peretti</v>
      </c>
      <c r="E12" s="36"/>
      <c r="F12" s="36"/>
      <c r="G12" s="37" t="n">
        <f aca="false">IF('Gioc 15'!$J$11=0,"-",'Gioc 15'!$J$11)</f>
        <v>19</v>
      </c>
      <c r="H12" s="27" t="n">
        <f aca="false">IF('Gioc 15'!J17=0,"-",'Gioc 15'!J17)</f>
        <v>11</v>
      </c>
      <c r="I12" s="36"/>
      <c r="J12" s="37" t="n">
        <f aca="false">IF('Gioc 15'!$G$13=0,"-",'Gioc 15'!$G$13)</f>
        <v>18</v>
      </c>
      <c r="K12" s="38" t="n">
        <f aca="false">IF('Gioc 15'!$F$13=0,"-",'Gioc 15'!$F$13)</f>
        <v>3</v>
      </c>
      <c r="L12" s="39" t="n">
        <f aca="false">IF('Gioc 15'!$B$13=0,"-",'Gioc 15'!$B$13)</f>
        <v>4</v>
      </c>
      <c r="M12" s="36"/>
      <c r="N12" s="37" t="n">
        <f aca="false">IF('Gioc 15'!$G$6=0,"-",'Gioc 15'!$G$6)</f>
        <v>10</v>
      </c>
      <c r="O12" s="34" t="str">
        <f aca="false">IF('Gioc 15'!$F$6=0,"-",'Gioc 15'!$F$6)</f>
        <v>-</v>
      </c>
      <c r="P12" s="40" t="n">
        <f aca="false">IF('Gioc 15'!$B$9=0,"-",'Gioc 15'!$B$9)</f>
        <v>0.8</v>
      </c>
      <c r="Q12" s="41" t="n">
        <f aca="false">IF('Gioc 15'!$B$6&gt;0,('Gioc 15'!$B$6/'Gioc 15'!$G$6),"-")</f>
        <v>0.3</v>
      </c>
      <c r="R12" s="36"/>
      <c r="S12" s="26" t="n">
        <f aca="false">IF('Gioc 15'!$H$20=0,"-",'Gioc 15'!$H$20)</f>
        <v>36</v>
      </c>
      <c r="T12" s="38" t="n">
        <f aca="false">IF('Gioc 15'!$G$20=0,"-",'Gioc 15'!$G$20)</f>
        <v>5</v>
      </c>
      <c r="U12" s="38" t="n">
        <f aca="false">IF('Gioc 15'!$F$20=0,"-",'Gioc 15'!$F$20)</f>
        <v>2</v>
      </c>
      <c r="V12" s="38" t="n">
        <f aca="false">IF('Gioc 15'!$B$20=0,"-",'Gioc 15'!$B$20)</f>
        <v>14</v>
      </c>
      <c r="W12" s="31" t="n">
        <f aca="false">IF('Gioc 15'!$B$20&gt;0,'Gioc 15'!$B$20/'Gioc 15'!$H$20,"-")</f>
        <v>0.3888888889</v>
      </c>
      <c r="X12" s="36"/>
      <c r="Y12" s="42" t="n">
        <f aca="false">IF('Gioc 15'!$I$6=0,"-",'Gioc 15'!$I$6)</f>
        <v>1</v>
      </c>
      <c r="Z12" s="7"/>
    </row>
    <row r="13" customFormat="false" ht="15" hidden="false" customHeight="false" outlineLevel="0" collapsed="false">
      <c r="A13" s="7"/>
      <c r="B13" s="33" t="n">
        <f aca="false">Atleti!A9</f>
        <v>8</v>
      </c>
      <c r="C13" s="34"/>
      <c r="D13" s="35" t="str">
        <f aca="false">Atleti!C9</f>
        <v>Elisa Della Valentina</v>
      </c>
      <c r="E13" s="36"/>
      <c r="F13" s="36"/>
      <c r="G13" s="43" t="str">
        <f aca="false">IF('Gioc 8'!$J$11=0,"-",'Gioc 8'!$J$11)</f>
        <v>-</v>
      </c>
      <c r="H13" s="27" t="n">
        <f aca="false">IF('Gioc 8'!J17=0,"-",'Gioc 8'!J17)</f>
        <v>-3</v>
      </c>
      <c r="I13" s="36"/>
      <c r="J13" s="43" t="str">
        <f aca="false">IF('Gioc 8'!$G$13=0,"-",'Gioc 8'!$G$13)</f>
        <v>-</v>
      </c>
      <c r="K13" s="34" t="str">
        <f aca="false">IF('Gioc 8'!$F$13=0,"-",'Gioc 8'!$F$13)</f>
        <v>-</v>
      </c>
      <c r="L13" s="44" t="str">
        <f aca="false">IF('Gioc 8'!$B$13=0,"-",'Gioc 8'!$B$13)</f>
        <v>-</v>
      </c>
      <c r="M13" s="36"/>
      <c r="N13" s="37" t="n">
        <f aca="false">IF('Gioc 8'!$G$6=0,"-",'Gioc 8'!$G$6)</f>
        <v>20</v>
      </c>
      <c r="O13" s="38" t="n">
        <f aca="false">IF('Gioc 8'!$F$6=0,"-",'Gioc 8'!$F$6)</f>
        <v>3</v>
      </c>
      <c r="P13" s="40" t="n">
        <f aca="false">IF('Gioc 8'!$B$9=0,"-",'Gioc 8'!$B$9)</f>
        <v>0.65</v>
      </c>
      <c r="Q13" s="41" t="n">
        <f aca="false">IF('Gioc 8'!$B$6&gt;0,('Gioc 8'!$B$6/'Gioc 8'!$G$6),"-")</f>
        <v>0.2</v>
      </c>
      <c r="R13" s="36"/>
      <c r="S13" s="26" t="n">
        <f aca="false">IF('Gioc 8'!$H$20=0,"-",'Gioc 8'!$H$20)</f>
        <v>1</v>
      </c>
      <c r="T13" s="34" t="str">
        <f aca="false">IF('Gioc 8'!$G$20=0,"-",'Gioc 8'!$G$20)</f>
        <v>-</v>
      </c>
      <c r="U13" s="34" t="str">
        <f aca="false">IF('Gioc 8'!$F$20=0,"-",'Gioc 8'!$F$20)</f>
        <v>-</v>
      </c>
      <c r="V13" s="34" t="str">
        <f aca="false">IF('Gioc 8'!$B$20=0,"-",'Gioc 8'!$B$20)</f>
        <v>-</v>
      </c>
      <c r="W13" s="31" t="str">
        <f aca="false">IF('Gioc 8'!$B$20&gt;0,'Gioc 8'!$B$20/'Gioc 8'!$H$20,"-")</f>
        <v>-</v>
      </c>
      <c r="X13" s="36"/>
      <c r="Y13" s="45" t="str">
        <f aca="false">IF('Gioc 8'!$I$6=0,"-",'Gioc 8'!$I$6)</f>
        <v>-</v>
      </c>
      <c r="Z13" s="7"/>
    </row>
    <row r="14" customFormat="false" ht="15" hidden="false" customHeight="false" outlineLevel="0" collapsed="false">
      <c r="A14" s="7"/>
      <c r="B14" s="33" t="n">
        <f aca="false">Atleti!A10</f>
        <v>9</v>
      </c>
      <c r="C14" s="34" t="n">
        <f aca="false">Atleti!B10</f>
        <v>0</v>
      </c>
      <c r="D14" s="35" t="str">
        <f aca="false">Atleti!C10</f>
        <v>Martina Consolati</v>
      </c>
      <c r="E14" s="36"/>
      <c r="F14" s="36"/>
      <c r="G14" s="37" t="n">
        <f aca="false">IF('Gioc 9'!$J$11=0,"-",'Gioc 9'!$J$11)</f>
        <v>1</v>
      </c>
      <c r="H14" s="27" t="n">
        <f aca="false">IF('Gioc 9'!J17=0,"-",'Gioc 9'!J17)</f>
        <v>-2</v>
      </c>
      <c r="I14" s="36"/>
      <c r="J14" s="37" t="n">
        <f aca="false">IF('Gioc 9'!$G$13=0,"-",'Gioc 9'!$G$13)</f>
        <v>2</v>
      </c>
      <c r="K14" s="38" t="n">
        <f aca="false">IF('Gioc 9'!$F$13=0,"-",'Gioc 9'!$F$13)</f>
        <v>1</v>
      </c>
      <c r="L14" s="44" t="str">
        <f aca="false">IF('Gioc 9'!$B$13=0,"-",'Gioc 9'!$B$13)</f>
        <v>-</v>
      </c>
      <c r="M14" s="36"/>
      <c r="N14" s="37" t="n">
        <f aca="false">IF('Gioc 9'!$G$6=0,"-",'Gioc 9'!$G$6)</f>
        <v>4</v>
      </c>
      <c r="O14" s="38" t="n">
        <f aca="false">IF('Gioc 9'!$F$6=0,"-",'Gioc 9'!$F$6)</f>
        <v>2</v>
      </c>
      <c r="P14" s="40" t="n">
        <f aca="false">IF('Gioc 9'!$B$9=0,"-",'Gioc 9'!$B$9)</f>
        <v>0.25</v>
      </c>
      <c r="Q14" s="41" t="str">
        <f aca="false">IF('Gioc 9'!$B$6&gt;0,('Gioc 9'!$B$6/'Gioc 9'!$G$6),"-")</f>
        <v>-</v>
      </c>
      <c r="R14" s="36"/>
      <c r="S14" s="26" t="n">
        <f aca="false">IF('Gioc 9'!$H$20=0,"-",'Gioc 9'!$H$20)</f>
        <v>2</v>
      </c>
      <c r="T14" s="34" t="str">
        <f aca="false">IF('Gioc 9'!$G$20=0,"-",'Gioc 9'!$G$20)</f>
        <v>-</v>
      </c>
      <c r="U14" s="34" t="str">
        <f aca="false">IF('Gioc 9'!$F$20=0,"-",'Gioc 9'!$F$20)</f>
        <v>-</v>
      </c>
      <c r="V14" s="38" t="n">
        <f aca="false">IF('Gioc 9'!$B$20=0,"-",'Gioc 9'!$B$20)</f>
        <v>1</v>
      </c>
      <c r="W14" s="31" t="n">
        <f aca="false">IF('Gioc 9'!$B$20&gt;0,'Gioc 9'!$B$20/'Gioc 9'!$H$20,"-")</f>
        <v>0.5</v>
      </c>
      <c r="X14" s="36"/>
      <c r="Y14" s="45" t="str">
        <f aca="false">IF('Gioc 9'!$I$6=0,"-",'Gioc 9'!$I$6)</f>
        <v>-</v>
      </c>
      <c r="Z14" s="7"/>
    </row>
    <row r="15" customFormat="false" ht="15" hidden="false" customHeight="false" outlineLevel="0" collapsed="false">
      <c r="A15" s="7"/>
      <c r="B15" s="33" t="n">
        <f aca="false">Atleti!A11</f>
        <v>5</v>
      </c>
      <c r="C15" s="34" t="n">
        <f aca="false">Atleti!B11</f>
        <v>0</v>
      </c>
      <c r="D15" s="35" t="str">
        <f aca="false">Atleti!C11</f>
        <v>Martina Rizzi</v>
      </c>
      <c r="E15" s="36"/>
      <c r="F15" s="36"/>
      <c r="G15" s="43" t="str">
        <f aca="false">IF('Gioc 5'!$J$11=0,"-",'Gioc 5'!$J$11)</f>
        <v>-</v>
      </c>
      <c r="H15" s="46" t="str">
        <f aca="false">IF('Gioc 5'!J17=0,"-",'Gioc 5'!J17)</f>
        <v>-</v>
      </c>
      <c r="I15" s="36"/>
      <c r="J15" s="43" t="str">
        <f aca="false">IF('Gioc 5'!$G$13=0,"-",'Gioc 5'!$G$13)</f>
        <v>-</v>
      </c>
      <c r="K15" s="34" t="str">
        <f aca="false">IF('Gioc 5'!$F$13=0,"-",'Gioc 5'!$F$13)</f>
        <v>-</v>
      </c>
      <c r="L15" s="44" t="str">
        <f aca="false">IF('Gioc 5'!$B$13=0,"-",'Gioc 5'!$B$13)</f>
        <v>-</v>
      </c>
      <c r="M15" s="36"/>
      <c r="N15" s="43" t="str">
        <f aca="false">IF('Gioc 5'!$G$6=0,"-",'Gioc 5'!$G$6)</f>
        <v>-</v>
      </c>
      <c r="O15" s="34" t="str">
        <f aca="false">IF('Gioc 5'!$F$6=0,"-",'Gioc 5'!$F$6)</f>
        <v>-</v>
      </c>
      <c r="P15" s="34" t="str">
        <f aca="false">IF('Gioc 5'!$B$9=0,"-",'Gioc 5'!$B$9)</f>
        <v>-</v>
      </c>
      <c r="Q15" s="41" t="str">
        <f aca="false">IF('Gioc 5'!$B$6&gt;0,('Gioc 5'!$B$6/'Gioc 5'!$G$6),"-")</f>
        <v>-</v>
      </c>
      <c r="R15" s="36"/>
      <c r="S15" s="28" t="str">
        <f aca="false">IF('Gioc 5'!$H$20=0,"-",'Gioc 5'!$H$20)</f>
        <v>-</v>
      </c>
      <c r="T15" s="34" t="str">
        <f aca="false">IF('Gioc 5'!$G$20=0,"-",'Gioc 5'!$G$20)</f>
        <v>-</v>
      </c>
      <c r="U15" s="34" t="str">
        <f aca="false">IF('Gioc 5'!$F$20=0,"-",'Gioc 5'!$F$20)</f>
        <v>-</v>
      </c>
      <c r="V15" s="34" t="str">
        <f aca="false">IF('Gioc 5'!$B$20=0,"-",'Gioc 5'!$B$20)</f>
        <v>-</v>
      </c>
      <c r="W15" s="31" t="str">
        <f aca="false">IF('Gioc 5'!$B$20&gt;0,'Gioc 5'!$B$20/'Gioc 5'!$H$20,"-")</f>
        <v>-</v>
      </c>
      <c r="X15" s="36"/>
      <c r="Y15" s="45" t="str">
        <f aca="false">IF('Gioc 5'!$I$6=0,"-",'Gioc 5'!$I$6)</f>
        <v>-</v>
      </c>
      <c r="Z15" s="7"/>
    </row>
    <row r="16" customFormat="false" ht="15" hidden="false" customHeight="false" outlineLevel="0" collapsed="false">
      <c r="A16" s="7"/>
      <c r="B16" s="33" t="n">
        <f aca="false">Atleti!A12</f>
        <v>3</v>
      </c>
      <c r="C16" s="34" t="n">
        <f aca="false">Atleti!B12</f>
        <v>0</v>
      </c>
      <c r="D16" s="35" t="str">
        <f aca="false">Atleti!C12</f>
        <v>Elisa Barozzi</v>
      </c>
      <c r="E16" s="36"/>
      <c r="F16" s="36"/>
      <c r="G16" s="43" t="str">
        <f aca="false">IF('Gioc 3'!$J$11=0,"-",'Gioc 3'!$J$11)</f>
        <v>-</v>
      </c>
      <c r="H16" s="46" t="str">
        <f aca="false">IF('Gioc 3'!J17=0,"-",'Gioc 3'!J17)</f>
        <v>-</v>
      </c>
      <c r="I16" s="36"/>
      <c r="J16" s="37" t="n">
        <f aca="false">IF('Gioc 3'!$G$13=0,"-",'Gioc 3'!$G$13)</f>
        <v>1</v>
      </c>
      <c r="K16" s="34" t="str">
        <f aca="false">IF('Gioc 3'!$F$13=0,"-",'Gioc 3'!$F$13)</f>
        <v>-</v>
      </c>
      <c r="L16" s="44" t="str">
        <f aca="false">IF('Gioc 3'!$B$13=0,"-",'Gioc 3'!$B$13)</f>
        <v>-</v>
      </c>
      <c r="M16" s="36"/>
      <c r="N16" s="43" t="str">
        <f aca="false">IF('Gioc 3'!$G$6=0,"-",'Gioc 3'!$G$6)</f>
        <v>-</v>
      </c>
      <c r="O16" s="34" t="str">
        <f aca="false">IF('Gioc 3'!$F$6=0,"-",'Gioc 3'!$F$6)</f>
        <v>-</v>
      </c>
      <c r="P16" s="34" t="str">
        <f aca="false">IF('Gioc 3'!$B$9=0,"-",'Gioc 3'!$B$9)</f>
        <v>-</v>
      </c>
      <c r="Q16" s="41" t="str">
        <f aca="false">IF('Gioc 3'!$B$6&gt;0,('Gioc 3'!$B$6/'Gioc 3'!$G$6),"-")</f>
        <v>-</v>
      </c>
      <c r="R16" s="36"/>
      <c r="S16" s="28" t="str">
        <f aca="false">IF('Gioc 3'!$H$20=0,"-",'Gioc 3'!$H$20)</f>
        <v>-</v>
      </c>
      <c r="T16" s="34" t="str">
        <f aca="false">IF('Gioc 3'!$G$20=0,"-",'Gioc 3'!$G$20)</f>
        <v>-</v>
      </c>
      <c r="U16" s="34" t="str">
        <f aca="false">IF('Gioc 3'!$F$20=0,"-",'Gioc 3'!$F$20)</f>
        <v>-</v>
      </c>
      <c r="V16" s="34" t="str">
        <f aca="false">IF('Gioc 3'!$B$20=0,"-",'Gioc 3'!$B$20)</f>
        <v>-</v>
      </c>
      <c r="W16" s="31" t="str">
        <f aca="false">IF('Gioc 3'!$B$20&gt;0,'Gioc 3'!$B$20/'Gioc 3'!$H$20,"-")</f>
        <v>-</v>
      </c>
      <c r="X16" s="36"/>
      <c r="Y16" s="45" t="str">
        <f aca="false">IF('Gioc 3'!$I$6=0,"-",'Gioc 3'!$I$6)</f>
        <v>-</v>
      </c>
      <c r="Z16" s="7"/>
    </row>
    <row r="17" customFormat="false" ht="15" hidden="false" customHeight="false" outlineLevel="0" collapsed="false">
      <c r="A17" s="7"/>
      <c r="B17" s="33" t="n">
        <f aca="false">Atleti!A13</f>
        <v>18</v>
      </c>
      <c r="C17" s="34" t="n">
        <f aca="false">Atleti!B13</f>
        <v>0</v>
      </c>
      <c r="D17" s="35" t="str">
        <f aca="false">Atleti!C13</f>
        <v>Stefania Della Valentina</v>
      </c>
      <c r="E17" s="36"/>
      <c r="F17" s="36"/>
      <c r="G17" s="43" t="str">
        <f aca="false">IF('Gioc 20'!$J$11=0,"-",'Gioc 20'!$J$11)</f>
        <v>-</v>
      </c>
      <c r="H17" s="46" t="str">
        <f aca="false">IF('Gioc 20'!J17=0,"-",'Gioc 20'!J17)</f>
        <v>-</v>
      </c>
      <c r="I17" s="36"/>
      <c r="J17" s="43" t="str">
        <f aca="false">IF('Gioc 20'!$G$13=0,"-",'Gioc 20'!$G$13)</f>
        <v>-</v>
      </c>
      <c r="K17" s="34" t="str">
        <f aca="false">IF('Gioc 20'!$F$13=0,"-",'Gioc 20'!$F$13)</f>
        <v>-</v>
      </c>
      <c r="L17" s="44" t="str">
        <f aca="false">IF('Gioc 20'!$B$13=0,"-",'Gioc 20'!$B$13)</f>
        <v>-</v>
      </c>
      <c r="M17" s="36"/>
      <c r="N17" s="43" t="str">
        <f aca="false">IF('Gioc 20'!$G$6=0,"-",'Gioc 20'!$G$6)</f>
        <v>-</v>
      </c>
      <c r="O17" s="34" t="str">
        <f aca="false">IF('Gioc 20'!$F$6=0,"-",'Gioc 20'!$F$6)</f>
        <v>-</v>
      </c>
      <c r="P17" s="34" t="str">
        <f aca="false">IF('Gioc 20'!$B$9=0,"-",'Gioc 20'!$B$9)</f>
        <v>-</v>
      </c>
      <c r="Q17" s="41" t="str">
        <f aca="false">IF('Gioc 20'!$B$6&gt;0,('Gioc 20'!$B$6/'Gioc 20'!$G$6),"-")</f>
        <v>-</v>
      </c>
      <c r="R17" s="36"/>
      <c r="S17" s="28" t="str">
        <f aca="false">IF('Gioc 20'!$H$20=0,"-",'Gioc 20'!$H$20)</f>
        <v>-</v>
      </c>
      <c r="T17" s="34" t="str">
        <f aca="false">IF('Gioc 20'!$G$20=0,"-",'Gioc 20'!$G$20)</f>
        <v>-</v>
      </c>
      <c r="U17" s="34" t="str">
        <f aca="false">IF('Gioc 20'!$F$20=0,"-",'Gioc 20'!$F$20)</f>
        <v>-</v>
      </c>
      <c r="V17" s="34" t="str">
        <f aca="false">IF('Gioc 20'!$B$20=0,"-",'Gioc 20'!$B$20)</f>
        <v>-</v>
      </c>
      <c r="W17" s="31" t="str">
        <f aca="false">IF('Gioc 20'!$B$20&gt;0,'Gioc 20'!$B$20/'Gioc 20'!$H$20,"-")</f>
        <v>-</v>
      </c>
      <c r="X17" s="36"/>
      <c r="Y17" s="45" t="str">
        <f aca="false">IF('Gioc 20'!$I$6=0,"-",'Gioc 20'!$I$6)</f>
        <v>-</v>
      </c>
      <c r="Z17" s="7"/>
    </row>
    <row r="18" customFormat="false" ht="15" hidden="false" customHeight="true" outlineLevel="0" collapsed="false">
      <c r="A18" s="47"/>
      <c r="B18" s="48" t="s">
        <v>13</v>
      </c>
      <c r="C18" s="48"/>
      <c r="D18" s="48"/>
      <c r="E18" s="49"/>
      <c r="F18" s="50"/>
      <c r="G18" s="51" t="n">
        <f aca="false">SUM(G7:G17)</f>
        <v>68</v>
      </c>
      <c r="H18" s="52" t="n">
        <f aca="false">IF(Squadra!J16=0,"-",Squadra!J16)</f>
        <v>22</v>
      </c>
      <c r="I18" s="53"/>
      <c r="J18" s="54" t="n">
        <f aca="false">SUM(J7:J17)</f>
        <v>101</v>
      </c>
      <c r="K18" s="55" t="n">
        <f aca="false">SUM(K7:K17)</f>
        <v>15</v>
      </c>
      <c r="L18" s="56" t="n">
        <f aca="false">SUM(L7:L17)</f>
        <v>18</v>
      </c>
      <c r="M18" s="53"/>
      <c r="N18" s="57" t="n">
        <f aca="false">SUM(N7:N17)</f>
        <v>60</v>
      </c>
      <c r="O18" s="53" t="n">
        <f aca="false">SUM(O7:O17)</f>
        <v>8</v>
      </c>
      <c r="P18" s="58" t="n">
        <f aca="false">Squadra!B8</f>
        <v>0.6333333333</v>
      </c>
      <c r="Q18" s="59" t="n">
        <f aca="false">IF(Squadra!B5&gt;0,Squadra!B5/Squadra!G5,"-")</f>
        <v>0.2166666667</v>
      </c>
      <c r="R18" s="53"/>
      <c r="S18" s="60" t="n">
        <f aca="false">SUM(S7:S17)</f>
        <v>129</v>
      </c>
      <c r="T18" s="61" t="n">
        <f aca="false">SUM(T7:T17)</f>
        <v>16</v>
      </c>
      <c r="U18" s="53" t="n">
        <f aca="false">IF(SUM(U7:U17)=0,"-",SUM(U7:U17))</f>
        <v>5</v>
      </c>
      <c r="V18" s="53" t="n">
        <f aca="false">SUM(V7:V17)</f>
        <v>42</v>
      </c>
      <c r="W18" s="59" t="n">
        <f aca="false">IF(Squadra!B19&gt;0,Squadra!B19/Squadra!H19,"-")</f>
        <v>0.3255813953</v>
      </c>
      <c r="X18" s="53"/>
      <c r="Y18" s="62" t="n">
        <f aca="false">SUM(Y7:Y17)</f>
        <v>8</v>
      </c>
      <c r="Z18" s="7"/>
    </row>
    <row r="19" customFormat="false" ht="15" hidden="false" customHeight="false" outlineLevel="0" collapsed="false">
      <c r="A19" s="7"/>
      <c r="B19" s="63"/>
      <c r="C19" s="6"/>
      <c r="D19" s="64" t="s">
        <v>14</v>
      </c>
      <c r="E19" s="65" t="s">
        <v>15</v>
      </c>
      <c r="F19" s="65" t="s">
        <v>16</v>
      </c>
      <c r="G19" s="65" t="s">
        <v>11</v>
      </c>
      <c r="H19" s="66" t="s">
        <v>17</v>
      </c>
      <c r="I19" s="6"/>
      <c r="J19" s="67"/>
      <c r="K19" s="68"/>
      <c r="L19" s="69"/>
      <c r="M19" s="6"/>
      <c r="N19" s="67"/>
      <c r="O19" s="68"/>
      <c r="P19" s="68"/>
      <c r="Q19" s="70"/>
      <c r="R19" s="6"/>
      <c r="S19" s="67"/>
      <c r="T19" s="68"/>
      <c r="U19" s="68"/>
      <c r="V19" s="68"/>
      <c r="W19" s="70"/>
      <c r="X19" s="6"/>
      <c r="Y19" s="71"/>
      <c r="Z19" s="7"/>
    </row>
    <row r="20" customFormat="false" ht="15" hidden="false" customHeight="false" outlineLevel="0" collapsed="false">
      <c r="A20" s="7"/>
      <c r="B20" s="63"/>
      <c r="C20" s="6"/>
      <c r="D20" s="72" t="str">
        <f aca="false">IF(I$2&gt;0,"Set 1","")</f>
        <v>Set 1</v>
      </c>
      <c r="E20" s="73" t="n">
        <f aca="false">IF(Squadra!B34&gt;0,Squadra!B34,0)</f>
        <v>7</v>
      </c>
      <c r="F20" s="74" t="n">
        <f aca="false">Squadra!B41</f>
        <v>12</v>
      </c>
      <c r="G20" s="74" t="n">
        <f aca="false">Squadra!I27</f>
        <v>0</v>
      </c>
      <c r="H20" s="75" t="n">
        <f aca="false">IF(I3&gt;I2,ABS(I3-(E20+F20+G20)),ABS(I2-(E20+F20+G20)))</f>
        <v>8</v>
      </c>
      <c r="I20" s="76"/>
      <c r="J20" s="77" t="n">
        <f aca="false">Squadra!G34</f>
        <v>28</v>
      </c>
      <c r="K20" s="78" t="n">
        <f aca="false">Squadra!F34</f>
        <v>5</v>
      </c>
      <c r="L20" s="79" t="n">
        <f aca="false">Squadra!B34</f>
        <v>7</v>
      </c>
      <c r="M20" s="80"/>
      <c r="N20" s="81" t="n">
        <f aca="false">Squadra!G27</f>
        <v>22</v>
      </c>
      <c r="O20" s="78" t="n">
        <f aca="false">Squadra!F27</f>
        <v>3</v>
      </c>
      <c r="P20" s="82" t="n">
        <f aca="false">Squadra!B30</f>
        <v>0.4545454545</v>
      </c>
      <c r="Q20" s="83" t="n">
        <f aca="false">IF(Squadra!B27&gt;0,Squadra!B27/Squadra!G27,"-")</f>
        <v>0.1363636364</v>
      </c>
      <c r="R20" s="80"/>
      <c r="S20" s="81" t="n">
        <f aca="false">Squadra!H41</f>
        <v>31</v>
      </c>
      <c r="T20" s="78" t="n">
        <f aca="false">Squadra!G41</f>
        <v>6</v>
      </c>
      <c r="U20" s="78" t="n">
        <f aca="false">Squadra!I27</f>
        <v>0</v>
      </c>
      <c r="V20" s="78" t="n">
        <f aca="false">Squadra!B41</f>
        <v>12</v>
      </c>
      <c r="W20" s="83" t="n">
        <f aca="false">IF(Squadra!B41&gt;0,Squadra!B41/Squadra!H41,"-")</f>
        <v>0.3870967742</v>
      </c>
      <c r="X20" s="80"/>
      <c r="Y20" s="84" t="str">
        <f aca="false">IF(Squadra!I27&gt;0,Squadra!I27,"-")</f>
        <v>-</v>
      </c>
      <c r="Z20" s="85"/>
    </row>
    <row r="21" customFormat="false" ht="15" hidden="false" customHeight="false" outlineLevel="0" collapsed="false">
      <c r="A21" s="7"/>
      <c r="B21" s="63"/>
      <c r="C21" s="6"/>
      <c r="D21" s="86" t="str">
        <f aca="false">IF(J$2&gt;0,"Set 2","")</f>
        <v>Set 2</v>
      </c>
      <c r="E21" s="87" t="n">
        <f aca="false">IF(Squadra!B56&gt;0,Squadra!B56,0)</f>
        <v>3</v>
      </c>
      <c r="F21" s="88" t="n">
        <f aca="false">Squadra!B63</f>
        <v>9</v>
      </c>
      <c r="G21" s="88" t="n">
        <f aca="false">Squadra!I49</f>
        <v>3</v>
      </c>
      <c r="H21" s="89" t="n">
        <f aca="false">IF(J3&gt;J2,ABS(J3-(E21+F21+G21)),ABS(J2-(E21+F21+G21)))</f>
        <v>10</v>
      </c>
      <c r="I21" s="90"/>
      <c r="J21" s="91" t="n">
        <f aca="false">Squadra!G56</f>
        <v>25</v>
      </c>
      <c r="K21" s="92" t="n">
        <f aca="false">Squadra!F56</f>
        <v>4</v>
      </c>
      <c r="L21" s="93" t="n">
        <f aca="false">Squadra!B56</f>
        <v>3</v>
      </c>
      <c r="M21" s="94"/>
      <c r="N21" s="95" t="n">
        <f aca="false">Squadra!G49</f>
        <v>12</v>
      </c>
      <c r="O21" s="92" t="n">
        <f aca="false">Squadra!F49</f>
        <v>1</v>
      </c>
      <c r="P21" s="96" t="n">
        <f aca="false">Squadra!B52</f>
        <v>0.6666666667</v>
      </c>
      <c r="Q21" s="97" t="n">
        <f aca="false">IF(Squadra!B49&gt;0,(Squadra!B49/Squadra!G49),"-")</f>
        <v>0.25</v>
      </c>
      <c r="R21" s="94"/>
      <c r="S21" s="95" t="n">
        <f aca="false">Squadra!H63</f>
        <v>30</v>
      </c>
      <c r="T21" s="92" t="n">
        <f aca="false">Squadra!G63</f>
        <v>3</v>
      </c>
      <c r="U21" s="92" t="n">
        <f aca="false">Squadra!I49</f>
        <v>3</v>
      </c>
      <c r="V21" s="92" t="n">
        <f aca="false">Squadra!B63</f>
        <v>9</v>
      </c>
      <c r="W21" s="97" t="n">
        <f aca="false">IF(Squadra!B63&gt;0,Squadra!B63/Squadra!H63,"-")</f>
        <v>0.3</v>
      </c>
      <c r="X21" s="94"/>
      <c r="Y21" s="98" t="n">
        <f aca="false">IF(Squadra!I49&gt;0,Squadra!I49,"-")</f>
        <v>3</v>
      </c>
      <c r="Z21" s="85"/>
    </row>
    <row r="22" customFormat="false" ht="15" hidden="false" customHeight="false" outlineLevel="0" collapsed="false">
      <c r="A22" s="7"/>
      <c r="B22" s="63"/>
      <c r="C22" s="6"/>
      <c r="D22" s="86" t="str">
        <f aca="false">IF(K$2&gt;0,"Set 3","")</f>
        <v>Set 3</v>
      </c>
      <c r="E22" s="99" t="n">
        <f aca="false">IF(Squadra!B79&gt;0,Squadra!B79,0)</f>
        <v>3</v>
      </c>
      <c r="F22" s="100" t="n">
        <f aca="false">Squadra!B86</f>
        <v>13</v>
      </c>
      <c r="G22" s="100" t="n">
        <f aca="false">Squadra!I72</f>
        <v>2</v>
      </c>
      <c r="H22" s="101" t="n">
        <f aca="false">IF(K3&gt;K2,ABS(I3-(E22+F22+G22)),ABS(K2-(E22+F22+G22)))</f>
        <v>7</v>
      </c>
      <c r="I22" s="102"/>
      <c r="J22" s="103" t="n">
        <f aca="false">Squadra!G79</f>
        <v>25</v>
      </c>
      <c r="K22" s="104" t="n">
        <f aca="false">Squadra!F79</f>
        <v>3</v>
      </c>
      <c r="L22" s="105" t="n">
        <f aca="false">Squadra!B79</f>
        <v>3</v>
      </c>
      <c r="M22" s="106"/>
      <c r="N22" s="107" t="n">
        <f aca="false">Squadra!G72</f>
        <v>10</v>
      </c>
      <c r="O22" s="104" t="n">
        <f aca="false">Squadra!F72</f>
        <v>1</v>
      </c>
      <c r="P22" s="108" t="n">
        <f aca="false">Squadra!B75</f>
        <v>0.9</v>
      </c>
      <c r="Q22" s="109" t="n">
        <f aca="false">IF(Squadra!B72&gt;0,Squadra!B72/Squadra!G72,"-")</f>
        <v>0.5</v>
      </c>
      <c r="R22" s="106"/>
      <c r="S22" s="107" t="n">
        <f aca="false">Squadra!H86</f>
        <v>41</v>
      </c>
      <c r="T22" s="104" t="n">
        <f aca="false">Squadra!G86</f>
        <v>4</v>
      </c>
      <c r="U22" s="104" t="n">
        <f aca="false">Squadra!I72</f>
        <v>2</v>
      </c>
      <c r="V22" s="104" t="n">
        <f aca="false">Squadra!B86</f>
        <v>13</v>
      </c>
      <c r="W22" s="109" t="n">
        <f aca="false">IF(Squadra!B86&gt;0,Squadra!B86/Squadra!H86,"-")</f>
        <v>0.3170731707</v>
      </c>
      <c r="X22" s="106"/>
      <c r="Y22" s="110" t="n">
        <f aca="false">IF(Squadra!I72&gt;0,Squadra!I72,"-")</f>
        <v>2</v>
      </c>
      <c r="Z22" s="85"/>
    </row>
    <row r="23" customFormat="false" ht="15" hidden="false" customHeight="false" outlineLevel="0" collapsed="false">
      <c r="A23" s="7"/>
      <c r="B23" s="63"/>
      <c r="C23" s="6"/>
      <c r="D23" s="111" t="str">
        <f aca="false">IF(L$2&gt;0,"Set 4","")</f>
        <v>Set 4</v>
      </c>
      <c r="E23" s="112" t="n">
        <f aca="false">IF(D23&lt;&gt;"",IF(Squadra!B102&gt;0,Squadra!B102,0),"")</f>
        <v>5</v>
      </c>
      <c r="F23" s="113" t="n">
        <f aca="false">IF(D23&lt;&gt;"",IF(Squadra!B109&gt;0,Squadra!B109,0),"")</f>
        <v>8</v>
      </c>
      <c r="G23" s="113" t="n">
        <f aca="false">IF(D23&lt;&gt;"",IF(Squadra!I95&gt;0,Squadra!I95,0),"")</f>
        <v>3</v>
      </c>
      <c r="H23" s="114" t="n">
        <f aca="false">IF(D23&lt;&gt;"",IF(L3&gt;L2,ABS(L3-(E23+F23+G23)),ABS(L2-(E23+F23+G23))),"")</f>
        <v>9</v>
      </c>
      <c r="I23" s="115"/>
      <c r="J23" s="116" t="n">
        <f aca="false">IF(D23&lt;&gt;"",IF(Squadra!G102=0,"0",Squadra!G102),"")</f>
        <v>24</v>
      </c>
      <c r="K23" s="113" t="n">
        <f aca="false">IF(D23&lt;&gt;"",IF(Squadra!F102=0,"0",Squadra!F102),"")</f>
        <v>4</v>
      </c>
      <c r="L23" s="117" t="n">
        <f aca="false">IF(D23&lt;&gt;"",IF(Squadra!F102=0,"0",Squadra!F102),"")</f>
        <v>4</v>
      </c>
      <c r="M23" s="118"/>
      <c r="N23" s="116" t="n">
        <f aca="false">IF(D23&lt;&gt;"",IF(Squadra!G95&gt;0,Squadra!G95,"0"),"")</f>
        <v>16</v>
      </c>
      <c r="O23" s="119" t="n">
        <f aca="false">IF(D23&lt;&gt;"",IF(Squadra!F95&gt;0,Squadra!F95,"0"),"")</f>
        <v>3</v>
      </c>
      <c r="P23" s="120" t="n">
        <f aca="false">IF(D23&lt;&gt;"",IF(Squadra!B95&gt;0,Squadra!B98,"0"),"")</f>
        <v>0.6875</v>
      </c>
      <c r="Q23" s="121" t="n">
        <f aca="false">IF(D23&lt;&gt;"",IF(Squadra!B95&gt;0,Squadra!B95/Squadra!G95,"0"),"")</f>
        <v>0.125</v>
      </c>
      <c r="R23" s="118"/>
      <c r="S23" s="116" t="n">
        <f aca="false">IF(D23&lt;&gt;"",IF(Squadra!H109&gt;0,Squadra!H109,"-"),"")</f>
        <v>27</v>
      </c>
      <c r="T23" s="119" t="n">
        <f aca="false">IF(D23&lt;&gt;"",IF(Squadra!G109&gt;0,Squadra!G109,"-"),"")</f>
        <v>3</v>
      </c>
      <c r="U23" s="119" t="n">
        <f aca="false">IF(D23&lt;&gt;"",IF(Squadra!I95&gt;0,Squadra!I95,"0"),"")</f>
        <v>3</v>
      </c>
      <c r="V23" s="119" t="n">
        <f aca="false">IF(D23&lt;&gt;"",IF(Squadra!B109&gt;0,Squadra!B109,"0"),"")</f>
        <v>8</v>
      </c>
      <c r="W23" s="121" t="n">
        <f aca="false">IF(D23&lt;&gt;"",IF(Squadra!B109&gt;0,Squadra!B109/Squadra!H109,"0"),"")</f>
        <v>0.2962962963</v>
      </c>
      <c r="X23" s="118"/>
      <c r="Y23" s="122" t="n">
        <f aca="false">IF(D23&lt;&gt;"",IF(Squadra!I95&gt;0,Squadra!I95,"0"),"")</f>
        <v>3</v>
      </c>
      <c r="Z23" s="7"/>
    </row>
    <row r="24" customFormat="false" ht="15" hidden="false" customHeight="false" outlineLevel="0" collapsed="false">
      <c r="A24" s="7"/>
      <c r="B24" s="123"/>
      <c r="C24" s="124"/>
      <c r="D24" s="125" t="str">
        <f aca="false">IF(M2="","","Set 5")</f>
        <v/>
      </c>
      <c r="E24" s="126" t="str">
        <f aca="false">IF(D24&lt;&gt;"",IF(Squadra!B125&gt;0,Squadra!B125,0),"")</f>
        <v/>
      </c>
      <c r="F24" s="127" t="str">
        <f aca="false">IF($D$24&lt;&gt;"",IF(Squadra!B132&gt;0,Squadra!B132,0),"")</f>
        <v/>
      </c>
      <c r="G24" s="128" t="str">
        <f aca="false">IF(D24&lt;&gt;"",IF(Squadra!I118&gt;0,Squadra!I118,"0"),"")</f>
        <v/>
      </c>
      <c r="H24" s="129" t="str">
        <f aca="false">IF(D24&lt;&gt;"",IF(M3&gt;M2,ABS(M3-(E24+F24+G24)),ABS(M2-(E24+F24+G24))),"")</f>
        <v/>
      </c>
      <c r="I24" s="130"/>
      <c r="J24" s="131" t="str">
        <f aca="false">IF(D24&lt;&gt;"",IF(Squadra!G125=0,"0",Squadra!G125),"")</f>
        <v/>
      </c>
      <c r="K24" s="132" t="str">
        <f aca="false">IF(D24&lt;&gt;"",IF(Squadra!G125=0,"0",Squadra!F125),"")</f>
        <v/>
      </c>
      <c r="L24" s="129" t="str">
        <f aca="false">IF(D24&lt;&gt;"",IF(Squadra!G125=0,"0",Squadra!B125),"")</f>
        <v/>
      </c>
      <c r="M24" s="133"/>
      <c r="N24" s="134" t="str">
        <f aca="false">IF(D24&lt;&gt;"",IF(Squadra!G118&gt;0,Squadra!G118,"0"),"")</f>
        <v/>
      </c>
      <c r="O24" s="135" t="str">
        <f aca="false">IF(D24&lt;&gt;"",IF(Squadra!H118&gt;0,Squadra!H96,"0"),"")</f>
        <v/>
      </c>
      <c r="P24" s="135" t="str">
        <f aca="false">IF(D24&lt;&gt;"",IF(Squadra!B119&gt;0,Squadra!B119,"0"),"")</f>
        <v/>
      </c>
      <c r="Q24" s="136" t="str">
        <f aca="false">IF(D24&lt;&gt;"",IF(Squadra!B118&gt;0,Squadra!B118/Squadra!G118,"0"),"")</f>
        <v/>
      </c>
      <c r="R24" s="133"/>
      <c r="S24" s="134" t="str">
        <f aca="false">IF(D24&lt;&gt;"",IF(Squadra!H132&gt;0,Squadra!H132,"0"),"")</f>
        <v/>
      </c>
      <c r="T24" s="135" t="str">
        <f aca="false">IF(D24&lt;&gt;"",IF(Squadra!G132&gt;0,Squadra!G132,"0"),"")</f>
        <v/>
      </c>
      <c r="U24" s="135" t="str">
        <f aca="false">IF(D24&lt;&gt;"",IF(Squadra!I118&gt;0,Squadra!I118,"0"),"")</f>
        <v/>
      </c>
      <c r="V24" s="135" t="n">
        <f aca="false">IF(D24&lt;&gt;"",IF(Squadra!B132&gt;0,Squadra!B132,"0"),)</f>
        <v>0</v>
      </c>
      <c r="W24" s="136" t="str">
        <f aca="false">IF(D24&lt;&gt;"",IF(Squadra!B132&gt;0,Squadra!B132/Squadra!H132,"0"),"")</f>
        <v/>
      </c>
      <c r="X24" s="133"/>
      <c r="Y24" s="137" t="str">
        <f aca="false">IF(D24&lt;&gt;"",IF(Squadra!I118&gt;0,Squadra!I118,"0"),"")</f>
        <v/>
      </c>
      <c r="Z24" s="7"/>
    </row>
    <row r="25" customFormat="false" ht="15" hidden="false" customHeight="false" outlineLevel="0" collapsed="false">
      <c r="A25" s="7"/>
      <c r="B25" s="138"/>
      <c r="C25" s="7"/>
      <c r="D25" s="138"/>
      <c r="E25" s="139"/>
      <c r="F25" s="139"/>
      <c r="G25" s="139"/>
      <c r="H25" s="140"/>
      <c r="I25" s="140"/>
      <c r="J25" s="14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" hidden="false" customHeight="false" outlineLevel="0" collapsed="false">
      <c r="A26" s="7"/>
      <c r="B26" s="141" t="s">
        <v>18</v>
      </c>
      <c r="C26" s="7"/>
      <c r="D26" s="141" t="s">
        <v>19</v>
      </c>
      <c r="E26" s="139"/>
      <c r="F26" s="139"/>
      <c r="G26" s="139" t="s">
        <v>20</v>
      </c>
      <c r="H26" s="140"/>
      <c r="I26" s="140"/>
      <c r="J26" s="142" t="n">
        <f aca="false">Squadra!K11-O18</f>
        <v>38</v>
      </c>
      <c r="K26" s="143" t="s">
        <v>21</v>
      </c>
      <c r="L26" s="4"/>
      <c r="M26" s="144" t="n">
        <f aca="false">Squadra!J7</f>
        <v>3</v>
      </c>
      <c r="N26" s="143" t="s">
        <v>22</v>
      </c>
      <c r="O26" s="4"/>
      <c r="P26" s="4"/>
      <c r="Q26" s="145" t="n">
        <f aca="false">Squadra!J5</f>
        <v>3</v>
      </c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" hidden="false" customHeight="false" outlineLevel="0" collapsed="false">
      <c r="A27" s="7"/>
      <c r="B27" s="141" t="s">
        <v>23</v>
      </c>
      <c r="C27" s="7"/>
      <c r="D27" s="146" t="s">
        <v>24</v>
      </c>
      <c r="E27" s="139"/>
      <c r="F27" s="139"/>
      <c r="G27" s="139" t="s">
        <v>25</v>
      </c>
      <c r="H27" s="140"/>
      <c r="I27" s="140"/>
      <c r="J27" s="142" t="n">
        <f aca="false">I3+J3+K3+L3+M3-Squadra!J11</f>
        <v>62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" hidden="false" customHeight="false" outlineLevel="0" collapsed="false">
      <c r="A28" s="7"/>
      <c r="B28" s="141" t="s">
        <v>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1048576" customFormat="false" ht="15" hidden="false" customHeight="true" outlineLevel="0" collapsed="false"/>
  </sheetData>
  <mergeCells count="7">
    <mergeCell ref="B5:D6"/>
    <mergeCell ref="E5:F5"/>
    <mergeCell ref="G5:H5"/>
    <mergeCell ref="J5:L5"/>
    <mergeCell ref="N5:Q5"/>
    <mergeCell ref="S5:W5"/>
    <mergeCell ref="B18:D18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24.71"/>
    <col collapsed="false" customWidth="true" hidden="false" outlineLevel="0" max="1025" min="3" style="0" width="17.29"/>
  </cols>
  <sheetData>
    <row r="1" customFormat="false" ht="15" hidden="false" customHeight="false" outlineLevel="0" collapsed="false">
      <c r="A1" s="147"/>
      <c r="B1" s="147"/>
    </row>
    <row r="2" customFormat="false" ht="15" hidden="false" customHeight="false" outlineLevel="0" collapsed="false">
      <c r="A2" s="148" t="s">
        <v>27</v>
      </c>
      <c r="B2" s="149" t="n">
        <v>43064</v>
      </c>
    </row>
    <row r="3" customFormat="false" ht="15" hidden="false" customHeight="false" outlineLevel="0" collapsed="false">
      <c r="A3" s="148" t="s">
        <v>28</v>
      </c>
      <c r="B3" s="147" t="s">
        <v>29</v>
      </c>
    </row>
    <row r="4" customFormat="false" ht="15" hidden="false" customHeight="false" outlineLevel="0" collapsed="false">
      <c r="A4" s="148" t="s">
        <v>30</v>
      </c>
      <c r="B4" s="150" t="s">
        <v>31</v>
      </c>
    </row>
    <row r="5" customFormat="false" ht="15" hidden="false" customHeight="false" outlineLevel="0" collapsed="false">
      <c r="A5" s="148" t="s">
        <v>32</v>
      </c>
      <c r="B5" s="151" t="s">
        <v>33</v>
      </c>
    </row>
    <row r="6" customFormat="false" ht="15" hidden="false" customHeight="false" outlineLevel="0" collapsed="false">
      <c r="A6" s="148" t="s">
        <v>34</v>
      </c>
      <c r="B6" s="147" t="n">
        <v>27</v>
      </c>
    </row>
    <row r="7" customFormat="false" ht="15" hidden="false" customHeight="false" outlineLevel="0" collapsed="false">
      <c r="A7" s="148" t="s">
        <v>35</v>
      </c>
      <c r="B7" s="147" t="n">
        <v>25</v>
      </c>
    </row>
    <row r="8" customFormat="false" ht="15" hidden="false" customHeight="false" outlineLevel="0" collapsed="false">
      <c r="A8" s="148" t="s">
        <v>36</v>
      </c>
      <c r="B8" s="147" t="n">
        <v>17</v>
      </c>
    </row>
    <row r="9" customFormat="false" ht="15" hidden="false" customHeight="false" outlineLevel="0" collapsed="false">
      <c r="A9" s="148" t="s">
        <v>37</v>
      </c>
      <c r="B9" s="147" t="n">
        <v>25</v>
      </c>
    </row>
    <row r="10" customFormat="false" ht="15" hidden="false" customHeight="false" outlineLevel="0" collapsed="false">
      <c r="A10" s="148" t="s">
        <v>38</v>
      </c>
      <c r="B10" s="147" t="n">
        <v>11</v>
      </c>
    </row>
    <row r="11" customFormat="false" ht="15" hidden="false" customHeight="false" outlineLevel="0" collapsed="false">
      <c r="A11" s="148" t="s">
        <v>39</v>
      </c>
      <c r="B11" s="147" t="n">
        <v>25</v>
      </c>
    </row>
    <row r="12" customFormat="false" ht="15" hidden="false" customHeight="false" outlineLevel="0" collapsed="false">
      <c r="A12" s="148" t="s">
        <v>40</v>
      </c>
      <c r="B12" s="152" t="n">
        <v>18</v>
      </c>
    </row>
    <row r="13" customFormat="false" ht="15" hidden="false" customHeight="false" outlineLevel="0" collapsed="false">
      <c r="A13" s="148" t="s">
        <v>41</v>
      </c>
      <c r="B13" s="152" t="n">
        <v>25</v>
      </c>
    </row>
    <row r="14" customFormat="false" ht="15" hidden="false" customHeight="false" outlineLevel="0" collapsed="false">
      <c r="A14" s="148" t="s">
        <v>42</v>
      </c>
      <c r="B14" s="152"/>
    </row>
    <row r="15" customFormat="false" ht="15" hidden="false" customHeight="false" outlineLevel="0" collapsed="false">
      <c r="A15" s="148" t="s">
        <v>43</v>
      </c>
      <c r="B15" s="15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.43"/>
    <col collapsed="false" customWidth="true" hidden="false" outlineLevel="0" max="3" min="3" style="0" width="3.99"/>
    <col collapsed="false" customWidth="true" hidden="false" outlineLevel="0" max="4" min="4" style="0" width="4.29"/>
    <col collapsed="false" customWidth="true" hidden="false" outlineLevel="0" max="5" min="5" style="0" width="4.14"/>
    <col collapsed="false" customWidth="true" hidden="false" outlineLevel="0" max="6" min="6" style="0" width="3.86"/>
    <col collapsed="false" customWidth="true" hidden="false" outlineLevel="0" max="10" min="7" style="0" width="4.29"/>
    <col collapsed="false" customWidth="true" hidden="false" outlineLevel="0" max="11" min="11" style="0" width="3.99"/>
    <col collapsed="false" customWidth="true" hidden="false" outlineLevel="0" max="12" min="12" style="0" width="4.29"/>
    <col collapsed="false" customWidth="true" hidden="false" outlineLevel="0" max="14" min="13" style="0" width="3.99"/>
    <col collapsed="false" customWidth="true" hidden="false" outlineLevel="0" max="15" min="15" style="0" width="4.29"/>
    <col collapsed="false" customWidth="true" hidden="false" outlineLevel="0" max="16" min="16" style="0" width="3.86"/>
    <col collapsed="false" customWidth="true" hidden="false" outlineLevel="0" max="18" min="17" style="0" width="3.99"/>
    <col collapsed="false" customWidth="true" hidden="false" outlineLevel="0" max="19" min="19" style="0" width="4.14"/>
    <col collapsed="false" customWidth="true" hidden="false" outlineLevel="0" max="20" min="20" style="0" width="3.86"/>
    <col collapsed="false" customWidth="true" hidden="false" outlineLevel="0" max="21" min="21" style="0" width="3.71"/>
    <col collapsed="false" customWidth="true" hidden="false" outlineLevel="0" max="22" min="22" style="0" width="3.57"/>
    <col collapsed="false" customWidth="true" hidden="false" outlineLevel="0" max="23" min="23" style="0" width="3.71"/>
    <col collapsed="false" customWidth="true" hidden="false" outlineLevel="0" max="24" min="24" style="0" width="3.99"/>
    <col collapsed="false" customWidth="true" hidden="false" outlineLevel="0" max="25" min="25" style="0" width="4.14"/>
    <col collapsed="false" customWidth="true" hidden="false" outlineLevel="0" max="26" min="26" style="0" width="3.71"/>
    <col collapsed="false" customWidth="true" hidden="false" outlineLevel="0" max="27" min="27" style="0" width="3.86"/>
    <col collapsed="false" customWidth="true" hidden="false" outlineLevel="0" max="28" min="28" style="0" width="4.43"/>
    <col collapsed="false" customWidth="true" hidden="false" outlineLevel="0" max="29" min="29" style="0" width="5.43"/>
    <col collapsed="false" customWidth="true" hidden="false" outlineLevel="0" max="30" min="30" style="0" width="4.86"/>
    <col collapsed="false" customWidth="true" hidden="false" outlineLevel="0" max="31" min="31" style="0" width="5.01"/>
    <col collapsed="false" customWidth="true" hidden="false" outlineLevel="0" max="32" min="32" style="0" width="5.86"/>
    <col collapsed="false" customWidth="true" hidden="false" outlineLevel="0" max="33" min="33" style="0" width="3.86"/>
    <col collapsed="false" customWidth="true" hidden="false" outlineLevel="0" max="34" min="34" style="0" width="4.86"/>
    <col collapsed="false" customWidth="true" hidden="false" outlineLevel="0" max="35" min="35" style="0" width="5.14"/>
    <col collapsed="false" customWidth="true" hidden="false" outlineLevel="0" max="1025" min="36" style="0" width="17.29"/>
  </cols>
  <sheetData>
    <row r="1" customFormat="false" ht="12.75" hidden="false" customHeight="true" outlineLevel="0" collapsed="false">
      <c r="A1" s="153" t="s">
        <v>44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5"/>
      <c r="AH1" s="155"/>
      <c r="AI1" s="155"/>
    </row>
    <row r="2" customFormat="false" ht="12.75" hidden="false" customHeight="true" outlineLevel="0" collapsed="false">
      <c r="A2" s="156"/>
      <c r="B2" s="157" t="n">
        <v>2</v>
      </c>
      <c r="C2" s="158" t="s">
        <v>45</v>
      </c>
      <c r="D2" s="158" t="s">
        <v>46</v>
      </c>
      <c r="E2" s="158" t="s">
        <v>47</v>
      </c>
      <c r="F2" s="158" t="s">
        <v>47</v>
      </c>
      <c r="G2" s="158" t="s">
        <v>45</v>
      </c>
      <c r="H2" s="158" t="s">
        <v>46</v>
      </c>
      <c r="I2" s="158" t="s">
        <v>45</v>
      </c>
      <c r="J2" s="158" t="s">
        <v>48</v>
      </c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9"/>
      <c r="AB2" s="159"/>
      <c r="AC2" s="159"/>
      <c r="AD2" s="159"/>
      <c r="AE2" s="159"/>
      <c r="AF2" s="159"/>
      <c r="AG2" s="160"/>
      <c r="AH2" s="155"/>
      <c r="AI2" s="155"/>
    </row>
    <row r="3" customFormat="false" ht="12.75" hidden="false" customHeight="true" outlineLevel="0" collapsed="false">
      <c r="A3" s="156"/>
      <c r="B3" s="157" t="n">
        <v>6</v>
      </c>
      <c r="C3" s="158" t="s">
        <v>49</v>
      </c>
      <c r="D3" s="158" t="s">
        <v>46</v>
      </c>
      <c r="E3" s="158" t="s">
        <v>50</v>
      </c>
      <c r="F3" s="158" t="s">
        <v>45</v>
      </c>
      <c r="G3" s="158" t="s">
        <v>47</v>
      </c>
      <c r="H3" s="158" t="s">
        <v>46</v>
      </c>
      <c r="I3" s="158" t="s">
        <v>51</v>
      </c>
      <c r="J3" s="158" t="s">
        <v>47</v>
      </c>
      <c r="K3" s="158" t="s">
        <v>52</v>
      </c>
      <c r="L3" s="158" t="s">
        <v>51</v>
      </c>
      <c r="M3" s="158" t="s">
        <v>50</v>
      </c>
      <c r="N3" s="158" t="s">
        <v>45</v>
      </c>
      <c r="O3" s="158" t="s">
        <v>51</v>
      </c>
      <c r="P3" s="158" t="s">
        <v>47</v>
      </c>
      <c r="Q3" s="158" t="s">
        <v>53</v>
      </c>
      <c r="R3" s="158" t="s">
        <v>54</v>
      </c>
      <c r="S3" s="158" t="s">
        <v>51</v>
      </c>
      <c r="T3" s="158" t="s">
        <v>51</v>
      </c>
      <c r="U3" s="158" t="s">
        <v>47</v>
      </c>
      <c r="V3" s="158"/>
      <c r="W3" s="158"/>
      <c r="X3" s="158"/>
      <c r="Y3" s="158"/>
      <c r="Z3" s="158"/>
      <c r="AA3" s="159"/>
      <c r="AB3" s="159"/>
      <c r="AC3" s="159"/>
      <c r="AD3" s="159"/>
      <c r="AE3" s="159"/>
      <c r="AF3" s="159"/>
      <c r="AG3" s="160"/>
      <c r="AH3" s="155"/>
      <c r="AI3" s="155"/>
    </row>
    <row r="4" customFormat="false" ht="12.75" hidden="false" customHeight="true" outlineLevel="0" collapsed="false">
      <c r="A4" s="156"/>
      <c r="B4" s="157" t="n">
        <v>10</v>
      </c>
      <c r="C4" s="158" t="s">
        <v>55</v>
      </c>
      <c r="D4" s="158" t="s">
        <v>45</v>
      </c>
      <c r="E4" s="158" t="s">
        <v>45</v>
      </c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9"/>
      <c r="AB4" s="159"/>
      <c r="AC4" s="159"/>
      <c r="AD4" s="159"/>
      <c r="AE4" s="159"/>
      <c r="AF4" s="159"/>
      <c r="AG4" s="160"/>
      <c r="AH4" s="155"/>
      <c r="AI4" s="155"/>
    </row>
    <row r="5" customFormat="false" ht="12.75" hidden="false" customHeight="true" outlineLevel="0" collapsed="false">
      <c r="A5" s="156"/>
      <c r="B5" s="157" t="n">
        <v>16</v>
      </c>
      <c r="C5" s="158" t="s">
        <v>47</v>
      </c>
      <c r="D5" s="158" t="s">
        <v>47</v>
      </c>
      <c r="E5" s="158" t="s">
        <v>46</v>
      </c>
      <c r="F5" s="158" t="s">
        <v>45</v>
      </c>
      <c r="G5" s="158" t="s">
        <v>45</v>
      </c>
      <c r="H5" s="158" t="s">
        <v>45</v>
      </c>
      <c r="I5" s="158" t="s">
        <v>50</v>
      </c>
      <c r="J5" s="158" t="s">
        <v>50</v>
      </c>
      <c r="K5" s="158" t="s">
        <v>45</v>
      </c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9"/>
      <c r="AB5" s="159"/>
      <c r="AC5" s="159"/>
      <c r="AD5" s="159"/>
      <c r="AE5" s="159"/>
      <c r="AF5" s="159"/>
      <c r="AG5" s="160"/>
      <c r="AH5" s="155"/>
      <c r="AI5" s="155"/>
    </row>
    <row r="6" customFormat="false" ht="12.75" hidden="false" customHeight="true" outlineLevel="0" collapsed="false">
      <c r="A6" s="156"/>
      <c r="B6" s="157" t="n">
        <v>12</v>
      </c>
      <c r="C6" s="158" t="s">
        <v>54</v>
      </c>
      <c r="D6" s="158" t="s">
        <v>56</v>
      </c>
      <c r="E6" s="158" t="s">
        <v>57</v>
      </c>
      <c r="F6" s="158" t="s">
        <v>46</v>
      </c>
      <c r="G6" s="158" t="s">
        <v>56</v>
      </c>
      <c r="H6" s="158" t="s">
        <v>55</v>
      </c>
      <c r="I6" s="158" t="s">
        <v>54</v>
      </c>
      <c r="J6" s="158" t="s">
        <v>54</v>
      </c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9"/>
      <c r="AB6" s="159"/>
      <c r="AC6" s="159"/>
      <c r="AD6" s="159"/>
      <c r="AE6" s="159"/>
      <c r="AF6" s="159"/>
      <c r="AG6" s="160"/>
      <c r="AH6" s="155"/>
      <c r="AI6" s="155"/>
    </row>
    <row r="7" customFormat="false" ht="12.75" hidden="false" customHeight="true" outlineLevel="0" collapsed="false">
      <c r="A7" s="156"/>
      <c r="B7" s="157" t="n">
        <v>15</v>
      </c>
      <c r="C7" s="158" t="s">
        <v>51</v>
      </c>
      <c r="D7" s="158" t="s">
        <v>45</v>
      </c>
      <c r="E7" s="158" t="s">
        <v>54</v>
      </c>
      <c r="F7" s="158" t="s">
        <v>57</v>
      </c>
      <c r="G7" s="158" t="s">
        <v>54</v>
      </c>
      <c r="H7" s="158" t="s">
        <v>51</v>
      </c>
      <c r="I7" s="158" t="s">
        <v>51</v>
      </c>
      <c r="J7" s="158" t="s">
        <v>51</v>
      </c>
      <c r="K7" s="158" t="s">
        <v>45</v>
      </c>
      <c r="L7" s="158" t="s">
        <v>51</v>
      </c>
      <c r="M7" s="158" t="s">
        <v>56</v>
      </c>
      <c r="N7" s="158" t="s">
        <v>51</v>
      </c>
      <c r="O7" s="158" t="s">
        <v>47</v>
      </c>
      <c r="P7" s="158" t="s">
        <v>50</v>
      </c>
      <c r="Q7" s="158" t="s">
        <v>45</v>
      </c>
      <c r="R7" s="158" t="s">
        <v>47</v>
      </c>
      <c r="S7" s="158" t="s">
        <v>50</v>
      </c>
      <c r="T7" s="158" t="s">
        <v>50</v>
      </c>
      <c r="U7" s="158" t="s">
        <v>45</v>
      </c>
      <c r="V7" s="158" t="s">
        <v>55</v>
      </c>
      <c r="W7" s="158"/>
      <c r="X7" s="158"/>
      <c r="Y7" s="158"/>
      <c r="Z7" s="158"/>
      <c r="AA7" s="159"/>
      <c r="AB7" s="159"/>
      <c r="AC7" s="159"/>
      <c r="AD7" s="159"/>
      <c r="AE7" s="159"/>
      <c r="AF7" s="159"/>
      <c r="AG7" s="160"/>
      <c r="AH7" s="155"/>
      <c r="AI7" s="155"/>
    </row>
    <row r="8" customFormat="false" ht="12.75" hidden="false" customHeight="true" outlineLevel="0" collapsed="false">
      <c r="A8" s="156"/>
      <c r="B8" s="157" t="n">
        <v>8</v>
      </c>
      <c r="C8" s="158" t="s">
        <v>58</v>
      </c>
      <c r="D8" s="158" t="s">
        <v>57</v>
      </c>
      <c r="E8" s="158" t="s">
        <v>54</v>
      </c>
      <c r="F8" s="158" t="s">
        <v>56</v>
      </c>
      <c r="G8" s="158" t="s">
        <v>56</v>
      </c>
      <c r="H8" s="158" t="s">
        <v>59</v>
      </c>
      <c r="I8" s="158" t="s">
        <v>56</v>
      </c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9"/>
      <c r="AB8" s="159"/>
      <c r="AC8" s="159"/>
      <c r="AD8" s="159"/>
      <c r="AE8" s="159"/>
      <c r="AF8" s="159"/>
      <c r="AG8" s="160"/>
      <c r="AH8" s="155"/>
      <c r="AI8" s="155"/>
    </row>
    <row r="9" customFormat="false" ht="12.75" hidden="false" customHeight="true" outlineLevel="0" collapsed="false">
      <c r="A9" s="156"/>
      <c r="B9" s="157" t="n">
        <v>9</v>
      </c>
      <c r="C9" s="158" t="s">
        <v>59</v>
      </c>
      <c r="D9" s="158" t="s">
        <v>54</v>
      </c>
      <c r="E9" s="158" t="s">
        <v>56</v>
      </c>
      <c r="F9" s="158" t="s">
        <v>51</v>
      </c>
      <c r="G9" s="158" t="s">
        <v>47</v>
      </c>
      <c r="H9" s="158" t="s">
        <v>45</v>
      </c>
      <c r="I9" s="158" t="s">
        <v>55</v>
      </c>
      <c r="J9" s="158" t="s">
        <v>59</v>
      </c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9"/>
      <c r="AB9" s="159"/>
      <c r="AC9" s="159"/>
      <c r="AD9" s="159"/>
      <c r="AE9" s="159"/>
      <c r="AF9" s="159"/>
      <c r="AG9" s="160"/>
      <c r="AH9" s="155"/>
      <c r="AI9" s="155"/>
    </row>
    <row r="10" customFormat="false" ht="12.75" hidden="false" customHeight="true" outlineLevel="0" collapsed="false">
      <c r="A10" s="156"/>
      <c r="B10" s="161" t="n">
        <v>3</v>
      </c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9"/>
      <c r="AB10" s="159"/>
      <c r="AC10" s="159"/>
      <c r="AD10" s="159"/>
      <c r="AE10" s="159"/>
      <c r="AF10" s="159"/>
      <c r="AG10" s="160"/>
      <c r="AH10" s="155"/>
      <c r="AI10" s="155"/>
    </row>
    <row r="11" customFormat="false" ht="12.75" hidden="false" customHeight="true" outlineLevel="0" collapsed="false">
      <c r="A11" s="156"/>
      <c r="B11" s="161" t="n">
        <v>18</v>
      </c>
      <c r="C11" s="158" t="s">
        <v>55</v>
      </c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9"/>
      <c r="AB11" s="159"/>
      <c r="AC11" s="159"/>
      <c r="AD11" s="159"/>
      <c r="AE11" s="159"/>
      <c r="AF11" s="159"/>
      <c r="AG11" s="160"/>
      <c r="AH11" s="155"/>
      <c r="AI11" s="155"/>
    </row>
    <row r="12" customFormat="false" ht="12.75" hidden="false" customHeight="true" outlineLevel="0" collapsed="false">
      <c r="A12" s="156"/>
      <c r="B12" s="161" t="n">
        <v>5</v>
      </c>
      <c r="C12" s="158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9"/>
      <c r="AB12" s="159"/>
      <c r="AC12" s="159"/>
      <c r="AD12" s="159"/>
      <c r="AE12" s="159"/>
      <c r="AF12" s="159"/>
      <c r="AG12" s="160"/>
      <c r="AH12" s="155"/>
      <c r="AI12" s="155"/>
    </row>
    <row r="13" customFormat="false" ht="12.75" hidden="false" customHeight="true" outlineLevel="0" collapsed="false">
      <c r="A13" s="156"/>
      <c r="B13" s="162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9"/>
      <c r="AB13" s="159"/>
      <c r="AC13" s="159"/>
      <c r="AD13" s="159"/>
      <c r="AE13" s="159"/>
      <c r="AF13" s="159"/>
      <c r="AG13" s="160"/>
      <c r="AH13" s="155"/>
      <c r="AI13" s="155"/>
    </row>
    <row r="14" customFormat="false" ht="12.75" hidden="false" customHeight="true" outlineLevel="0" collapsed="false">
      <c r="A14" s="155"/>
      <c r="B14" s="163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55"/>
      <c r="AH14" s="155"/>
      <c r="AI14" s="155"/>
    </row>
    <row r="15" customFormat="false" ht="12.75" hidden="false" customHeight="true" outlineLevel="0" collapsed="false">
      <c r="A15" s="153" t="s">
        <v>60</v>
      </c>
      <c r="B15" s="154"/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5"/>
      <c r="AH15" s="155"/>
      <c r="AI15" s="155"/>
    </row>
    <row r="16" customFormat="false" ht="12.75" hidden="false" customHeight="true" outlineLevel="0" collapsed="false">
      <c r="A16" s="156"/>
      <c r="B16" s="157" t="n">
        <v>2</v>
      </c>
      <c r="C16" s="158" t="s">
        <v>45</v>
      </c>
      <c r="D16" s="158" t="s">
        <v>45</v>
      </c>
      <c r="E16" s="158" t="s">
        <v>45</v>
      </c>
      <c r="F16" s="158" t="s">
        <v>61</v>
      </c>
      <c r="G16" s="158" t="s">
        <v>45</v>
      </c>
      <c r="H16" s="158" t="s">
        <v>53</v>
      </c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9"/>
      <c r="AB16" s="159"/>
      <c r="AC16" s="159"/>
      <c r="AD16" s="159"/>
      <c r="AE16" s="159"/>
      <c r="AF16" s="159"/>
      <c r="AG16" s="160"/>
      <c r="AH16" s="155"/>
      <c r="AI16" s="155"/>
    </row>
    <row r="17" customFormat="false" ht="12.75" hidden="false" customHeight="true" outlineLevel="0" collapsed="false">
      <c r="A17" s="156"/>
      <c r="B17" s="157" t="n">
        <v>6</v>
      </c>
      <c r="C17" s="158" t="s">
        <v>47</v>
      </c>
      <c r="D17" s="158" t="s">
        <v>51</v>
      </c>
      <c r="E17" s="158" t="s">
        <v>45</v>
      </c>
      <c r="F17" s="158" t="s">
        <v>45</v>
      </c>
      <c r="G17" s="158" t="s">
        <v>50</v>
      </c>
      <c r="H17" s="158" t="s">
        <v>45</v>
      </c>
      <c r="I17" s="158" t="s">
        <v>45</v>
      </c>
      <c r="J17" s="158" t="s">
        <v>45</v>
      </c>
      <c r="K17" s="158" t="s">
        <v>47</v>
      </c>
      <c r="L17" s="158" t="s">
        <v>47</v>
      </c>
      <c r="M17" s="158" t="s">
        <v>61</v>
      </c>
      <c r="N17" s="158" t="s">
        <v>45</v>
      </c>
      <c r="O17" s="158" t="s">
        <v>45</v>
      </c>
      <c r="P17" s="158" t="s">
        <v>46</v>
      </c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9"/>
      <c r="AB17" s="159"/>
      <c r="AC17" s="159"/>
      <c r="AD17" s="159"/>
      <c r="AE17" s="159"/>
      <c r="AF17" s="159"/>
      <c r="AG17" s="160"/>
      <c r="AH17" s="155"/>
      <c r="AI17" s="155"/>
    </row>
    <row r="18" customFormat="false" ht="12.75" hidden="false" customHeight="true" outlineLevel="0" collapsed="false">
      <c r="A18" s="156"/>
      <c r="B18" s="157" t="n">
        <v>16</v>
      </c>
      <c r="C18" s="158" t="s">
        <v>45</v>
      </c>
      <c r="D18" s="158" t="s">
        <v>45</v>
      </c>
      <c r="E18" s="158" t="s">
        <v>55</v>
      </c>
      <c r="F18" s="158" t="s">
        <v>51</v>
      </c>
      <c r="G18" s="158" t="s">
        <v>51</v>
      </c>
      <c r="H18" s="158" t="s">
        <v>45</v>
      </c>
      <c r="I18" s="158" t="s">
        <v>45</v>
      </c>
      <c r="J18" s="158" t="s">
        <v>47</v>
      </c>
      <c r="K18" s="158" t="s">
        <v>47</v>
      </c>
      <c r="L18" s="158" t="s">
        <v>47</v>
      </c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9"/>
      <c r="AB18" s="159"/>
      <c r="AC18" s="159"/>
      <c r="AD18" s="159"/>
      <c r="AE18" s="159"/>
      <c r="AF18" s="159"/>
      <c r="AG18" s="160"/>
      <c r="AH18" s="155"/>
      <c r="AI18" s="155"/>
    </row>
    <row r="19" customFormat="false" ht="12.75" hidden="false" customHeight="true" outlineLevel="0" collapsed="false">
      <c r="A19" s="156"/>
      <c r="B19" s="157" t="n">
        <v>10</v>
      </c>
      <c r="C19" s="158" t="s">
        <v>47</v>
      </c>
      <c r="D19" s="158" t="s">
        <v>47</v>
      </c>
      <c r="E19" s="158" t="s">
        <v>45</v>
      </c>
      <c r="F19" s="158" t="s">
        <v>49</v>
      </c>
      <c r="G19" s="158" t="s">
        <v>47</v>
      </c>
      <c r="H19" s="158" t="s">
        <v>61</v>
      </c>
      <c r="I19" s="158" t="s">
        <v>50</v>
      </c>
      <c r="J19" s="158" t="s">
        <v>55</v>
      </c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9"/>
      <c r="AB19" s="159"/>
      <c r="AC19" s="159"/>
      <c r="AD19" s="159"/>
      <c r="AE19" s="159"/>
      <c r="AF19" s="159"/>
      <c r="AG19" s="160"/>
      <c r="AH19" s="155"/>
      <c r="AI19" s="155"/>
    </row>
    <row r="20" customFormat="false" ht="12.75" hidden="false" customHeight="true" outlineLevel="0" collapsed="false">
      <c r="A20" s="156"/>
      <c r="B20" s="157" t="n">
        <v>15</v>
      </c>
      <c r="C20" s="158" t="s">
        <v>47</v>
      </c>
      <c r="D20" s="158" t="s">
        <v>51</v>
      </c>
      <c r="E20" s="158" t="s">
        <v>52</v>
      </c>
      <c r="F20" s="158" t="s">
        <v>51</v>
      </c>
      <c r="G20" s="158" t="s">
        <v>55</v>
      </c>
      <c r="H20" s="158" t="s">
        <v>46</v>
      </c>
      <c r="I20" s="158" t="s">
        <v>52</v>
      </c>
      <c r="J20" s="158" t="s">
        <v>45</v>
      </c>
      <c r="K20" s="158" t="s">
        <v>57</v>
      </c>
      <c r="L20" s="158" t="s">
        <v>47</v>
      </c>
      <c r="M20" s="158" t="s">
        <v>56</v>
      </c>
      <c r="N20" s="158" t="s">
        <v>51</v>
      </c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9"/>
      <c r="AB20" s="159"/>
      <c r="AC20" s="159"/>
      <c r="AD20" s="159"/>
      <c r="AE20" s="159"/>
      <c r="AF20" s="159"/>
      <c r="AG20" s="160"/>
      <c r="AH20" s="155"/>
      <c r="AI20" s="155"/>
    </row>
    <row r="21" customFormat="false" ht="12.75" hidden="false" customHeight="true" outlineLevel="0" collapsed="false">
      <c r="A21" s="156"/>
      <c r="B21" s="157" t="n">
        <v>12</v>
      </c>
      <c r="C21" s="158" t="s">
        <v>56</v>
      </c>
      <c r="D21" s="158" t="s">
        <v>47</v>
      </c>
      <c r="E21" s="158" t="s">
        <v>58</v>
      </c>
      <c r="F21" s="158" t="s">
        <v>51</v>
      </c>
      <c r="G21" s="158" t="s">
        <v>51</v>
      </c>
      <c r="H21" s="158" t="s">
        <v>50</v>
      </c>
      <c r="I21" s="158" t="s">
        <v>45</v>
      </c>
      <c r="J21" s="158" t="s">
        <v>59</v>
      </c>
      <c r="K21" s="158" t="s">
        <v>56</v>
      </c>
      <c r="L21" s="158" t="s">
        <v>46</v>
      </c>
      <c r="M21" s="158" t="s">
        <v>54</v>
      </c>
      <c r="N21" s="158" t="s">
        <v>47</v>
      </c>
      <c r="O21" s="158" t="s">
        <v>47</v>
      </c>
      <c r="P21" s="158" t="s">
        <v>47</v>
      </c>
      <c r="Q21" s="158" t="s">
        <v>57</v>
      </c>
      <c r="R21" s="158" t="s">
        <v>51</v>
      </c>
      <c r="S21" s="158" t="s">
        <v>55</v>
      </c>
      <c r="T21" s="158" t="s">
        <v>57</v>
      </c>
      <c r="U21" s="158"/>
      <c r="V21" s="158"/>
      <c r="W21" s="158"/>
      <c r="X21" s="158"/>
      <c r="Y21" s="158"/>
      <c r="Z21" s="158"/>
      <c r="AA21" s="159"/>
      <c r="AB21" s="159"/>
      <c r="AC21" s="159"/>
      <c r="AD21" s="159"/>
      <c r="AE21" s="159"/>
      <c r="AF21" s="159"/>
      <c r="AG21" s="160"/>
      <c r="AH21" s="155"/>
      <c r="AI21" s="155"/>
    </row>
    <row r="22" customFormat="false" ht="12.75" hidden="false" customHeight="true" outlineLevel="0" collapsed="false">
      <c r="A22" s="156"/>
      <c r="B22" s="157" t="n">
        <v>8</v>
      </c>
      <c r="C22" s="158" t="s">
        <v>56</v>
      </c>
      <c r="D22" s="158" t="s">
        <v>54</v>
      </c>
      <c r="E22" s="158" t="s">
        <v>56</v>
      </c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9"/>
      <c r="AB22" s="159"/>
      <c r="AC22" s="159"/>
      <c r="AD22" s="159"/>
      <c r="AE22" s="159"/>
      <c r="AF22" s="159"/>
      <c r="AG22" s="160"/>
      <c r="AH22" s="155"/>
      <c r="AI22" s="155"/>
    </row>
    <row r="23" customFormat="false" ht="12.75" hidden="false" customHeight="true" outlineLevel="0" collapsed="false">
      <c r="A23" s="156"/>
      <c r="B23" s="157"/>
      <c r="C23" s="158"/>
      <c r="D23" s="158"/>
      <c r="E23" s="158"/>
      <c r="F23" s="158"/>
      <c r="G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9"/>
      <c r="AB23" s="159"/>
      <c r="AC23" s="159"/>
      <c r="AD23" s="159"/>
      <c r="AE23" s="159"/>
      <c r="AF23" s="159"/>
      <c r="AG23" s="160"/>
      <c r="AH23" s="155"/>
      <c r="AI23" s="155"/>
    </row>
    <row r="24" customFormat="false" ht="12.75" hidden="false" customHeight="true" outlineLevel="0" collapsed="false">
      <c r="A24" s="156"/>
      <c r="B24" s="157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9"/>
      <c r="AB24" s="159"/>
      <c r="AC24" s="159"/>
      <c r="AD24" s="159"/>
      <c r="AE24" s="159"/>
      <c r="AF24" s="159"/>
      <c r="AG24" s="160"/>
      <c r="AH24" s="155"/>
      <c r="AI24" s="155"/>
    </row>
    <row r="25" customFormat="false" ht="12.75" hidden="false" customHeight="true" outlineLevel="0" collapsed="false">
      <c r="A25" s="156"/>
      <c r="B25" s="157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9"/>
      <c r="AB25" s="159"/>
      <c r="AC25" s="159"/>
      <c r="AD25" s="159"/>
      <c r="AE25" s="159"/>
      <c r="AF25" s="159"/>
      <c r="AG25" s="160"/>
      <c r="AH25" s="155"/>
      <c r="AI25" s="155"/>
    </row>
    <row r="26" customFormat="false" ht="12.75" hidden="false" customHeight="true" outlineLevel="0" collapsed="false">
      <c r="A26" s="156"/>
      <c r="B26" s="161"/>
      <c r="C26" s="158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9"/>
      <c r="AB26" s="159"/>
      <c r="AC26" s="159"/>
      <c r="AD26" s="159"/>
      <c r="AE26" s="159"/>
      <c r="AF26" s="159"/>
      <c r="AG26" s="160"/>
      <c r="AH26" s="155"/>
      <c r="AI26" s="155"/>
    </row>
    <row r="27" customFormat="false" ht="12.75" hidden="false" customHeight="true" outlineLevel="0" collapsed="false">
      <c r="A27" s="156"/>
      <c r="B27" s="161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9"/>
      <c r="AB27" s="159"/>
      <c r="AC27" s="159"/>
      <c r="AD27" s="159"/>
      <c r="AE27" s="159"/>
      <c r="AF27" s="159"/>
      <c r="AG27" s="160"/>
      <c r="AH27" s="155"/>
      <c r="AI27" s="155"/>
    </row>
    <row r="28" customFormat="false" ht="12.75" hidden="false" customHeight="true" outlineLevel="0" collapsed="false">
      <c r="A28" s="155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55"/>
      <c r="AH28" s="155"/>
      <c r="AI28" s="155"/>
    </row>
    <row r="29" customFormat="false" ht="12.75" hidden="false" customHeight="true" outlineLevel="0" collapsed="false">
      <c r="A29" s="153" t="s">
        <v>62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5"/>
      <c r="AH29" s="155"/>
      <c r="AI29" s="155"/>
    </row>
    <row r="30" customFormat="false" ht="12.75" hidden="false" customHeight="true" outlineLevel="0" collapsed="false">
      <c r="A30" s="156"/>
      <c r="B30" s="157" t="n">
        <v>2</v>
      </c>
      <c r="C30" s="158" t="s">
        <v>45</v>
      </c>
      <c r="D30" s="158" t="s">
        <v>45</v>
      </c>
      <c r="E30" s="158" t="s">
        <v>45</v>
      </c>
      <c r="F30" s="158" t="s">
        <v>45</v>
      </c>
      <c r="G30" s="158" t="s">
        <v>50</v>
      </c>
      <c r="H30" s="158" t="s">
        <v>45</v>
      </c>
      <c r="I30" s="158" t="s">
        <v>45</v>
      </c>
      <c r="J30" s="158" t="s">
        <v>49</v>
      </c>
      <c r="K30" s="158" t="s">
        <v>47</v>
      </c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9"/>
      <c r="AB30" s="159"/>
      <c r="AC30" s="159"/>
      <c r="AD30" s="159"/>
      <c r="AE30" s="159"/>
      <c r="AF30" s="159"/>
      <c r="AG30" s="160"/>
      <c r="AH30" s="155"/>
      <c r="AI30" s="155"/>
    </row>
    <row r="31" customFormat="false" ht="12.75" hidden="false" customHeight="true" outlineLevel="0" collapsed="false">
      <c r="A31" s="156"/>
      <c r="B31" s="157" t="n">
        <v>6</v>
      </c>
      <c r="C31" s="158" t="s">
        <v>61</v>
      </c>
      <c r="D31" s="158" t="s">
        <v>46</v>
      </c>
      <c r="E31" s="158" t="s">
        <v>49</v>
      </c>
      <c r="F31" s="158" t="s">
        <v>47</v>
      </c>
      <c r="G31" s="158" t="s">
        <v>47</v>
      </c>
      <c r="H31" s="158" t="s">
        <v>55</v>
      </c>
      <c r="I31" s="158" t="s">
        <v>47</v>
      </c>
      <c r="J31" s="158" t="s">
        <v>51</v>
      </c>
      <c r="K31" s="158" t="s">
        <v>47</v>
      </c>
      <c r="L31" s="158" t="s">
        <v>47</v>
      </c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9"/>
      <c r="AB31" s="159"/>
      <c r="AC31" s="159"/>
      <c r="AD31" s="159"/>
      <c r="AE31" s="159"/>
      <c r="AF31" s="159"/>
      <c r="AG31" s="160"/>
      <c r="AH31" s="155"/>
      <c r="AI31" s="155"/>
    </row>
    <row r="32" customFormat="false" ht="12.75" hidden="false" customHeight="true" outlineLevel="0" collapsed="false">
      <c r="A32" s="156"/>
      <c r="B32" s="157" t="n">
        <v>10</v>
      </c>
      <c r="C32" s="158" t="s">
        <v>45</v>
      </c>
      <c r="D32" s="158" t="s">
        <v>45</v>
      </c>
      <c r="E32" s="158" t="s">
        <v>45</v>
      </c>
      <c r="F32" s="158" t="s">
        <v>45</v>
      </c>
      <c r="G32" s="158" t="s">
        <v>45</v>
      </c>
      <c r="H32" s="158" t="s">
        <v>45</v>
      </c>
      <c r="I32" s="158" t="s">
        <v>51</v>
      </c>
      <c r="J32" s="158" t="s">
        <v>51</v>
      </c>
      <c r="K32" s="158" t="s">
        <v>51</v>
      </c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9"/>
      <c r="AB32" s="159"/>
      <c r="AC32" s="159"/>
      <c r="AD32" s="159"/>
      <c r="AE32" s="159"/>
      <c r="AF32" s="159"/>
      <c r="AG32" s="160"/>
      <c r="AH32" s="155"/>
      <c r="AI32" s="155"/>
    </row>
    <row r="33" customFormat="false" ht="12.75" hidden="false" customHeight="true" outlineLevel="0" collapsed="false">
      <c r="A33" s="156"/>
      <c r="B33" s="157" t="n">
        <v>16</v>
      </c>
      <c r="C33" s="158" t="s">
        <v>50</v>
      </c>
      <c r="D33" s="158" t="s">
        <v>55</v>
      </c>
      <c r="E33" s="158" t="s">
        <v>51</v>
      </c>
      <c r="F33" s="158" t="s">
        <v>51</v>
      </c>
      <c r="G33" s="158" t="s">
        <v>47</v>
      </c>
      <c r="H33" s="158" t="s">
        <v>51</v>
      </c>
      <c r="I33" s="158" t="s">
        <v>51</v>
      </c>
      <c r="J33" s="158" t="s">
        <v>46</v>
      </c>
      <c r="K33" s="158" t="s">
        <v>51</v>
      </c>
      <c r="L33" s="158" t="s">
        <v>45</v>
      </c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9"/>
      <c r="AB33" s="159"/>
      <c r="AC33" s="159"/>
      <c r="AD33" s="159"/>
      <c r="AE33" s="159"/>
      <c r="AF33" s="159"/>
      <c r="AG33" s="160"/>
      <c r="AH33" s="155"/>
      <c r="AI33" s="155"/>
    </row>
    <row r="34" customFormat="false" ht="12.75" hidden="false" customHeight="true" outlineLevel="0" collapsed="false">
      <c r="A34" s="156"/>
      <c r="B34" s="157" t="n">
        <v>12</v>
      </c>
      <c r="C34" s="158" t="s">
        <v>45</v>
      </c>
      <c r="D34" s="158" t="s">
        <v>57</v>
      </c>
      <c r="E34" s="158" t="s">
        <v>56</v>
      </c>
      <c r="F34" s="158" t="s">
        <v>47</v>
      </c>
      <c r="G34" s="158" t="s">
        <v>47</v>
      </c>
      <c r="H34" s="158" t="s">
        <v>47</v>
      </c>
      <c r="I34" s="158" t="s">
        <v>47</v>
      </c>
      <c r="J34" s="158" t="s">
        <v>56</v>
      </c>
      <c r="K34" s="158" t="s">
        <v>59</v>
      </c>
      <c r="L34" s="158" t="s">
        <v>51</v>
      </c>
      <c r="M34" s="158" t="s">
        <v>55</v>
      </c>
      <c r="N34" s="158" t="s">
        <v>57</v>
      </c>
      <c r="O34" s="158" t="s">
        <v>47</v>
      </c>
      <c r="P34" s="158" t="s">
        <v>47</v>
      </c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9"/>
      <c r="AB34" s="159"/>
      <c r="AC34" s="159"/>
      <c r="AD34" s="159"/>
      <c r="AE34" s="159"/>
      <c r="AF34" s="159"/>
      <c r="AG34" s="160"/>
      <c r="AH34" s="155"/>
      <c r="AI34" s="155"/>
    </row>
    <row r="35" customFormat="false" ht="12.75" hidden="false" customHeight="true" outlineLevel="0" collapsed="false">
      <c r="A35" s="156"/>
      <c r="B35" s="157" t="n">
        <v>15</v>
      </c>
      <c r="C35" s="158" t="s">
        <v>51</v>
      </c>
      <c r="D35" s="158" t="s">
        <v>56</v>
      </c>
      <c r="E35" s="158" t="s">
        <v>51</v>
      </c>
      <c r="F35" s="158" t="s">
        <v>61</v>
      </c>
      <c r="G35" s="158" t="s">
        <v>47</v>
      </c>
      <c r="H35" s="158" t="s">
        <v>51</v>
      </c>
      <c r="I35" s="158" t="s">
        <v>45</v>
      </c>
      <c r="J35" s="158" t="s">
        <v>47</v>
      </c>
      <c r="K35" s="158" t="s">
        <v>46</v>
      </c>
      <c r="L35" s="158" t="s">
        <v>57</v>
      </c>
      <c r="M35" s="158" t="s">
        <v>46</v>
      </c>
      <c r="N35" s="158" t="s">
        <v>47</v>
      </c>
      <c r="O35" s="158" t="s">
        <v>47</v>
      </c>
      <c r="P35" s="158" t="s">
        <v>47</v>
      </c>
      <c r="Q35" s="158" t="s">
        <v>47</v>
      </c>
      <c r="R35" s="158" t="s">
        <v>49</v>
      </c>
      <c r="S35" s="158" t="s">
        <v>47</v>
      </c>
      <c r="T35" s="158" t="s">
        <v>49</v>
      </c>
      <c r="U35" s="158" t="s">
        <v>50</v>
      </c>
      <c r="V35" s="158" t="s">
        <v>45</v>
      </c>
      <c r="W35" s="158" t="s">
        <v>45</v>
      </c>
      <c r="X35" s="158" t="s">
        <v>45</v>
      </c>
      <c r="Y35" s="158" t="s">
        <v>45</v>
      </c>
      <c r="Z35" s="158"/>
      <c r="AA35" s="159"/>
      <c r="AB35" s="159"/>
      <c r="AC35" s="159"/>
      <c r="AD35" s="159"/>
      <c r="AE35" s="159"/>
      <c r="AF35" s="159"/>
      <c r="AG35" s="160"/>
      <c r="AH35" s="155"/>
      <c r="AI35" s="155"/>
    </row>
    <row r="36" customFormat="false" ht="12.75" hidden="false" customHeight="true" outlineLevel="0" collapsed="false">
      <c r="A36" s="156"/>
      <c r="B36" s="157" t="n">
        <v>8</v>
      </c>
      <c r="C36" s="158" t="s">
        <v>56</v>
      </c>
      <c r="D36" s="158" t="s">
        <v>57</v>
      </c>
      <c r="E36" s="158" t="s">
        <v>57</v>
      </c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9"/>
      <c r="AB36" s="159"/>
      <c r="AC36" s="159"/>
      <c r="AD36" s="159"/>
      <c r="AE36" s="159"/>
      <c r="AF36" s="159"/>
      <c r="AG36" s="160"/>
      <c r="AH36" s="155"/>
      <c r="AI36" s="155"/>
    </row>
    <row r="37" customFormat="false" ht="12.75" hidden="false" customHeight="true" outlineLevel="0" collapsed="false">
      <c r="A37" s="156"/>
      <c r="B37" s="157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9"/>
      <c r="AB37" s="159"/>
      <c r="AC37" s="159"/>
      <c r="AD37" s="159"/>
      <c r="AE37" s="159"/>
      <c r="AF37" s="159"/>
      <c r="AG37" s="160"/>
      <c r="AH37" s="155"/>
      <c r="AI37" s="155"/>
    </row>
    <row r="38" customFormat="false" ht="12.75" hidden="false" customHeight="true" outlineLevel="0" collapsed="false">
      <c r="A38" s="156"/>
      <c r="B38" s="157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9"/>
      <c r="AB38" s="159"/>
      <c r="AC38" s="159"/>
      <c r="AD38" s="159"/>
      <c r="AE38" s="159"/>
      <c r="AF38" s="159"/>
      <c r="AG38" s="160"/>
      <c r="AH38" s="155"/>
      <c r="AI38" s="155"/>
    </row>
    <row r="39" customFormat="false" ht="12.75" hidden="false" customHeight="true" outlineLevel="0" collapsed="false">
      <c r="A39" s="156"/>
      <c r="B39" s="161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9"/>
      <c r="AB39" s="159"/>
      <c r="AC39" s="159"/>
      <c r="AD39" s="159"/>
      <c r="AE39" s="159"/>
      <c r="AF39" s="159"/>
      <c r="AG39" s="160"/>
      <c r="AH39" s="155"/>
      <c r="AI39" s="155"/>
    </row>
    <row r="40" customFormat="false" ht="12.75" hidden="false" customHeight="true" outlineLevel="0" collapsed="false">
      <c r="A40" s="156"/>
      <c r="B40" s="16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9"/>
      <c r="AB40" s="159"/>
      <c r="AC40" s="159"/>
      <c r="AD40" s="159"/>
      <c r="AE40" s="159"/>
      <c r="AF40" s="159"/>
      <c r="AG40" s="160"/>
      <c r="AH40" s="155"/>
      <c r="AI40" s="155"/>
    </row>
    <row r="41" customFormat="false" ht="12.75" hidden="false" customHeight="true" outlineLevel="0" collapsed="false">
      <c r="A41" s="156"/>
      <c r="B41" s="161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9"/>
      <c r="AB41" s="159"/>
      <c r="AC41" s="159"/>
      <c r="AD41" s="159"/>
      <c r="AE41" s="159"/>
      <c r="AF41" s="159"/>
      <c r="AG41" s="160"/>
      <c r="AH41" s="155"/>
      <c r="AI41" s="155"/>
    </row>
    <row r="42" customFormat="false" ht="12.75" hidden="false" customHeight="true" outlineLevel="0" collapsed="false">
      <c r="A42" s="155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55"/>
      <c r="AH42" s="155"/>
      <c r="AI42" s="155"/>
    </row>
    <row r="43" customFormat="false" ht="12.75" hidden="false" customHeight="true" outlineLevel="0" collapsed="false">
      <c r="A43" s="153" t="s">
        <v>63</v>
      </c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5"/>
      <c r="AH43" s="155"/>
      <c r="AI43" s="155"/>
    </row>
    <row r="44" customFormat="false" ht="12.75" hidden="false" customHeight="true" outlineLevel="0" collapsed="false">
      <c r="A44" s="156"/>
      <c r="B44" s="157" t="n">
        <v>2</v>
      </c>
      <c r="C44" s="158" t="s">
        <v>48</v>
      </c>
      <c r="D44" s="158" t="s">
        <v>61</v>
      </c>
      <c r="E44" s="158" t="s">
        <v>45</v>
      </c>
      <c r="F44" s="158" t="s">
        <v>45</v>
      </c>
      <c r="G44" s="158" t="s">
        <v>53</v>
      </c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9"/>
      <c r="AB44" s="159"/>
      <c r="AC44" s="159"/>
      <c r="AD44" s="159"/>
      <c r="AE44" s="159"/>
      <c r="AF44" s="159"/>
      <c r="AG44" s="160"/>
      <c r="AH44" s="155"/>
      <c r="AI44" s="155"/>
    </row>
    <row r="45" customFormat="false" ht="12.75" hidden="false" customHeight="true" outlineLevel="0" collapsed="false">
      <c r="A45" s="156"/>
      <c r="B45" s="157" t="n">
        <v>6</v>
      </c>
      <c r="C45" s="158" t="s">
        <v>47</v>
      </c>
      <c r="D45" s="158" t="s">
        <v>51</v>
      </c>
      <c r="E45" s="158" t="s">
        <v>45</v>
      </c>
      <c r="F45" s="158" t="s">
        <v>45</v>
      </c>
      <c r="G45" s="158" t="s">
        <v>45</v>
      </c>
      <c r="H45" s="158" t="s">
        <v>50</v>
      </c>
      <c r="I45" s="158" t="s">
        <v>45</v>
      </c>
      <c r="J45" s="158" t="s">
        <v>50</v>
      </c>
      <c r="K45" s="158" t="s">
        <v>45</v>
      </c>
      <c r="L45" s="158" t="s">
        <v>50</v>
      </c>
      <c r="M45" s="158" t="s">
        <v>45</v>
      </c>
      <c r="N45" s="158" t="s">
        <v>50</v>
      </c>
      <c r="O45" s="158" t="s">
        <v>45</v>
      </c>
      <c r="P45" s="158" t="s">
        <v>45</v>
      </c>
      <c r="Q45" s="158" t="s">
        <v>56</v>
      </c>
      <c r="R45" s="158" t="s">
        <v>51</v>
      </c>
      <c r="S45" s="158"/>
      <c r="T45" s="158"/>
      <c r="U45" s="158"/>
      <c r="V45" s="158"/>
      <c r="W45" s="158"/>
      <c r="X45" s="158"/>
      <c r="Y45" s="158"/>
      <c r="Z45" s="158"/>
      <c r="AA45" s="159"/>
      <c r="AB45" s="159"/>
      <c r="AC45" s="159"/>
      <c r="AD45" s="159"/>
      <c r="AE45" s="159"/>
      <c r="AF45" s="159"/>
      <c r="AG45" s="160"/>
      <c r="AH45" s="155"/>
      <c r="AI45" s="155"/>
    </row>
    <row r="46" customFormat="false" ht="12.75" hidden="false" customHeight="true" outlineLevel="0" collapsed="false">
      <c r="A46" s="156"/>
      <c r="B46" s="157" t="n">
        <v>16</v>
      </c>
      <c r="C46" s="158" t="s">
        <v>52</v>
      </c>
      <c r="D46" s="158" t="s">
        <v>51</v>
      </c>
      <c r="E46" s="158" t="s">
        <v>45</v>
      </c>
      <c r="F46" s="158" t="s">
        <v>50</v>
      </c>
      <c r="G46" s="158" t="s">
        <v>55</v>
      </c>
      <c r="H46" s="158" t="s">
        <v>47</v>
      </c>
      <c r="I46" s="158" t="s">
        <v>61</v>
      </c>
      <c r="J46" s="158" t="s">
        <v>51</v>
      </c>
      <c r="K46" s="158" t="s">
        <v>47</v>
      </c>
      <c r="L46" s="158" t="s">
        <v>47</v>
      </c>
      <c r="M46" s="158" t="s">
        <v>51</v>
      </c>
      <c r="N46" s="158" t="s">
        <v>55</v>
      </c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  <c r="AA46" s="159"/>
      <c r="AB46" s="159"/>
      <c r="AC46" s="159"/>
      <c r="AD46" s="159"/>
      <c r="AE46" s="159"/>
      <c r="AF46" s="159"/>
      <c r="AG46" s="160"/>
      <c r="AH46" s="155"/>
      <c r="AI46" s="155"/>
    </row>
    <row r="47" customFormat="false" ht="12.75" hidden="false" customHeight="true" outlineLevel="0" collapsed="false">
      <c r="A47" s="156"/>
      <c r="B47" s="157" t="n">
        <v>10</v>
      </c>
      <c r="C47" s="158" t="s">
        <v>45</v>
      </c>
      <c r="D47" s="158" t="s">
        <v>49</v>
      </c>
      <c r="E47" s="158" t="s">
        <v>48</v>
      </c>
      <c r="F47" s="158" t="s">
        <v>47</v>
      </c>
      <c r="G47" s="158" t="s">
        <v>47</v>
      </c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9"/>
      <c r="AB47" s="159"/>
      <c r="AC47" s="159"/>
      <c r="AD47" s="159"/>
      <c r="AE47" s="159"/>
      <c r="AF47" s="159"/>
      <c r="AG47" s="160"/>
      <c r="AH47" s="155"/>
      <c r="AI47" s="155"/>
    </row>
    <row r="48" customFormat="false" ht="12.75" hidden="false" customHeight="true" outlineLevel="0" collapsed="false">
      <c r="A48" s="156"/>
      <c r="B48" s="157" t="n">
        <v>15</v>
      </c>
      <c r="C48" s="158" t="s">
        <v>56</v>
      </c>
      <c r="D48" s="158" t="s">
        <v>51</v>
      </c>
      <c r="E48" s="158" t="s">
        <v>45</v>
      </c>
      <c r="F48" s="158" t="s">
        <v>46</v>
      </c>
      <c r="G48" s="158" t="s">
        <v>56</v>
      </c>
      <c r="H48" s="158" t="s">
        <v>51</v>
      </c>
      <c r="I48" s="158" t="s">
        <v>46</v>
      </c>
      <c r="J48" s="158" t="s">
        <v>47</v>
      </c>
      <c r="K48" s="158" t="s">
        <v>47</v>
      </c>
      <c r="L48" s="158" t="s">
        <v>55</v>
      </c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9"/>
      <c r="AB48" s="159"/>
      <c r="AC48" s="159"/>
      <c r="AD48" s="159"/>
      <c r="AE48" s="159"/>
      <c r="AF48" s="159"/>
      <c r="AG48" s="160"/>
      <c r="AH48" s="155"/>
      <c r="AI48" s="155"/>
    </row>
    <row r="49" customFormat="false" ht="12.75" hidden="false" customHeight="true" outlineLevel="0" collapsed="false">
      <c r="A49" s="156"/>
      <c r="B49" s="157" t="n">
        <v>12</v>
      </c>
      <c r="C49" s="158" t="s">
        <v>57</v>
      </c>
      <c r="D49" s="158" t="s">
        <v>56</v>
      </c>
      <c r="E49" s="158" t="s">
        <v>47</v>
      </c>
      <c r="F49" s="158" t="s">
        <v>47</v>
      </c>
      <c r="G49" s="158" t="s">
        <v>56</v>
      </c>
      <c r="H49" s="158" t="s">
        <v>52</v>
      </c>
      <c r="I49" s="158" t="s">
        <v>51</v>
      </c>
      <c r="J49" s="158" t="s">
        <v>61</v>
      </c>
      <c r="K49" s="158" t="s">
        <v>47</v>
      </c>
      <c r="L49" s="158" t="s">
        <v>47</v>
      </c>
      <c r="M49" s="158" t="s">
        <v>56</v>
      </c>
      <c r="N49" s="158" t="s">
        <v>45</v>
      </c>
      <c r="O49" s="158" t="s">
        <v>55</v>
      </c>
      <c r="P49" s="158" t="s">
        <v>58</v>
      </c>
      <c r="Q49" s="158" t="s">
        <v>59</v>
      </c>
      <c r="R49" s="158" t="s">
        <v>46</v>
      </c>
      <c r="S49" s="158"/>
      <c r="T49" s="158"/>
      <c r="U49" s="158"/>
      <c r="V49" s="158"/>
      <c r="W49" s="158"/>
      <c r="X49" s="158"/>
      <c r="Y49" s="158"/>
      <c r="Z49" s="158"/>
      <c r="AA49" s="159"/>
      <c r="AB49" s="159"/>
      <c r="AC49" s="159"/>
      <c r="AD49" s="159"/>
      <c r="AE49" s="159"/>
      <c r="AF49" s="159"/>
      <c r="AG49" s="160"/>
      <c r="AH49" s="155"/>
      <c r="AI49" s="155"/>
    </row>
    <row r="50" customFormat="false" ht="12.75" hidden="false" customHeight="true" outlineLevel="0" collapsed="false">
      <c r="A50" s="156"/>
      <c r="B50" s="157" t="n">
        <v>8</v>
      </c>
      <c r="C50" s="158" t="s">
        <v>59</v>
      </c>
      <c r="D50" s="158" t="s">
        <v>56</v>
      </c>
      <c r="E50" s="158" t="s">
        <v>57</v>
      </c>
      <c r="F50" s="158" t="s">
        <v>49</v>
      </c>
      <c r="G50" s="158" t="s">
        <v>59</v>
      </c>
      <c r="H50" s="158" t="s">
        <v>56</v>
      </c>
      <c r="I50" s="158" t="s">
        <v>54</v>
      </c>
      <c r="J50" s="158" t="s">
        <v>56</v>
      </c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9"/>
      <c r="AB50" s="159"/>
      <c r="AC50" s="159"/>
      <c r="AD50" s="159"/>
      <c r="AE50" s="159"/>
      <c r="AF50" s="159"/>
      <c r="AG50" s="160"/>
      <c r="AH50" s="155"/>
      <c r="AI50" s="155"/>
    </row>
    <row r="51" customFormat="false" ht="12.75" hidden="false" customHeight="true" outlineLevel="0" collapsed="false">
      <c r="A51" s="156"/>
      <c r="B51" s="161" t="n">
        <v>3</v>
      </c>
      <c r="C51" s="158" t="s">
        <v>45</v>
      </c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  <c r="AA51" s="159"/>
      <c r="AB51" s="159"/>
      <c r="AC51" s="159"/>
      <c r="AD51" s="159"/>
      <c r="AE51" s="159"/>
      <c r="AF51" s="159"/>
      <c r="AG51" s="160"/>
      <c r="AH51" s="155"/>
      <c r="AI51" s="155"/>
    </row>
    <row r="52" customFormat="false" ht="12.75" hidden="false" customHeight="true" outlineLevel="0" collapsed="false">
      <c r="A52" s="156"/>
      <c r="B52" s="161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9"/>
      <c r="AB52" s="159"/>
      <c r="AC52" s="159"/>
      <c r="AD52" s="159"/>
      <c r="AE52" s="159"/>
      <c r="AF52" s="159"/>
      <c r="AG52" s="160"/>
      <c r="AH52" s="155"/>
      <c r="AI52" s="155"/>
    </row>
    <row r="53" customFormat="false" ht="12.75" hidden="false" customHeight="true" outlineLevel="0" collapsed="false">
      <c r="A53" s="156"/>
      <c r="B53" s="161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9"/>
      <c r="AB53" s="159"/>
      <c r="AC53" s="159"/>
      <c r="AD53" s="159"/>
      <c r="AE53" s="159"/>
      <c r="AF53" s="159"/>
      <c r="AG53" s="160"/>
      <c r="AH53" s="155"/>
      <c r="AI53" s="155"/>
    </row>
    <row r="54" customFormat="false" ht="12.75" hidden="false" customHeight="true" outlineLevel="0" collapsed="false">
      <c r="A54" s="156"/>
      <c r="B54" s="161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9"/>
      <c r="AB54" s="159"/>
      <c r="AC54" s="159"/>
      <c r="AD54" s="159"/>
      <c r="AE54" s="159"/>
      <c r="AF54" s="159"/>
      <c r="AG54" s="160"/>
      <c r="AH54" s="155"/>
      <c r="AI54" s="155"/>
    </row>
    <row r="55" customFormat="false" ht="12.75" hidden="false" customHeight="true" outlineLevel="0" collapsed="false">
      <c r="A55" s="156"/>
      <c r="B55" s="161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9"/>
      <c r="AB55" s="159"/>
      <c r="AC55" s="159"/>
      <c r="AD55" s="159"/>
      <c r="AE55" s="159"/>
      <c r="AF55" s="159"/>
      <c r="AG55" s="160"/>
      <c r="AH55" s="155"/>
      <c r="AI55" s="155"/>
    </row>
    <row r="56" customFormat="false" ht="12.75" hidden="false" customHeight="true" outlineLevel="0" collapsed="false">
      <c r="A56" s="155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55"/>
      <c r="AH56" s="155"/>
      <c r="AI56" s="155"/>
    </row>
    <row r="57" customFormat="false" ht="12.75" hidden="false" customHeight="true" outlineLevel="0" collapsed="false">
      <c r="A57" s="153" t="s">
        <v>64</v>
      </c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5"/>
      <c r="AH57" s="155"/>
      <c r="AI57" s="155"/>
    </row>
    <row r="58" customFormat="false" ht="12.75" hidden="false" customHeight="true" outlineLevel="0" collapsed="false">
      <c r="A58" s="156"/>
      <c r="B58" s="157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9"/>
      <c r="AB58" s="159"/>
      <c r="AC58" s="159"/>
      <c r="AD58" s="159"/>
      <c r="AE58" s="159"/>
      <c r="AF58" s="159"/>
      <c r="AG58" s="160"/>
      <c r="AH58" s="155"/>
      <c r="AI58" s="155"/>
    </row>
    <row r="59" customFormat="false" ht="12.75" hidden="false" customHeight="true" outlineLevel="0" collapsed="false">
      <c r="A59" s="156"/>
      <c r="B59" s="157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  <c r="AA59" s="159"/>
      <c r="AB59" s="159"/>
      <c r="AC59" s="159"/>
      <c r="AD59" s="159"/>
      <c r="AE59" s="159"/>
      <c r="AF59" s="159"/>
      <c r="AG59" s="160"/>
      <c r="AH59" s="155"/>
      <c r="AI59" s="155"/>
    </row>
    <row r="60" customFormat="false" ht="12.75" hidden="false" customHeight="true" outlineLevel="0" collapsed="false">
      <c r="A60" s="156"/>
      <c r="B60" s="157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9"/>
      <c r="AB60" s="159"/>
      <c r="AC60" s="159"/>
      <c r="AD60" s="159"/>
      <c r="AE60" s="159"/>
      <c r="AF60" s="159"/>
      <c r="AG60" s="160"/>
      <c r="AH60" s="155"/>
      <c r="AI60" s="155"/>
    </row>
    <row r="61" customFormat="false" ht="12.75" hidden="false" customHeight="true" outlineLevel="0" collapsed="false">
      <c r="A61" s="156"/>
      <c r="B61" s="157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9"/>
      <c r="AB61" s="159"/>
      <c r="AC61" s="159"/>
      <c r="AD61" s="159"/>
      <c r="AE61" s="159"/>
      <c r="AF61" s="159"/>
      <c r="AG61" s="160"/>
      <c r="AH61" s="155"/>
      <c r="AI61" s="155"/>
    </row>
    <row r="62" customFormat="false" ht="12.75" hidden="false" customHeight="true" outlineLevel="0" collapsed="false">
      <c r="A62" s="156"/>
      <c r="B62" s="157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9"/>
      <c r="AB62" s="159"/>
      <c r="AC62" s="159"/>
      <c r="AD62" s="159"/>
      <c r="AE62" s="159"/>
      <c r="AF62" s="159"/>
      <c r="AG62" s="160"/>
      <c r="AH62" s="155"/>
      <c r="AI62" s="155"/>
    </row>
    <row r="63" customFormat="false" ht="12.75" hidden="false" customHeight="true" outlineLevel="0" collapsed="false">
      <c r="A63" s="156"/>
      <c r="B63" s="157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  <c r="AA63" s="159"/>
      <c r="AB63" s="159"/>
      <c r="AC63" s="159"/>
      <c r="AD63" s="159"/>
      <c r="AE63" s="159"/>
      <c r="AF63" s="159"/>
      <c r="AG63" s="160"/>
      <c r="AH63" s="155"/>
      <c r="AI63" s="155"/>
    </row>
    <row r="64" customFormat="false" ht="12.75" hidden="false" customHeight="true" outlineLevel="0" collapsed="false">
      <c r="A64" s="156"/>
      <c r="B64" s="157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9"/>
      <c r="AB64" s="159"/>
      <c r="AC64" s="159"/>
      <c r="AD64" s="159"/>
      <c r="AE64" s="159"/>
      <c r="AF64" s="159"/>
      <c r="AG64" s="160"/>
      <c r="AH64" s="155"/>
      <c r="AI64" s="155"/>
    </row>
    <row r="65" customFormat="false" ht="12.75" hidden="false" customHeight="true" outlineLevel="0" collapsed="false">
      <c r="A65" s="156"/>
      <c r="B65" s="157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9"/>
      <c r="AB65" s="159"/>
      <c r="AC65" s="159"/>
      <c r="AD65" s="159"/>
      <c r="AE65" s="159"/>
      <c r="AF65" s="159"/>
      <c r="AG65" s="160"/>
      <c r="AH65" s="155"/>
      <c r="AI65" s="155"/>
    </row>
    <row r="66" customFormat="false" ht="12.75" hidden="false" customHeight="true" outlineLevel="0" collapsed="false">
      <c r="A66" s="156"/>
      <c r="B66" s="161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  <c r="AA66" s="159"/>
      <c r="AB66" s="159"/>
      <c r="AC66" s="159"/>
      <c r="AD66" s="159"/>
      <c r="AE66" s="159"/>
      <c r="AF66" s="159"/>
      <c r="AG66" s="160"/>
      <c r="AH66" s="155"/>
      <c r="AI66" s="155"/>
    </row>
    <row r="67" customFormat="false" ht="12.75" hidden="false" customHeight="true" outlineLevel="0" collapsed="false">
      <c r="A67" s="156"/>
      <c r="B67" s="161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9"/>
      <c r="AB67" s="159"/>
      <c r="AC67" s="159"/>
      <c r="AD67" s="159"/>
      <c r="AE67" s="159"/>
      <c r="AF67" s="159"/>
      <c r="AG67" s="160"/>
      <c r="AH67" s="155"/>
      <c r="AI67" s="155"/>
    </row>
    <row r="68" customFormat="false" ht="12.75" hidden="false" customHeight="true" outlineLevel="0" collapsed="false">
      <c r="A68" s="156"/>
      <c r="B68" s="161"/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  <c r="AA68" s="159"/>
      <c r="AB68" s="159"/>
      <c r="AC68" s="159"/>
      <c r="AD68" s="159"/>
      <c r="AE68" s="159"/>
      <c r="AF68" s="159"/>
      <c r="AG68" s="160"/>
      <c r="AH68" s="155"/>
      <c r="AI68" s="155"/>
    </row>
    <row r="69" customFormat="false" ht="12.75" hidden="false" customHeight="true" outlineLevel="0" collapsed="false">
      <c r="A69" s="156"/>
      <c r="B69" s="161"/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9"/>
      <c r="AB69" s="159"/>
      <c r="AC69" s="159"/>
      <c r="AD69" s="159"/>
      <c r="AE69" s="159"/>
      <c r="AF69" s="159"/>
      <c r="AG69" s="160"/>
      <c r="AH69" s="155"/>
      <c r="AI69" s="155"/>
    </row>
    <row r="70" customFormat="false" ht="12.75" hidden="false" customHeight="true" outlineLevel="0" collapsed="false">
      <c r="A70" s="155"/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55"/>
      <c r="AH70" s="155"/>
      <c r="AI70" s="155"/>
    </row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11" min="2" style="0" width="8.57"/>
    <col collapsed="false" customWidth="true" hidden="false" outlineLevel="0" max="12" min="12" style="0" width="8"/>
    <col collapsed="false" customWidth="true" hidden="false" outlineLevel="0" max="21" min="13" style="0" width="10.86"/>
    <col collapsed="false" customWidth="true" hidden="false" outlineLevel="0" max="26" min="22" style="0" width="10"/>
    <col collapsed="false" customWidth="true" hidden="false" outlineLevel="0" max="1025" min="27" style="0" width="17.29"/>
  </cols>
  <sheetData>
    <row r="1" customFormat="false" ht="12.75" hidden="false" customHeight="true" outlineLevel="0" collapsed="false">
      <c r="A1" s="164" t="s">
        <v>65</v>
      </c>
      <c r="B1" s="165"/>
      <c r="C1" s="155"/>
      <c r="D1" s="155"/>
      <c r="E1" s="155"/>
      <c r="F1" s="155"/>
      <c r="G1" s="155"/>
      <c r="H1" s="155"/>
      <c r="I1" s="16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</row>
    <row r="2" customFormat="false" ht="12.75" hidden="false" customHeight="true" outlineLevel="0" collapsed="false">
      <c r="A2" s="164" t="s">
        <v>66</v>
      </c>
      <c r="B2" s="165"/>
      <c r="C2" s="155"/>
      <c r="D2" s="155"/>
      <c r="E2" s="155"/>
      <c r="F2" s="155"/>
      <c r="G2" s="155"/>
      <c r="H2" s="155"/>
      <c r="I2" s="16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</row>
    <row r="3" customFormat="false" ht="12.75" hidden="false" customHeight="true" outlineLevel="0" collapsed="false">
      <c r="A3" s="155"/>
      <c r="B3" s="166" t="s">
        <v>2</v>
      </c>
      <c r="C3" s="154"/>
      <c r="D3" s="154"/>
      <c r="E3" s="154"/>
      <c r="F3" s="154"/>
      <c r="G3" s="154"/>
      <c r="H3" s="155"/>
      <c r="I3" s="166" t="s">
        <v>4</v>
      </c>
      <c r="J3" s="154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</row>
    <row r="4" customFormat="false" ht="12.75" hidden="false" customHeight="true" outlineLevel="0" collapsed="false">
      <c r="A4" s="156"/>
      <c r="B4" s="167" t="s">
        <v>57</v>
      </c>
      <c r="C4" s="167" t="s">
        <v>56</v>
      </c>
      <c r="D4" s="167" t="s">
        <v>54</v>
      </c>
      <c r="E4" s="167" t="s">
        <v>58</v>
      </c>
      <c r="F4" s="167" t="s">
        <v>59</v>
      </c>
      <c r="G4" s="167" t="s">
        <v>5</v>
      </c>
      <c r="H4" s="168"/>
      <c r="I4" s="167" t="s">
        <v>61</v>
      </c>
      <c r="J4" s="167" t="s">
        <v>53</v>
      </c>
      <c r="K4" s="160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</row>
    <row r="5" customFormat="false" ht="12.75" hidden="false" customHeight="true" outlineLevel="0" collapsed="false">
      <c r="A5" s="156"/>
      <c r="B5" s="169" t="n">
        <f aca="false">COUNTIF(Dati!C2:AL79,B4)</f>
        <v>13</v>
      </c>
      <c r="C5" s="169" t="n">
        <f aca="false">COUNTIF(Dati!C2:AL79,C4)</f>
        <v>25</v>
      </c>
      <c r="D5" s="169" t="n">
        <f aca="false">COUNTIF(Dati!C2:AL79,D4)</f>
        <v>11</v>
      </c>
      <c r="E5" s="169" t="n">
        <f aca="false">COUNTIF(Dati!C2:AL79,E4)</f>
        <v>3</v>
      </c>
      <c r="F5" s="169" t="n">
        <f aca="false">COUNTIF(Dati!C2:AL79,F4)</f>
        <v>8</v>
      </c>
      <c r="G5" s="169" t="n">
        <f aca="false">SUM(B5:F5)</f>
        <v>60</v>
      </c>
      <c r="H5" s="168"/>
      <c r="I5" s="169" t="n">
        <f aca="false">COUNTIF(Dati!C2:AL79,I4)</f>
        <v>8</v>
      </c>
      <c r="J5" s="169" t="n">
        <f aca="false">COUNTIF(Dati!C2:AL79,J4)</f>
        <v>3</v>
      </c>
      <c r="K5" s="160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</row>
    <row r="6" customFormat="false" ht="12.75" hidden="false" customHeight="true" outlineLevel="0" collapsed="false">
      <c r="A6" s="156"/>
      <c r="B6" s="170" t="n">
        <f aca="false">B5/G5</f>
        <v>0.2166666667</v>
      </c>
      <c r="C6" s="170" t="n">
        <f aca="false">C5/G5</f>
        <v>0.4166666667</v>
      </c>
      <c r="D6" s="170" t="n">
        <f aca="false">D5/G5</f>
        <v>0.1833333333</v>
      </c>
      <c r="E6" s="170" t="n">
        <f aca="false">E5/G5</f>
        <v>0.05</v>
      </c>
      <c r="F6" s="170" t="n">
        <f aca="false">F5/G5</f>
        <v>0.1333333333</v>
      </c>
      <c r="G6" s="171" t="n">
        <f aca="false">SUM(B6:F6)</f>
        <v>1</v>
      </c>
      <c r="H6" s="160"/>
      <c r="I6" s="163"/>
      <c r="J6" s="163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</row>
    <row r="7" customFormat="false" ht="12.75" hidden="false" customHeight="true" outlineLevel="0" collapsed="false">
      <c r="A7" s="172" t="s">
        <v>67</v>
      </c>
      <c r="B7" s="173" t="n">
        <f aca="false">(B5-F5)/G5</f>
        <v>0.08333333333</v>
      </c>
      <c r="C7" s="163"/>
      <c r="D7" s="174"/>
      <c r="E7" s="174"/>
      <c r="F7" s="174"/>
      <c r="G7" s="163"/>
      <c r="H7" s="155"/>
      <c r="I7" s="153" t="s">
        <v>48</v>
      </c>
      <c r="J7" s="175" t="n">
        <f aca="false">COUNTIF(Dati!C2:AL79,I7)</f>
        <v>3</v>
      </c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</row>
    <row r="8" customFormat="false" ht="12.75" hidden="false" customHeight="true" outlineLevel="0" collapsed="false">
      <c r="A8" s="172" t="s">
        <v>68</v>
      </c>
      <c r="B8" s="176" t="n">
        <f aca="false">(B5+C5)/G5</f>
        <v>0.6333333333</v>
      </c>
      <c r="C8" s="177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</row>
    <row r="9" customFormat="false" ht="12.75" hidden="false" customHeight="true" outlineLevel="0" collapsed="false">
      <c r="A9" s="155"/>
      <c r="B9" s="178"/>
      <c r="C9" s="177"/>
      <c r="D9" s="155"/>
      <c r="E9" s="155"/>
      <c r="F9" s="155"/>
      <c r="G9" s="155"/>
      <c r="H9" s="155"/>
      <c r="I9" s="165" t="s">
        <v>69</v>
      </c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</row>
    <row r="10" customFormat="false" ht="12.75" hidden="false" customHeight="true" outlineLevel="0" collapsed="false">
      <c r="A10" s="155"/>
      <c r="B10" s="166" t="s">
        <v>1</v>
      </c>
      <c r="C10" s="154"/>
      <c r="D10" s="154"/>
      <c r="E10" s="154"/>
      <c r="F10" s="154"/>
      <c r="G10" s="154"/>
      <c r="H10" s="155"/>
      <c r="I10" s="179" t="s">
        <v>0</v>
      </c>
      <c r="J10" s="180" t="n">
        <f aca="false">B12+B19+I5</f>
        <v>68</v>
      </c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</row>
    <row r="11" customFormat="false" ht="12.75" hidden="false" customHeight="true" outlineLevel="0" collapsed="false">
      <c r="A11" s="156"/>
      <c r="B11" s="167" t="s">
        <v>50</v>
      </c>
      <c r="C11" s="167" t="s">
        <v>45</v>
      </c>
      <c r="D11" s="167" t="s">
        <v>70</v>
      </c>
      <c r="E11" s="167" t="s">
        <v>71</v>
      </c>
      <c r="F11" s="167" t="s">
        <v>55</v>
      </c>
      <c r="G11" s="167" t="s">
        <v>5</v>
      </c>
      <c r="H11" s="160"/>
      <c r="I11" s="179" t="s">
        <v>72</v>
      </c>
      <c r="J11" s="180" t="n">
        <f aca="false">G19+F12+J5+J7</f>
        <v>38</v>
      </c>
      <c r="K11" s="180" t="n">
        <f aca="false">J11+J12</f>
        <v>46</v>
      </c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</row>
    <row r="12" customFormat="false" ht="12.75" hidden="false" customHeight="true" outlineLevel="0" collapsed="false">
      <c r="A12" s="156"/>
      <c r="B12" s="169" t="n">
        <f aca="false">COUNTIF(Dati!C2:AL79,B11)</f>
        <v>18</v>
      </c>
      <c r="C12" s="169" t="n">
        <f aca="false">COUNTIF(Dati!C2:AL79,C11)</f>
        <v>68</v>
      </c>
      <c r="D12" s="169" t="n">
        <f aca="false">COUNTIF(Dati!C2:AL79,D11)</f>
        <v>0</v>
      </c>
      <c r="E12" s="169" t="n">
        <f aca="false">COUNTIF(Dati!C2:AL79,E11)</f>
        <v>0</v>
      </c>
      <c r="F12" s="169" t="n">
        <f aca="false">COUNTIF(Dati!C2:AL79,F11)</f>
        <v>16</v>
      </c>
      <c r="G12" s="169" t="n">
        <f aca="false">SUM(B12:F12)</f>
        <v>102</v>
      </c>
      <c r="H12" s="160"/>
      <c r="I12" s="179" t="s">
        <v>73</v>
      </c>
      <c r="J12" s="180" t="n">
        <f aca="false">F5</f>
        <v>8</v>
      </c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</row>
    <row r="13" customFormat="false" ht="12.75" hidden="false" customHeight="true" outlineLevel="0" collapsed="false">
      <c r="A13" s="156"/>
      <c r="B13" s="170" t="n">
        <f aca="false">B12/G12</f>
        <v>0.1764705882</v>
      </c>
      <c r="C13" s="170" t="n">
        <f aca="false">C12/G12</f>
        <v>0.6666666667</v>
      </c>
      <c r="D13" s="170" t="n">
        <f aca="false">D12/G12</f>
        <v>0</v>
      </c>
      <c r="E13" s="170" t="n">
        <f aca="false">E12/G12</f>
        <v>0</v>
      </c>
      <c r="F13" s="170" t="n">
        <f aca="false">F12/G12</f>
        <v>0.1568627451</v>
      </c>
      <c r="G13" s="170" t="n">
        <f aca="false">SUM(B13:F13)</f>
        <v>1</v>
      </c>
      <c r="H13" s="160"/>
      <c r="I13" s="179" t="s">
        <v>74</v>
      </c>
      <c r="J13" s="180" t="n">
        <f aca="false">F19</f>
        <v>5</v>
      </c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</row>
    <row r="14" customFormat="false" ht="12.75" hidden="false" customHeight="true" outlineLevel="0" collapsed="false">
      <c r="A14" s="172" t="s">
        <v>67</v>
      </c>
      <c r="B14" s="173" t="n">
        <f aca="false">(B12-F12)/G12</f>
        <v>0.01960784314</v>
      </c>
      <c r="C14" s="163"/>
      <c r="D14" s="163"/>
      <c r="E14" s="163"/>
      <c r="F14" s="163"/>
      <c r="G14" s="163"/>
      <c r="H14" s="155"/>
      <c r="I14" s="179" t="s">
        <v>75</v>
      </c>
      <c r="J14" s="181" t="n">
        <f aca="false">B7</f>
        <v>0.08333333333</v>
      </c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</row>
    <row r="15" customFormat="false" ht="12.75" hidden="false" customHeight="true" outlineLevel="0" collapsed="false">
      <c r="A15" s="172" t="s">
        <v>76</v>
      </c>
      <c r="B15" s="176" t="n">
        <f aca="false">(B12+C12)/G12</f>
        <v>0.8431372549</v>
      </c>
      <c r="C15" s="155"/>
      <c r="D15" s="155"/>
      <c r="E15" s="155"/>
      <c r="F15" s="155"/>
      <c r="G15" s="155"/>
      <c r="H15" s="155"/>
      <c r="I15" s="179" t="s">
        <v>77</v>
      </c>
      <c r="J15" s="181" t="n">
        <f aca="false">B21</f>
        <v>0.2015503876</v>
      </c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</row>
    <row r="16" customFormat="false" ht="12.75" hidden="false" customHeight="true" outlineLevel="0" collapsed="false">
      <c r="A16" s="155"/>
      <c r="B16" s="178"/>
      <c r="C16" s="155"/>
      <c r="D16" s="155"/>
      <c r="E16" s="155"/>
      <c r="F16" s="155"/>
      <c r="G16" s="155"/>
      <c r="H16" s="155"/>
      <c r="I16" s="155" t="s">
        <v>6</v>
      </c>
      <c r="J16" s="182" t="n">
        <f aca="false">J10-J11-J12</f>
        <v>22</v>
      </c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</row>
    <row r="17" customFormat="false" ht="12.75" hidden="false" customHeight="true" outlineLevel="0" collapsed="false">
      <c r="A17" s="155"/>
      <c r="B17" s="166" t="s">
        <v>3</v>
      </c>
      <c r="C17" s="154"/>
      <c r="D17" s="154"/>
      <c r="E17" s="154"/>
      <c r="F17" s="154"/>
      <c r="G17" s="154"/>
      <c r="H17" s="154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</row>
    <row r="18" customFormat="false" ht="12.75" hidden="false" customHeight="true" outlineLevel="0" collapsed="false">
      <c r="A18" s="156"/>
      <c r="B18" s="167" t="s">
        <v>51</v>
      </c>
      <c r="C18" s="167" t="s">
        <v>47</v>
      </c>
      <c r="D18" s="167" t="s">
        <v>78</v>
      </c>
      <c r="E18" s="167" t="s">
        <v>49</v>
      </c>
      <c r="F18" s="167" t="s">
        <v>52</v>
      </c>
      <c r="G18" s="167" t="s">
        <v>46</v>
      </c>
      <c r="H18" s="167" t="s">
        <v>5</v>
      </c>
      <c r="I18" s="160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</row>
    <row r="19" customFormat="false" ht="12.75" hidden="false" customHeight="true" outlineLevel="0" collapsed="false">
      <c r="A19" s="156"/>
      <c r="B19" s="169" t="n">
        <f aca="false">COUNTIF(Dati!C2:AL79,B18)</f>
        <v>42</v>
      </c>
      <c r="C19" s="169" t="n">
        <f aca="false">COUNTIF(Dati!C2:AL79,C18)</f>
        <v>58</v>
      </c>
      <c r="D19" s="169" t="n">
        <f aca="false">COUNTIF(Dati!C2:AL79,D18)</f>
        <v>0</v>
      </c>
      <c r="E19" s="169" t="n">
        <f aca="false">COUNTIF(Dati!C2:AL79,E18)</f>
        <v>8</v>
      </c>
      <c r="F19" s="169" t="n">
        <f aca="false">COUNTIF(Dati!C2:AL79,F18)</f>
        <v>5</v>
      </c>
      <c r="G19" s="169" t="n">
        <f aca="false">COUNTIF(Dati!C2:AL79,G18)</f>
        <v>16</v>
      </c>
      <c r="H19" s="169" t="n">
        <f aca="false">SUM(B19:G19)</f>
        <v>129</v>
      </c>
      <c r="I19" s="160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</row>
    <row r="20" customFormat="false" ht="12.75" hidden="false" customHeight="true" outlineLevel="0" collapsed="false">
      <c r="A20" s="156"/>
      <c r="B20" s="170" t="n">
        <f aca="false">B19/H19</f>
        <v>0.3255813953</v>
      </c>
      <c r="C20" s="170" t="n">
        <f aca="false">C19/H19</f>
        <v>0.4496124031</v>
      </c>
      <c r="D20" s="170" t="n">
        <f aca="false">D19/H19</f>
        <v>0</v>
      </c>
      <c r="E20" s="170" t="n">
        <f aca="false">E19/H19</f>
        <v>0.06201550388</v>
      </c>
      <c r="F20" s="170" t="n">
        <f aca="false">F19/H19</f>
        <v>0.03875968992</v>
      </c>
      <c r="G20" s="170" t="n">
        <f aca="false">G19/H19</f>
        <v>0.1240310078</v>
      </c>
      <c r="H20" s="170" t="n">
        <f aca="false">SUM(B20:G20)</f>
        <v>1</v>
      </c>
      <c r="I20" s="160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</row>
    <row r="21" customFormat="false" ht="12.75" hidden="false" customHeight="true" outlineLevel="0" collapsed="false">
      <c r="A21" s="172" t="s">
        <v>67</v>
      </c>
      <c r="B21" s="183" t="n">
        <f aca="false">(B19-G19)/H19</f>
        <v>0.2015503876</v>
      </c>
      <c r="C21" s="163"/>
      <c r="D21" s="163"/>
      <c r="E21" s="163"/>
      <c r="F21" s="163"/>
      <c r="G21" s="163"/>
      <c r="H21" s="163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</row>
    <row r="22" customFormat="false" ht="12.75" hidden="false" customHeight="true" outlineLevel="0" collapsed="false">
      <c r="A22" s="172" t="s">
        <v>68</v>
      </c>
      <c r="B22" s="184" t="n">
        <f aca="false">(B19+C19+D19+E19)/H19</f>
        <v>0.8372093023</v>
      </c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</row>
    <row r="23" customFormat="false" ht="12.75" hidden="false" customHeight="true" outlineLevel="0" collapsed="false">
      <c r="A23" s="155"/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</row>
    <row r="24" customFormat="false" ht="12.75" hidden="false" customHeight="true" outlineLevel="0" collapsed="false">
      <c r="A24" s="153" t="s">
        <v>79</v>
      </c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</row>
    <row r="25" customFormat="false" ht="12.75" hidden="false" customHeight="true" outlineLevel="0" collapsed="false">
      <c r="A25" s="155"/>
      <c r="B25" s="166" t="s">
        <v>2</v>
      </c>
      <c r="C25" s="154"/>
      <c r="D25" s="154"/>
      <c r="E25" s="154"/>
      <c r="F25" s="154"/>
      <c r="G25" s="154"/>
      <c r="H25" s="155"/>
      <c r="I25" s="166" t="s">
        <v>4</v>
      </c>
      <c r="J25" s="154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</row>
    <row r="26" customFormat="false" ht="12.75" hidden="false" customHeight="true" outlineLevel="0" collapsed="false">
      <c r="A26" s="156"/>
      <c r="B26" s="167" t="s">
        <v>57</v>
      </c>
      <c r="C26" s="167" t="s">
        <v>56</v>
      </c>
      <c r="D26" s="167" t="s">
        <v>54</v>
      </c>
      <c r="E26" s="167" t="s">
        <v>58</v>
      </c>
      <c r="F26" s="167" t="s">
        <v>59</v>
      </c>
      <c r="G26" s="167" t="s">
        <v>5</v>
      </c>
      <c r="H26" s="168"/>
      <c r="I26" s="167" t="s">
        <v>61</v>
      </c>
      <c r="J26" s="167" t="s">
        <v>53</v>
      </c>
      <c r="K26" s="160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</row>
    <row r="27" customFormat="false" ht="12.75" hidden="false" customHeight="true" outlineLevel="0" collapsed="false">
      <c r="A27" s="156"/>
      <c r="B27" s="169" t="n">
        <f aca="false">COUNTIF(Dati!C2:AL13,B26)</f>
        <v>3</v>
      </c>
      <c r="C27" s="169" t="n">
        <f aca="false">COUNTIF(Dati!C2:AL13,C26)</f>
        <v>7</v>
      </c>
      <c r="D27" s="169" t="n">
        <f aca="false">COUNTIF(Dati!C2:AL13,D26)</f>
        <v>8</v>
      </c>
      <c r="E27" s="169" t="n">
        <f aca="false">COUNTIF(Dati!C2:AL13,E26)</f>
        <v>1</v>
      </c>
      <c r="F27" s="169" t="n">
        <f aca="false">COUNTIF(Dati!C2:AL13,F26)</f>
        <v>3</v>
      </c>
      <c r="G27" s="169" t="n">
        <f aca="false">SUM(B27:F27)</f>
        <v>22</v>
      </c>
      <c r="H27" s="168"/>
      <c r="I27" s="169" t="n">
        <f aca="false">COUNTIF(Dati!C2:AL13,I26)</f>
        <v>0</v>
      </c>
      <c r="J27" s="169" t="n">
        <f aca="false">COUNTIF(Dati!C2:AL13,J26)</f>
        <v>1</v>
      </c>
      <c r="K27" s="160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</row>
    <row r="28" customFormat="false" ht="12.75" hidden="false" customHeight="true" outlineLevel="0" collapsed="false">
      <c r="A28" s="156"/>
      <c r="B28" s="170" t="n">
        <f aca="false">B27/G27</f>
        <v>0.1363636364</v>
      </c>
      <c r="C28" s="170" t="n">
        <f aca="false">C27/G27</f>
        <v>0.3181818182</v>
      </c>
      <c r="D28" s="170" t="n">
        <f aca="false">D27/G27</f>
        <v>0.3636363636</v>
      </c>
      <c r="E28" s="170" t="n">
        <f aca="false">E27/G27</f>
        <v>0.04545454545</v>
      </c>
      <c r="F28" s="170" t="n">
        <f aca="false">F27/G27</f>
        <v>0.1363636364</v>
      </c>
      <c r="G28" s="171" t="n">
        <f aca="false">SUM(B28:F28)</f>
        <v>1.00000000005</v>
      </c>
      <c r="H28" s="160"/>
      <c r="I28" s="163"/>
      <c r="J28" s="163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</row>
    <row r="29" customFormat="false" ht="12.75" hidden="false" customHeight="true" outlineLevel="0" collapsed="false">
      <c r="A29" s="172" t="s">
        <v>67</v>
      </c>
      <c r="B29" s="173" t="n">
        <f aca="false">(B27-F27)/G27</f>
        <v>0</v>
      </c>
      <c r="C29" s="163"/>
      <c r="D29" s="174"/>
      <c r="E29" s="174"/>
      <c r="F29" s="174"/>
      <c r="G29" s="163"/>
      <c r="H29" s="155"/>
      <c r="I29" s="153" t="s">
        <v>48</v>
      </c>
      <c r="J29" s="175" t="n">
        <f aca="false">COUNTIF(Dati!C2:AL13,I29)</f>
        <v>1</v>
      </c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</row>
    <row r="30" customFormat="false" ht="12.75" hidden="false" customHeight="true" outlineLevel="0" collapsed="false">
      <c r="A30" s="172" t="s">
        <v>68</v>
      </c>
      <c r="B30" s="176" t="n">
        <f aca="false">(B27+C27)/G27</f>
        <v>0.4545454545</v>
      </c>
      <c r="C30" s="177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</row>
    <row r="31" customFormat="false" ht="12.75" hidden="false" customHeight="true" outlineLevel="0" collapsed="false">
      <c r="A31" s="155"/>
      <c r="B31" s="178"/>
      <c r="C31" s="177"/>
      <c r="D31" s="155"/>
      <c r="E31" s="155"/>
      <c r="F31" s="155"/>
      <c r="G31" s="155"/>
      <c r="H31" s="155"/>
      <c r="I31" s="165" t="s">
        <v>69</v>
      </c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</row>
    <row r="32" customFormat="false" ht="12.75" hidden="false" customHeight="true" outlineLevel="0" collapsed="false">
      <c r="A32" s="155"/>
      <c r="B32" s="166" t="s">
        <v>1</v>
      </c>
      <c r="C32" s="154"/>
      <c r="D32" s="154"/>
      <c r="E32" s="154"/>
      <c r="F32" s="154"/>
      <c r="G32" s="154"/>
      <c r="H32" s="155"/>
      <c r="I32" s="179" t="s">
        <v>0</v>
      </c>
      <c r="J32" s="180" t="n">
        <f aca="false">B34+B41+I27</f>
        <v>19</v>
      </c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</row>
    <row r="33" customFormat="false" ht="12.75" hidden="false" customHeight="true" outlineLevel="0" collapsed="false">
      <c r="A33" s="156"/>
      <c r="B33" s="167" t="s">
        <v>50</v>
      </c>
      <c r="C33" s="167" t="s">
        <v>45</v>
      </c>
      <c r="D33" s="167" t="s">
        <v>70</v>
      </c>
      <c r="E33" s="167" t="s">
        <v>71</v>
      </c>
      <c r="F33" s="167" t="s">
        <v>55</v>
      </c>
      <c r="G33" s="167" t="s">
        <v>5</v>
      </c>
      <c r="H33" s="160"/>
      <c r="I33" s="179" t="s">
        <v>72</v>
      </c>
      <c r="J33" s="180" t="n">
        <f aca="false">G41+F34+J29</f>
        <v>12</v>
      </c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</row>
    <row r="34" customFormat="false" ht="12.75" hidden="false" customHeight="true" outlineLevel="0" collapsed="false">
      <c r="A34" s="156"/>
      <c r="B34" s="169" t="n">
        <f aca="false">COUNTIF(Dati!C2:AL13,B33)</f>
        <v>7</v>
      </c>
      <c r="C34" s="169" t="n">
        <f aca="false">COUNTIF(Dati!C2:AL13,C33)</f>
        <v>16</v>
      </c>
      <c r="D34" s="169" t="n">
        <f aca="false">COUNTIF(Dati!C2:AL13,D33)</f>
        <v>0</v>
      </c>
      <c r="E34" s="169" t="n">
        <f aca="false">COUNTIF(Dati!C2:AL13,E33)</f>
        <v>0</v>
      </c>
      <c r="F34" s="169" t="n">
        <f aca="false">COUNTIF(Dati!C2:AL13,F33)</f>
        <v>5</v>
      </c>
      <c r="G34" s="169" t="n">
        <f aca="false">SUM(B34:F34)</f>
        <v>28</v>
      </c>
      <c r="H34" s="160"/>
      <c r="I34" s="179" t="s">
        <v>73</v>
      </c>
      <c r="J34" s="180" t="n">
        <f aca="false">F27</f>
        <v>3</v>
      </c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</row>
    <row r="35" customFormat="false" ht="12.75" hidden="false" customHeight="true" outlineLevel="0" collapsed="false">
      <c r="A35" s="156"/>
      <c r="B35" s="170" t="n">
        <f aca="false">B34/G34</f>
        <v>0.25</v>
      </c>
      <c r="C35" s="170" t="n">
        <f aca="false">C34/G34</f>
        <v>0.5714285714</v>
      </c>
      <c r="D35" s="170" t="n">
        <f aca="false">D34/G34</f>
        <v>0</v>
      </c>
      <c r="E35" s="170" t="n">
        <f aca="false">E34/G34</f>
        <v>0</v>
      </c>
      <c r="F35" s="170" t="n">
        <f aca="false">F34/G34</f>
        <v>0.1785714286</v>
      </c>
      <c r="G35" s="170" t="n">
        <f aca="false">SUM(B35:F35)</f>
        <v>1</v>
      </c>
      <c r="H35" s="160"/>
      <c r="I35" s="179" t="s">
        <v>74</v>
      </c>
      <c r="J35" s="180" t="n">
        <f aca="false">F41</f>
        <v>1</v>
      </c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</row>
    <row r="36" customFormat="false" ht="12.75" hidden="false" customHeight="true" outlineLevel="0" collapsed="false">
      <c r="A36" s="172" t="s">
        <v>67</v>
      </c>
      <c r="B36" s="173" t="n">
        <f aca="false">(B34-F34)/G34</f>
        <v>0.07142857143</v>
      </c>
      <c r="C36" s="163"/>
      <c r="D36" s="163"/>
      <c r="E36" s="163"/>
      <c r="F36" s="163"/>
      <c r="G36" s="163"/>
      <c r="H36" s="155"/>
      <c r="I36" s="179" t="s">
        <v>75</v>
      </c>
      <c r="J36" s="181" t="n">
        <f aca="false">B29</f>
        <v>0</v>
      </c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</row>
    <row r="37" customFormat="false" ht="12.75" hidden="false" customHeight="true" outlineLevel="0" collapsed="false">
      <c r="A37" s="172" t="s">
        <v>68</v>
      </c>
      <c r="B37" s="176" t="n">
        <f aca="false">(B34+C34)/G34</f>
        <v>0.8214285714</v>
      </c>
      <c r="C37" s="155"/>
      <c r="D37" s="155"/>
      <c r="E37" s="155"/>
      <c r="F37" s="155"/>
      <c r="G37" s="155"/>
      <c r="H37" s="155"/>
      <c r="I37" s="179" t="s">
        <v>77</v>
      </c>
      <c r="J37" s="181" t="n">
        <f aca="false">B43</f>
        <v>0.1935483871</v>
      </c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</row>
    <row r="38" customFormat="false" ht="12.75" hidden="false" customHeight="true" outlineLevel="0" collapsed="false">
      <c r="A38" s="155"/>
      <c r="B38" s="178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</row>
    <row r="39" customFormat="false" ht="12.75" hidden="false" customHeight="true" outlineLevel="0" collapsed="false">
      <c r="A39" s="155"/>
      <c r="B39" s="166" t="s">
        <v>3</v>
      </c>
      <c r="C39" s="154"/>
      <c r="D39" s="154"/>
      <c r="E39" s="154"/>
      <c r="F39" s="154"/>
      <c r="G39" s="154"/>
      <c r="H39" s="154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</row>
    <row r="40" customFormat="false" ht="12.75" hidden="false" customHeight="true" outlineLevel="0" collapsed="false">
      <c r="A40" s="156"/>
      <c r="B40" s="167" t="s">
        <v>51</v>
      </c>
      <c r="C40" s="167" t="s">
        <v>47</v>
      </c>
      <c r="D40" s="167" t="s">
        <v>78</v>
      </c>
      <c r="E40" s="167" t="s">
        <v>49</v>
      </c>
      <c r="F40" s="167" t="s">
        <v>52</v>
      </c>
      <c r="G40" s="167" t="s">
        <v>46</v>
      </c>
      <c r="H40" s="167" t="s">
        <v>5</v>
      </c>
      <c r="I40" s="160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</row>
    <row r="41" customFormat="false" ht="12.75" hidden="false" customHeight="true" outlineLevel="0" collapsed="false">
      <c r="A41" s="156"/>
      <c r="B41" s="169" t="n">
        <f aca="false">COUNTIF(Dati!C2:AL13,B40)</f>
        <v>12</v>
      </c>
      <c r="C41" s="169" t="n">
        <f aca="false">COUNTIF(Dati!C2:AL13,C40)</f>
        <v>11</v>
      </c>
      <c r="D41" s="169" t="n">
        <f aca="false">COUNTIF(Dati!C2:AL13,D40)</f>
        <v>0</v>
      </c>
      <c r="E41" s="169" t="n">
        <f aca="false">COUNTIF(Dati!C2:AL13,E40)</f>
        <v>1</v>
      </c>
      <c r="F41" s="169" t="n">
        <f aca="false">COUNTIF(Dati!C2:AL13,F40)</f>
        <v>1</v>
      </c>
      <c r="G41" s="169" t="n">
        <f aca="false">COUNTIF(Dati!C2:AL13,G40)</f>
        <v>6</v>
      </c>
      <c r="H41" s="169" t="n">
        <f aca="false">SUM(B41:G41)</f>
        <v>31</v>
      </c>
      <c r="I41" s="160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</row>
    <row r="42" customFormat="false" ht="12.75" hidden="false" customHeight="true" outlineLevel="0" collapsed="false">
      <c r="A42" s="156"/>
      <c r="B42" s="170" t="n">
        <f aca="false">B41/H41</f>
        <v>0.3870967742</v>
      </c>
      <c r="C42" s="170" t="n">
        <f aca="false">C41/H41</f>
        <v>0.3548387097</v>
      </c>
      <c r="D42" s="170" t="n">
        <f aca="false">D41/H41</f>
        <v>0</v>
      </c>
      <c r="E42" s="170" t="n">
        <f aca="false">E41/H41</f>
        <v>0.03225806452</v>
      </c>
      <c r="F42" s="170" t="n">
        <f aca="false">F41/H41</f>
        <v>0.03225806452</v>
      </c>
      <c r="G42" s="170" t="n">
        <f aca="false">G41/H41</f>
        <v>0.1935483871</v>
      </c>
      <c r="H42" s="170" t="n">
        <f aca="false">SUM(B42:G42)</f>
        <v>1.00000000004</v>
      </c>
      <c r="I42" s="160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</row>
    <row r="43" customFormat="false" ht="12.75" hidden="false" customHeight="true" outlineLevel="0" collapsed="false">
      <c r="A43" s="172" t="s">
        <v>67</v>
      </c>
      <c r="B43" s="183" t="n">
        <f aca="false">(B41-G41)/H41</f>
        <v>0.1935483871</v>
      </c>
      <c r="C43" s="163"/>
      <c r="D43" s="163"/>
      <c r="E43" s="163"/>
      <c r="F43" s="163"/>
      <c r="G43" s="163"/>
      <c r="H43" s="163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</row>
    <row r="44" customFormat="false" ht="12.75" hidden="false" customHeight="true" outlineLevel="0" collapsed="false">
      <c r="A44" s="172" t="s">
        <v>68</v>
      </c>
      <c r="B44" s="184" t="n">
        <f aca="false">(B41+C41+D41+E41)/H41</f>
        <v>0.7741935484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</row>
    <row r="45" customFormat="false" ht="12.75" hidden="false" customHeight="true" outlineLevel="0" collapsed="false">
      <c r="A45" s="155"/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</row>
    <row r="46" customFormat="false" ht="12.75" hidden="false" customHeight="true" outlineLevel="0" collapsed="false">
      <c r="A46" s="153" t="s">
        <v>80</v>
      </c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</row>
    <row r="47" customFormat="false" ht="12.75" hidden="false" customHeight="true" outlineLevel="0" collapsed="false">
      <c r="A47" s="155"/>
      <c r="B47" s="166" t="s">
        <v>2</v>
      </c>
      <c r="C47" s="154"/>
      <c r="D47" s="154"/>
      <c r="E47" s="154"/>
      <c r="F47" s="154"/>
      <c r="G47" s="154"/>
      <c r="H47" s="155"/>
      <c r="I47" s="166" t="s">
        <v>4</v>
      </c>
      <c r="J47" s="154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</row>
    <row r="48" customFormat="false" ht="12.75" hidden="false" customHeight="true" outlineLevel="0" collapsed="false">
      <c r="A48" s="156"/>
      <c r="B48" s="167" t="s">
        <v>57</v>
      </c>
      <c r="C48" s="167" t="s">
        <v>56</v>
      </c>
      <c r="D48" s="167" t="s">
        <v>54</v>
      </c>
      <c r="E48" s="167" t="s">
        <v>58</v>
      </c>
      <c r="F48" s="167" t="s">
        <v>59</v>
      </c>
      <c r="G48" s="167" t="s">
        <v>5</v>
      </c>
      <c r="H48" s="168"/>
      <c r="I48" s="167" t="s">
        <v>61</v>
      </c>
      <c r="J48" s="167" t="s">
        <v>53</v>
      </c>
      <c r="K48" s="160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</row>
    <row r="49" customFormat="false" ht="12.75" hidden="false" customHeight="true" outlineLevel="0" collapsed="false">
      <c r="A49" s="156"/>
      <c r="B49" s="169" t="n">
        <f aca="false">COUNTIF(Dati!C16:AL27,B48)</f>
        <v>3</v>
      </c>
      <c r="C49" s="169" t="n">
        <f aca="false">COUNTIF(Dati!C16:AL27,C48)</f>
        <v>5</v>
      </c>
      <c r="D49" s="169" t="n">
        <f aca="false">COUNTIF(Dati!C16:AL27,D48)</f>
        <v>2</v>
      </c>
      <c r="E49" s="169" t="n">
        <f aca="false">COUNTIF(Dati!C16:AL27,E48)</f>
        <v>1</v>
      </c>
      <c r="F49" s="169" t="n">
        <f aca="false">COUNTIF(Dati!C16:AL27,F48)</f>
        <v>1</v>
      </c>
      <c r="G49" s="169" t="n">
        <f aca="false">SUM(B49:F49)</f>
        <v>12</v>
      </c>
      <c r="H49" s="168"/>
      <c r="I49" s="169" t="n">
        <f aca="false">COUNTIF(Dati!C16:AL27,I48)</f>
        <v>3</v>
      </c>
      <c r="J49" s="169" t="n">
        <f aca="false">COUNTIF(Dati!C16:AL27,J48)</f>
        <v>1</v>
      </c>
      <c r="K49" s="160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</row>
    <row r="50" customFormat="false" ht="12.75" hidden="false" customHeight="true" outlineLevel="0" collapsed="false">
      <c r="A50" s="156"/>
      <c r="B50" s="170" t="n">
        <f aca="false">B49/G49</f>
        <v>0.25</v>
      </c>
      <c r="C50" s="170" t="n">
        <f aca="false">C49/G49</f>
        <v>0.4166666667</v>
      </c>
      <c r="D50" s="170" t="n">
        <f aca="false">D49/G49</f>
        <v>0.1666666667</v>
      </c>
      <c r="E50" s="170" t="n">
        <f aca="false">E49/G49</f>
        <v>0.08333333333</v>
      </c>
      <c r="F50" s="170" t="n">
        <f aca="false">F49/G49</f>
        <v>0.08333333333</v>
      </c>
      <c r="G50" s="171" t="n">
        <f aca="false">SUM(B50:F50)</f>
        <v>1.00000000006</v>
      </c>
      <c r="H50" s="160"/>
      <c r="I50" s="163"/>
      <c r="J50" s="163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</row>
    <row r="51" customFormat="false" ht="12.75" hidden="false" customHeight="true" outlineLevel="0" collapsed="false">
      <c r="A51" s="172" t="s">
        <v>67</v>
      </c>
      <c r="B51" s="173" t="n">
        <f aca="false">(B49-F49)/G49</f>
        <v>0.1666666667</v>
      </c>
      <c r="C51" s="163"/>
      <c r="D51" s="174"/>
      <c r="E51" s="174"/>
      <c r="F51" s="174"/>
      <c r="G51" s="163"/>
      <c r="H51" s="155"/>
      <c r="I51" s="153" t="s">
        <v>48</v>
      </c>
      <c r="J51" s="175" t="n">
        <f aca="false">COUNTIF(Dati!C16:AL27,I51)</f>
        <v>0</v>
      </c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</row>
    <row r="52" customFormat="false" ht="12.75" hidden="false" customHeight="true" outlineLevel="0" collapsed="false">
      <c r="A52" s="172" t="s">
        <v>68</v>
      </c>
      <c r="B52" s="176" t="n">
        <f aca="false">(B49+C49)/G49</f>
        <v>0.6666666667</v>
      </c>
      <c r="C52" s="177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</row>
    <row r="53" customFormat="false" ht="12.75" hidden="false" customHeight="true" outlineLevel="0" collapsed="false">
      <c r="A53" s="155"/>
      <c r="B53" s="178"/>
      <c r="C53" s="177"/>
      <c r="D53" s="155"/>
      <c r="E53" s="155"/>
      <c r="F53" s="155"/>
      <c r="G53" s="155"/>
      <c r="H53" s="155"/>
      <c r="I53" s="165" t="s">
        <v>69</v>
      </c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</row>
    <row r="54" customFormat="false" ht="12.75" hidden="false" customHeight="true" outlineLevel="0" collapsed="false">
      <c r="A54" s="155"/>
      <c r="B54" s="166" t="s">
        <v>1</v>
      </c>
      <c r="C54" s="154"/>
      <c r="D54" s="154"/>
      <c r="E54" s="154"/>
      <c r="F54" s="154"/>
      <c r="G54" s="154"/>
      <c r="H54" s="155"/>
      <c r="I54" s="179" t="s">
        <v>0</v>
      </c>
      <c r="J54" s="180" t="n">
        <f aca="false">B56+B63+I49</f>
        <v>15</v>
      </c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</row>
    <row r="55" customFormat="false" ht="12.75" hidden="false" customHeight="true" outlineLevel="0" collapsed="false">
      <c r="A55" s="156"/>
      <c r="B55" s="167" t="s">
        <v>50</v>
      </c>
      <c r="C55" s="167" t="s">
        <v>45</v>
      </c>
      <c r="D55" s="167" t="s">
        <v>70</v>
      </c>
      <c r="E55" s="167" t="s">
        <v>71</v>
      </c>
      <c r="F55" s="167" t="s">
        <v>55</v>
      </c>
      <c r="G55" s="167" t="s">
        <v>5</v>
      </c>
      <c r="H55" s="160"/>
      <c r="I55" s="179" t="s">
        <v>72</v>
      </c>
      <c r="J55" s="180" t="n">
        <f aca="false">G63+F56</f>
        <v>7</v>
      </c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</row>
    <row r="56" customFormat="false" ht="12.75" hidden="false" customHeight="true" outlineLevel="0" collapsed="false">
      <c r="A56" s="156"/>
      <c r="B56" s="169" t="n">
        <f aca="false">COUNTIF(Dati!C16:AL27,B55)</f>
        <v>3</v>
      </c>
      <c r="C56" s="169" t="n">
        <f aca="false">COUNTIF(Dati!C16:AL27,C55)</f>
        <v>18</v>
      </c>
      <c r="D56" s="169" t="n">
        <f aca="false">COUNTIF(Dati!C16:AL27,D55)</f>
        <v>0</v>
      </c>
      <c r="E56" s="169" t="n">
        <f aca="false">COUNTIF(Dati!C16:AL27,E55)</f>
        <v>0</v>
      </c>
      <c r="F56" s="169" t="n">
        <f aca="false">COUNTIF(Dati!C16:AL27,F55)</f>
        <v>4</v>
      </c>
      <c r="G56" s="169" t="n">
        <f aca="false">SUM(B56:F56)</f>
        <v>25</v>
      </c>
      <c r="H56" s="160"/>
      <c r="I56" s="179" t="s">
        <v>73</v>
      </c>
      <c r="J56" s="180" t="n">
        <f aca="false">F49</f>
        <v>1</v>
      </c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</row>
    <row r="57" customFormat="false" ht="12.75" hidden="false" customHeight="true" outlineLevel="0" collapsed="false">
      <c r="A57" s="156"/>
      <c r="B57" s="170" t="n">
        <f aca="false">B56/G56</f>
        <v>0.12</v>
      </c>
      <c r="C57" s="170" t="n">
        <f aca="false">C56/G56</f>
        <v>0.72</v>
      </c>
      <c r="D57" s="170" t="n">
        <f aca="false">D56/G56</f>
        <v>0</v>
      </c>
      <c r="E57" s="170" t="n">
        <f aca="false">E56/G56</f>
        <v>0</v>
      </c>
      <c r="F57" s="170" t="n">
        <f aca="false">F56/G56</f>
        <v>0.16</v>
      </c>
      <c r="G57" s="170" t="n">
        <f aca="false">SUM(B57:F57)</f>
        <v>1</v>
      </c>
      <c r="H57" s="160"/>
      <c r="I57" s="179" t="s">
        <v>74</v>
      </c>
      <c r="J57" s="180" t="n">
        <f aca="false">F63</f>
        <v>2</v>
      </c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</row>
    <row r="58" customFormat="false" ht="12.75" hidden="false" customHeight="true" outlineLevel="0" collapsed="false">
      <c r="A58" s="172" t="s">
        <v>67</v>
      </c>
      <c r="B58" s="173" t="n">
        <f aca="false">(B56-F56)/G56</f>
        <v>-0.04</v>
      </c>
      <c r="C58" s="163"/>
      <c r="D58" s="163"/>
      <c r="E58" s="163"/>
      <c r="F58" s="163"/>
      <c r="G58" s="163"/>
      <c r="H58" s="155"/>
      <c r="I58" s="179" t="s">
        <v>75</v>
      </c>
      <c r="J58" s="181" t="n">
        <f aca="false">B51</f>
        <v>0.1666666667</v>
      </c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</row>
    <row r="59" customFormat="false" ht="12.75" hidden="false" customHeight="true" outlineLevel="0" collapsed="false">
      <c r="A59" s="172" t="s">
        <v>68</v>
      </c>
      <c r="B59" s="176" t="n">
        <f aca="false">(B56+C56)/G56</f>
        <v>0.84</v>
      </c>
      <c r="C59" s="155"/>
      <c r="D59" s="155"/>
      <c r="E59" s="155"/>
      <c r="F59" s="155"/>
      <c r="G59" s="155"/>
      <c r="H59" s="155"/>
      <c r="I59" s="179" t="s">
        <v>77</v>
      </c>
      <c r="J59" s="181" t="n">
        <f aca="false">B65</f>
        <v>0.2</v>
      </c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</row>
    <row r="60" customFormat="false" ht="12.75" hidden="false" customHeight="true" outlineLevel="0" collapsed="false">
      <c r="A60" s="155"/>
      <c r="B60" s="178"/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</row>
    <row r="61" customFormat="false" ht="12.75" hidden="false" customHeight="true" outlineLevel="0" collapsed="false">
      <c r="A61" s="155"/>
      <c r="B61" s="166" t="s">
        <v>3</v>
      </c>
      <c r="C61" s="154"/>
      <c r="D61" s="154"/>
      <c r="E61" s="154"/>
      <c r="F61" s="154"/>
      <c r="G61" s="154"/>
      <c r="H61" s="154"/>
      <c r="I61" s="155"/>
      <c r="J61" s="155"/>
      <c r="K61" s="155"/>
      <c r="L61" s="155"/>
      <c r="M61" s="155"/>
      <c r="N61" s="155"/>
      <c r="O61" s="155"/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</row>
    <row r="62" customFormat="false" ht="12.75" hidden="false" customHeight="true" outlineLevel="0" collapsed="false">
      <c r="A62" s="156"/>
      <c r="B62" s="167" t="s">
        <v>51</v>
      </c>
      <c r="C62" s="167" t="s">
        <v>47</v>
      </c>
      <c r="D62" s="167" t="s">
        <v>78</v>
      </c>
      <c r="E62" s="167" t="s">
        <v>49</v>
      </c>
      <c r="F62" s="167" t="s">
        <v>52</v>
      </c>
      <c r="G62" s="167" t="s">
        <v>46</v>
      </c>
      <c r="H62" s="167" t="s">
        <v>5</v>
      </c>
      <c r="I62" s="160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</row>
    <row r="63" customFormat="false" ht="12.75" hidden="false" customHeight="true" outlineLevel="0" collapsed="false">
      <c r="A63" s="156"/>
      <c r="B63" s="169" t="n">
        <f aca="false">COUNTIF(Dati!C16:AL27,B62)</f>
        <v>9</v>
      </c>
      <c r="C63" s="169" t="n">
        <f aca="false">COUNTIF(Dati!C16:AL27,C62)</f>
        <v>15</v>
      </c>
      <c r="D63" s="169" t="n">
        <f aca="false">COUNTIF(Dati!C16:AL27,D62)</f>
        <v>0</v>
      </c>
      <c r="E63" s="169" t="n">
        <f aca="false">COUNTIF(Dati!C16:AL27,E62)</f>
        <v>1</v>
      </c>
      <c r="F63" s="169" t="n">
        <f aca="false">COUNTIF(Dati!C16:AL27,F62)</f>
        <v>2</v>
      </c>
      <c r="G63" s="169" t="n">
        <f aca="false">COUNTIF(Dati!C16:AL27,G62)</f>
        <v>3</v>
      </c>
      <c r="H63" s="169" t="n">
        <f aca="false">SUM(B63:G63)</f>
        <v>30</v>
      </c>
      <c r="I63" s="160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</row>
    <row r="64" customFormat="false" ht="12.75" hidden="false" customHeight="true" outlineLevel="0" collapsed="false">
      <c r="A64" s="156"/>
      <c r="B64" s="170" t="n">
        <f aca="false">B63/H63</f>
        <v>0.3</v>
      </c>
      <c r="C64" s="170" t="n">
        <f aca="false">C63/H63</f>
        <v>0.5</v>
      </c>
      <c r="D64" s="170" t="n">
        <f aca="false">D63/H63</f>
        <v>0</v>
      </c>
      <c r="E64" s="170" t="n">
        <f aca="false">E63/H63</f>
        <v>0.03333333333</v>
      </c>
      <c r="F64" s="170" t="n">
        <f aca="false">F63/H63</f>
        <v>0.06666666667</v>
      </c>
      <c r="G64" s="170" t="n">
        <f aca="false">G63/H63</f>
        <v>0.1</v>
      </c>
      <c r="H64" s="170" t="n">
        <f aca="false">SUM(B64:G64)</f>
        <v>1</v>
      </c>
      <c r="I64" s="160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</row>
    <row r="65" customFormat="false" ht="12.75" hidden="false" customHeight="true" outlineLevel="0" collapsed="false">
      <c r="A65" s="172" t="s">
        <v>67</v>
      </c>
      <c r="B65" s="183" t="n">
        <f aca="false">(B63-G63)/H63</f>
        <v>0.2</v>
      </c>
      <c r="C65" s="163"/>
      <c r="D65" s="163"/>
      <c r="E65" s="163"/>
      <c r="F65" s="163"/>
      <c r="G65" s="163"/>
      <c r="H65" s="163"/>
      <c r="I65" s="155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</row>
    <row r="66" customFormat="false" ht="12.75" hidden="false" customHeight="true" outlineLevel="0" collapsed="false">
      <c r="A66" s="172" t="s">
        <v>68</v>
      </c>
      <c r="B66" s="184" t="n">
        <f aca="false">(B63+C63+D63+E63)/H63</f>
        <v>0.8333333333</v>
      </c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</row>
    <row r="67" customFormat="false" ht="12.75" hidden="false" customHeight="true" outlineLevel="0" collapsed="false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</row>
    <row r="68" customFormat="false" ht="12.75" hidden="false" customHeight="true" outlineLevel="0" collapsed="false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</row>
    <row r="69" customFormat="false" ht="12.75" hidden="false" customHeight="true" outlineLevel="0" collapsed="false">
      <c r="A69" s="153" t="s">
        <v>81</v>
      </c>
      <c r="B69" s="155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</row>
    <row r="70" customFormat="false" ht="12.75" hidden="false" customHeight="true" outlineLevel="0" collapsed="false">
      <c r="A70" s="155"/>
      <c r="B70" s="166" t="s">
        <v>2</v>
      </c>
      <c r="C70" s="154"/>
      <c r="D70" s="154"/>
      <c r="E70" s="154"/>
      <c r="F70" s="154"/>
      <c r="G70" s="154"/>
      <c r="H70" s="155"/>
      <c r="I70" s="166" t="s">
        <v>4</v>
      </c>
      <c r="J70" s="154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</row>
    <row r="71" customFormat="false" ht="12.75" hidden="false" customHeight="true" outlineLevel="0" collapsed="false">
      <c r="A71" s="156"/>
      <c r="B71" s="167" t="s">
        <v>57</v>
      </c>
      <c r="C71" s="167" t="s">
        <v>56</v>
      </c>
      <c r="D71" s="167" t="s">
        <v>54</v>
      </c>
      <c r="E71" s="167" t="s">
        <v>58</v>
      </c>
      <c r="F71" s="167" t="s">
        <v>59</v>
      </c>
      <c r="G71" s="167" t="s">
        <v>5</v>
      </c>
      <c r="H71" s="168"/>
      <c r="I71" s="167" t="s">
        <v>61</v>
      </c>
      <c r="J71" s="167" t="s">
        <v>53</v>
      </c>
      <c r="K71" s="160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</row>
    <row r="72" customFormat="false" ht="12.75" hidden="false" customHeight="true" outlineLevel="0" collapsed="false">
      <c r="A72" s="156"/>
      <c r="B72" s="169" t="n">
        <f aca="false">COUNTIF(Dati!C30:AL41,B71)</f>
        <v>5</v>
      </c>
      <c r="C72" s="169" t="n">
        <f aca="false">COUNTIF(Dati!C30:AL41,C71)</f>
        <v>4</v>
      </c>
      <c r="D72" s="169" t="n">
        <f aca="false">COUNTIF(Dati!C30:AL41,D71)</f>
        <v>0</v>
      </c>
      <c r="E72" s="169" t="n">
        <f aca="false">COUNTIF(Dati!C30:AL41,E71)</f>
        <v>0</v>
      </c>
      <c r="F72" s="169" t="n">
        <f aca="false">COUNTIF(Dati!C30:AL41,F71)</f>
        <v>1</v>
      </c>
      <c r="G72" s="169" t="n">
        <f aca="false">SUM(B72:F72)</f>
        <v>10</v>
      </c>
      <c r="H72" s="168"/>
      <c r="I72" s="169" t="n">
        <f aca="false">COUNTIF(Dati!C30:AL41,I71)</f>
        <v>2</v>
      </c>
      <c r="J72" s="169" t="n">
        <f aca="false">COUNTIF(Dati!C30:AL41,J71)</f>
        <v>0</v>
      </c>
      <c r="K72" s="160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</row>
    <row r="73" customFormat="false" ht="12.75" hidden="false" customHeight="true" outlineLevel="0" collapsed="false">
      <c r="A73" s="156"/>
      <c r="B73" s="170" t="n">
        <f aca="false">B72/G72</f>
        <v>0.5</v>
      </c>
      <c r="C73" s="170" t="n">
        <f aca="false">C72/G72</f>
        <v>0.4</v>
      </c>
      <c r="D73" s="170" t="n">
        <f aca="false">D72/G72</f>
        <v>0</v>
      </c>
      <c r="E73" s="170" t="n">
        <f aca="false">E72/G72</f>
        <v>0</v>
      </c>
      <c r="F73" s="170" t="n">
        <f aca="false">F72/G72</f>
        <v>0.1</v>
      </c>
      <c r="G73" s="171" t="n">
        <f aca="false">SUM(B73:F73)</f>
        <v>1</v>
      </c>
      <c r="H73" s="160"/>
      <c r="I73" s="163"/>
      <c r="J73" s="163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</row>
    <row r="74" customFormat="false" ht="12.75" hidden="false" customHeight="true" outlineLevel="0" collapsed="false">
      <c r="A74" s="172" t="s">
        <v>67</v>
      </c>
      <c r="B74" s="173" t="n">
        <f aca="false">(B72-F72)/G72</f>
        <v>0.4</v>
      </c>
      <c r="C74" s="163"/>
      <c r="D74" s="174"/>
      <c r="E74" s="174"/>
      <c r="F74" s="174"/>
      <c r="G74" s="163"/>
      <c r="H74" s="155"/>
      <c r="I74" s="153" t="s">
        <v>48</v>
      </c>
      <c r="J74" s="175" t="n">
        <f aca="false">COUNTIF(Dati!C30:AL41,I74)</f>
        <v>0</v>
      </c>
      <c r="K74" s="153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</row>
    <row r="75" customFormat="false" ht="12.75" hidden="false" customHeight="true" outlineLevel="0" collapsed="false">
      <c r="A75" s="172" t="s">
        <v>68</v>
      </c>
      <c r="B75" s="176" t="n">
        <f aca="false">(B72+C72)/G72</f>
        <v>0.9</v>
      </c>
      <c r="C75" s="177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</row>
    <row r="76" customFormat="false" ht="12.75" hidden="false" customHeight="true" outlineLevel="0" collapsed="false">
      <c r="A76" s="155"/>
      <c r="B76" s="178"/>
      <c r="C76" s="177"/>
      <c r="D76" s="155"/>
      <c r="E76" s="155"/>
      <c r="F76" s="155"/>
      <c r="G76" s="155"/>
      <c r="H76" s="155"/>
      <c r="I76" s="165" t="s">
        <v>69</v>
      </c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</row>
    <row r="77" customFormat="false" ht="12.75" hidden="false" customHeight="true" outlineLevel="0" collapsed="false">
      <c r="A77" s="155"/>
      <c r="B77" s="166" t="s">
        <v>1</v>
      </c>
      <c r="C77" s="154"/>
      <c r="D77" s="154"/>
      <c r="E77" s="154"/>
      <c r="F77" s="154"/>
      <c r="G77" s="154"/>
      <c r="H77" s="155"/>
      <c r="I77" s="179" t="s">
        <v>0</v>
      </c>
      <c r="J77" s="180" t="n">
        <f aca="false">B79+B86+I72</f>
        <v>18</v>
      </c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</row>
    <row r="78" customFormat="false" ht="12.75" hidden="false" customHeight="true" outlineLevel="0" collapsed="false">
      <c r="A78" s="156"/>
      <c r="B78" s="167" t="s">
        <v>50</v>
      </c>
      <c r="C78" s="167" t="s">
        <v>45</v>
      </c>
      <c r="D78" s="167" t="s">
        <v>70</v>
      </c>
      <c r="E78" s="167" t="s">
        <v>71</v>
      </c>
      <c r="F78" s="167" t="s">
        <v>55</v>
      </c>
      <c r="G78" s="167" t="s">
        <v>5</v>
      </c>
      <c r="H78" s="160"/>
      <c r="I78" s="179" t="s">
        <v>72</v>
      </c>
      <c r="J78" s="180" t="n">
        <f aca="false">G86+F79+J74</f>
        <v>7</v>
      </c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</row>
    <row r="79" customFormat="false" ht="12.75" hidden="false" customHeight="true" outlineLevel="0" collapsed="false">
      <c r="A79" s="156"/>
      <c r="B79" s="169" t="n">
        <f aca="false">COUNTIF(Dati!C30:AL41,B78)</f>
        <v>3</v>
      </c>
      <c r="C79" s="169" t="n">
        <f aca="false">COUNTIF(Dati!C30:AL41,C78)</f>
        <v>19</v>
      </c>
      <c r="D79" s="169" t="n">
        <f aca="false">COUNTIF(Dati!C30:AL41,D78)</f>
        <v>0</v>
      </c>
      <c r="E79" s="169" t="n">
        <f aca="false">COUNTIF(Dati!C30:AL41,E78)</f>
        <v>0</v>
      </c>
      <c r="F79" s="169" t="n">
        <f aca="false">COUNTIF(Dati!C30:AL41,F78)</f>
        <v>3</v>
      </c>
      <c r="G79" s="169" t="n">
        <f aca="false">SUM(B79:F79)</f>
        <v>25</v>
      </c>
      <c r="H79" s="160"/>
      <c r="I79" s="179" t="s">
        <v>73</v>
      </c>
      <c r="J79" s="180" t="n">
        <f aca="false">F72</f>
        <v>1</v>
      </c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</row>
    <row r="80" customFormat="false" ht="12.75" hidden="false" customHeight="true" outlineLevel="0" collapsed="false">
      <c r="A80" s="156"/>
      <c r="B80" s="170" t="n">
        <f aca="false">B79/G79</f>
        <v>0.12</v>
      </c>
      <c r="C80" s="170" t="n">
        <f aca="false">C79/G79</f>
        <v>0.76</v>
      </c>
      <c r="D80" s="170" t="n">
        <f aca="false">D79/G79</f>
        <v>0</v>
      </c>
      <c r="E80" s="170" t="n">
        <f aca="false">E79/G79</f>
        <v>0</v>
      </c>
      <c r="F80" s="170" t="n">
        <f aca="false">F79/G79</f>
        <v>0.12</v>
      </c>
      <c r="G80" s="170" t="n">
        <f aca="false">SUM(B80:F80)</f>
        <v>1</v>
      </c>
      <c r="H80" s="160"/>
      <c r="I80" s="179" t="s">
        <v>74</v>
      </c>
      <c r="J80" s="180" t="n">
        <f aca="false">F86</f>
        <v>0</v>
      </c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</row>
    <row r="81" customFormat="false" ht="12.75" hidden="false" customHeight="true" outlineLevel="0" collapsed="false">
      <c r="A81" s="172" t="s">
        <v>67</v>
      </c>
      <c r="B81" s="173" t="n">
        <f aca="false">(B79-F79)/G79</f>
        <v>0</v>
      </c>
      <c r="C81" s="163"/>
      <c r="D81" s="163"/>
      <c r="E81" s="163"/>
      <c r="F81" s="163"/>
      <c r="G81" s="163"/>
      <c r="H81" s="155"/>
      <c r="I81" s="179" t="s">
        <v>75</v>
      </c>
      <c r="J81" s="181" t="n">
        <f aca="false">B74</f>
        <v>0.4</v>
      </c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</row>
    <row r="82" customFormat="false" ht="12.75" hidden="false" customHeight="true" outlineLevel="0" collapsed="false">
      <c r="A82" s="172" t="s">
        <v>68</v>
      </c>
      <c r="B82" s="176" t="n">
        <f aca="false">(B79+C79)/G79</f>
        <v>0.88</v>
      </c>
      <c r="C82" s="155"/>
      <c r="D82" s="155"/>
      <c r="E82" s="155"/>
      <c r="F82" s="155"/>
      <c r="G82" s="155"/>
      <c r="H82" s="155"/>
      <c r="I82" s="179" t="s">
        <v>77</v>
      </c>
      <c r="J82" s="181" t="n">
        <f aca="false">B88</f>
        <v>0.2195121951</v>
      </c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</row>
    <row r="83" customFormat="false" ht="12.75" hidden="false" customHeight="true" outlineLevel="0" collapsed="false">
      <c r="A83" s="155"/>
      <c r="B83" s="178"/>
      <c r="C83" s="155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</row>
    <row r="84" customFormat="false" ht="12.75" hidden="false" customHeight="true" outlineLevel="0" collapsed="false">
      <c r="A84" s="155"/>
      <c r="B84" s="166" t="s">
        <v>3</v>
      </c>
      <c r="C84" s="154"/>
      <c r="D84" s="154"/>
      <c r="E84" s="154"/>
      <c r="F84" s="154"/>
      <c r="G84" s="154"/>
      <c r="H84" s="154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</row>
    <row r="85" customFormat="false" ht="12.75" hidden="false" customHeight="true" outlineLevel="0" collapsed="false">
      <c r="A85" s="156"/>
      <c r="B85" s="167" t="s">
        <v>51</v>
      </c>
      <c r="C85" s="167" t="s">
        <v>47</v>
      </c>
      <c r="D85" s="167" t="s">
        <v>78</v>
      </c>
      <c r="E85" s="167" t="s">
        <v>49</v>
      </c>
      <c r="F85" s="167" t="s">
        <v>52</v>
      </c>
      <c r="G85" s="167" t="s">
        <v>46</v>
      </c>
      <c r="H85" s="167" t="s">
        <v>5</v>
      </c>
      <c r="I85" s="160"/>
      <c r="J85" s="155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</row>
    <row r="86" customFormat="false" ht="12.75" hidden="false" customHeight="true" outlineLevel="0" collapsed="false">
      <c r="A86" s="156"/>
      <c r="B86" s="169" t="n">
        <f aca="false">COUNTIF(Dati!C30:AL41,B85)</f>
        <v>13</v>
      </c>
      <c r="C86" s="169" t="n">
        <f aca="false">COUNTIF(Dati!C30:AL41,C85)</f>
        <v>20</v>
      </c>
      <c r="D86" s="169" t="n">
        <f aca="false">COUNTIF(Dati!C30:AL41,D85)</f>
        <v>0</v>
      </c>
      <c r="E86" s="169" t="n">
        <f aca="false">COUNTIF(Dati!C30:AL41,E85)</f>
        <v>4</v>
      </c>
      <c r="F86" s="169" t="n">
        <f aca="false">COUNTIF(Dati!C30:AL41,F85)</f>
        <v>0</v>
      </c>
      <c r="G86" s="169" t="n">
        <f aca="false">COUNTIF(Dati!C30:AL41,G85)</f>
        <v>4</v>
      </c>
      <c r="H86" s="169" t="n">
        <f aca="false">SUM(B86:G86)</f>
        <v>41</v>
      </c>
      <c r="I86" s="160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</row>
    <row r="87" customFormat="false" ht="12.75" hidden="false" customHeight="true" outlineLevel="0" collapsed="false">
      <c r="A87" s="156"/>
      <c r="B87" s="170" t="n">
        <f aca="false">B86/H86</f>
        <v>0.3170731707</v>
      </c>
      <c r="C87" s="170" t="n">
        <f aca="false">C86/H86</f>
        <v>0.487804878</v>
      </c>
      <c r="D87" s="170" t="n">
        <f aca="false">D86/H86</f>
        <v>0</v>
      </c>
      <c r="E87" s="170" t="n">
        <f aca="false">E86/H86</f>
        <v>0.09756097561</v>
      </c>
      <c r="F87" s="170" t="n">
        <f aca="false">F86/H86</f>
        <v>0</v>
      </c>
      <c r="G87" s="170" t="n">
        <f aca="false">G86/H86</f>
        <v>0.09756097561</v>
      </c>
      <c r="H87" s="170" t="n">
        <f aca="false">SUM(B87:G87)</f>
        <v>0.99999999992</v>
      </c>
      <c r="I87" s="160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</row>
    <row r="88" customFormat="false" ht="12.75" hidden="false" customHeight="true" outlineLevel="0" collapsed="false">
      <c r="A88" s="172" t="s">
        <v>67</v>
      </c>
      <c r="B88" s="183" t="n">
        <f aca="false">(B86-G86)/H86</f>
        <v>0.2195121951</v>
      </c>
      <c r="C88" s="163"/>
      <c r="D88" s="163"/>
      <c r="E88" s="163"/>
      <c r="F88" s="163"/>
      <c r="G88" s="163"/>
      <c r="H88" s="163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</row>
    <row r="89" customFormat="false" ht="12.75" hidden="false" customHeight="true" outlineLevel="0" collapsed="false">
      <c r="A89" s="172" t="s">
        <v>68</v>
      </c>
      <c r="B89" s="184" t="n">
        <f aca="false">(B86+C86+D86+E86)/H86</f>
        <v>0.9024390244</v>
      </c>
      <c r="C89" s="155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</row>
    <row r="90" customFormat="false" ht="12.75" hidden="false" customHeight="true" outlineLevel="0" collapsed="false">
      <c r="A90" s="155"/>
      <c r="B90" s="155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</row>
    <row r="91" customFormat="false" ht="12.75" hidden="false" customHeight="true" outlineLevel="0" collapsed="false">
      <c r="A91" s="155"/>
      <c r="B91" s="155"/>
      <c r="C91" s="155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</row>
    <row r="92" customFormat="false" ht="12.75" hidden="false" customHeight="true" outlineLevel="0" collapsed="false">
      <c r="A92" s="153" t="s">
        <v>82</v>
      </c>
      <c r="B92" s="155"/>
      <c r="C92" s="155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</row>
    <row r="93" customFormat="false" ht="12.75" hidden="false" customHeight="true" outlineLevel="0" collapsed="false">
      <c r="A93" s="155"/>
      <c r="B93" s="166" t="s">
        <v>2</v>
      </c>
      <c r="C93" s="154"/>
      <c r="D93" s="154"/>
      <c r="E93" s="154"/>
      <c r="F93" s="154"/>
      <c r="G93" s="154"/>
      <c r="H93" s="155"/>
      <c r="I93" s="166" t="s">
        <v>4</v>
      </c>
      <c r="J93" s="154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</row>
    <row r="94" customFormat="false" ht="12.75" hidden="false" customHeight="true" outlineLevel="0" collapsed="false">
      <c r="A94" s="156"/>
      <c r="B94" s="167" t="s">
        <v>57</v>
      </c>
      <c r="C94" s="167" t="s">
        <v>56</v>
      </c>
      <c r="D94" s="167" t="s">
        <v>54</v>
      </c>
      <c r="E94" s="167" t="s">
        <v>58</v>
      </c>
      <c r="F94" s="167" t="s">
        <v>59</v>
      </c>
      <c r="G94" s="167" t="s">
        <v>5</v>
      </c>
      <c r="H94" s="168"/>
      <c r="I94" s="167" t="s">
        <v>61</v>
      </c>
      <c r="J94" s="167" t="s">
        <v>53</v>
      </c>
      <c r="K94" s="160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</row>
    <row r="95" customFormat="false" ht="12.75" hidden="false" customHeight="true" outlineLevel="0" collapsed="false">
      <c r="A95" s="156"/>
      <c r="B95" s="169" t="n">
        <f aca="false">COUNTIF(Dati!C44:AL55,B94)</f>
        <v>2</v>
      </c>
      <c r="C95" s="169" t="n">
        <f aca="false">COUNTIF(Dati!C44:AL55,C94)</f>
        <v>9</v>
      </c>
      <c r="D95" s="169" t="n">
        <f aca="false">COUNTIF(Dati!C44:AL55,D94)</f>
        <v>1</v>
      </c>
      <c r="E95" s="169" t="n">
        <f aca="false">COUNTIF(Dati!C44:AL55,E94)</f>
        <v>1</v>
      </c>
      <c r="F95" s="169" t="n">
        <f aca="false">COUNTIF(Dati!C44:AL55,F94)</f>
        <v>3</v>
      </c>
      <c r="G95" s="169" t="n">
        <f aca="false">SUM(B95:F95)</f>
        <v>16</v>
      </c>
      <c r="H95" s="168"/>
      <c r="I95" s="169" t="n">
        <f aca="false">COUNTIF(Dati!C44:AL55,I94)</f>
        <v>3</v>
      </c>
      <c r="J95" s="169" t="n">
        <f aca="false">COUNTIF(Dati!C44:AL55,J94)</f>
        <v>1</v>
      </c>
      <c r="K95" s="160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</row>
    <row r="96" customFormat="false" ht="12.75" hidden="false" customHeight="true" outlineLevel="0" collapsed="false">
      <c r="A96" s="156"/>
      <c r="B96" s="170" t="n">
        <f aca="false">B95/G95</f>
        <v>0.125</v>
      </c>
      <c r="C96" s="170" t="n">
        <f aca="false">C95/G95</f>
        <v>0.5625</v>
      </c>
      <c r="D96" s="170" t="n">
        <f aca="false">D95/G95</f>
        <v>0.0625</v>
      </c>
      <c r="E96" s="170" t="n">
        <f aca="false">E95/G95</f>
        <v>0.0625</v>
      </c>
      <c r="F96" s="170" t="n">
        <f aca="false">F95/G95</f>
        <v>0.1875</v>
      </c>
      <c r="G96" s="171" t="n">
        <f aca="false">SUM(B96:F96)</f>
        <v>1</v>
      </c>
      <c r="H96" s="160"/>
      <c r="I96" s="163"/>
      <c r="J96" s="163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</row>
    <row r="97" customFormat="false" ht="12.75" hidden="false" customHeight="true" outlineLevel="0" collapsed="false">
      <c r="A97" s="172" t="s">
        <v>67</v>
      </c>
      <c r="B97" s="173" t="n">
        <f aca="false">(B95-F95)/G95</f>
        <v>-0.0625</v>
      </c>
      <c r="C97" s="163"/>
      <c r="D97" s="174"/>
      <c r="E97" s="174"/>
      <c r="F97" s="174"/>
      <c r="G97" s="163"/>
      <c r="H97" s="155"/>
      <c r="I97" s="153" t="s">
        <v>48</v>
      </c>
      <c r="J97" s="175" t="n">
        <f aca="false">COUNTIF(Dati!C44:AL55,I97)</f>
        <v>2</v>
      </c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</row>
    <row r="98" customFormat="false" ht="12.75" hidden="false" customHeight="true" outlineLevel="0" collapsed="false">
      <c r="A98" s="172" t="s">
        <v>68</v>
      </c>
      <c r="B98" s="176" t="n">
        <f aca="false">(B95+C95)/G95</f>
        <v>0.6875</v>
      </c>
      <c r="C98" s="177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</row>
    <row r="99" customFormat="false" ht="12.75" hidden="false" customHeight="true" outlineLevel="0" collapsed="false">
      <c r="A99" s="155"/>
      <c r="B99" s="178"/>
      <c r="C99" s="177"/>
      <c r="D99" s="155"/>
      <c r="E99" s="155"/>
      <c r="F99" s="155"/>
      <c r="G99" s="155"/>
      <c r="H99" s="155"/>
      <c r="I99" s="165" t="s">
        <v>69</v>
      </c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</row>
    <row r="100" customFormat="false" ht="12.75" hidden="false" customHeight="true" outlineLevel="0" collapsed="false">
      <c r="A100" s="155"/>
      <c r="B100" s="166" t="s">
        <v>1</v>
      </c>
      <c r="C100" s="154"/>
      <c r="D100" s="154"/>
      <c r="E100" s="154"/>
      <c r="F100" s="154"/>
      <c r="G100" s="154"/>
      <c r="H100" s="155"/>
      <c r="I100" s="179" t="s">
        <v>0</v>
      </c>
      <c r="J100" s="180" t="n">
        <f aca="false">B102+B109+I95</f>
        <v>16</v>
      </c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</row>
    <row r="101" customFormat="false" ht="12.75" hidden="false" customHeight="true" outlineLevel="0" collapsed="false">
      <c r="A101" s="156"/>
      <c r="B101" s="167" t="s">
        <v>50</v>
      </c>
      <c r="C101" s="167" t="s">
        <v>45</v>
      </c>
      <c r="D101" s="167" t="s">
        <v>70</v>
      </c>
      <c r="E101" s="167" t="s">
        <v>71</v>
      </c>
      <c r="F101" s="167" t="s">
        <v>55</v>
      </c>
      <c r="G101" s="167" t="s">
        <v>5</v>
      </c>
      <c r="H101" s="160"/>
      <c r="I101" s="179" t="s">
        <v>72</v>
      </c>
      <c r="J101" s="180" t="n">
        <f aca="false">G109+F102+J97</f>
        <v>9</v>
      </c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</row>
    <row r="102" customFormat="false" ht="12.75" hidden="false" customHeight="true" outlineLevel="0" collapsed="false">
      <c r="A102" s="156"/>
      <c r="B102" s="169" t="n">
        <f aca="false">COUNTIF(Dati!C44:AL55,B101)</f>
        <v>5</v>
      </c>
      <c r="C102" s="169" t="n">
        <f aca="false">COUNTIF(Dati!C44:AL55,C101)</f>
        <v>15</v>
      </c>
      <c r="D102" s="169" t="n">
        <f aca="false">COUNTIF(Dati!C44:AL55,D101)</f>
        <v>0</v>
      </c>
      <c r="E102" s="169" t="n">
        <f aca="false">COUNTIF(Dati!C44:AL55,E101)</f>
        <v>0</v>
      </c>
      <c r="F102" s="169" t="n">
        <f aca="false">COUNTIF(Dati!C44:AL55,F101)</f>
        <v>4</v>
      </c>
      <c r="G102" s="169" t="n">
        <f aca="false">SUM(B102:F102)</f>
        <v>24</v>
      </c>
      <c r="H102" s="160"/>
      <c r="I102" s="179" t="s">
        <v>73</v>
      </c>
      <c r="J102" s="180" t="n">
        <f aca="false">F95</f>
        <v>3</v>
      </c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</row>
    <row r="103" customFormat="false" ht="12.75" hidden="false" customHeight="true" outlineLevel="0" collapsed="false">
      <c r="A103" s="156"/>
      <c r="B103" s="170" t="n">
        <f aca="false">B102/G102</f>
        <v>0.2083333333</v>
      </c>
      <c r="C103" s="170" t="n">
        <f aca="false">C102/G102</f>
        <v>0.625</v>
      </c>
      <c r="D103" s="170" t="n">
        <f aca="false">D102/G102</f>
        <v>0</v>
      </c>
      <c r="E103" s="170" t="n">
        <f aca="false">E102/G102</f>
        <v>0</v>
      </c>
      <c r="F103" s="170" t="n">
        <f aca="false">F102/G102</f>
        <v>0.1666666667</v>
      </c>
      <c r="G103" s="170" t="n">
        <f aca="false">SUM(B103:F103)</f>
        <v>1</v>
      </c>
      <c r="H103" s="160"/>
      <c r="I103" s="179" t="s">
        <v>74</v>
      </c>
      <c r="J103" s="180" t="n">
        <f aca="false">F109</f>
        <v>2</v>
      </c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</row>
    <row r="104" customFormat="false" ht="12.75" hidden="false" customHeight="true" outlineLevel="0" collapsed="false">
      <c r="A104" s="172" t="s">
        <v>67</v>
      </c>
      <c r="B104" s="173" t="n">
        <f aca="false">(B102-F102)/G102</f>
        <v>0.04166666667</v>
      </c>
      <c r="C104" s="163"/>
      <c r="D104" s="163"/>
      <c r="E104" s="163"/>
      <c r="F104" s="163"/>
      <c r="G104" s="163"/>
      <c r="H104" s="155"/>
      <c r="I104" s="179" t="s">
        <v>75</v>
      </c>
      <c r="J104" s="181" t="n">
        <f aca="false">B97</f>
        <v>-0.0625</v>
      </c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</row>
    <row r="105" customFormat="false" ht="12.75" hidden="false" customHeight="true" outlineLevel="0" collapsed="false">
      <c r="A105" s="172" t="s">
        <v>68</v>
      </c>
      <c r="B105" s="176" t="n">
        <f aca="false">(B102+C102)/G102</f>
        <v>0.8333333333</v>
      </c>
      <c r="C105" s="155"/>
      <c r="D105" s="155"/>
      <c r="E105" s="155"/>
      <c r="F105" s="155"/>
      <c r="G105" s="155"/>
      <c r="H105" s="155"/>
      <c r="I105" s="179" t="s">
        <v>77</v>
      </c>
      <c r="J105" s="181" t="n">
        <f aca="false">B111</f>
        <v>0.1851851852</v>
      </c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</row>
    <row r="106" customFormat="false" ht="12.75" hidden="false" customHeight="true" outlineLevel="0" collapsed="false">
      <c r="A106" s="155"/>
      <c r="B106" s="178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</row>
    <row r="107" customFormat="false" ht="12.75" hidden="false" customHeight="true" outlineLevel="0" collapsed="false">
      <c r="A107" s="155"/>
      <c r="B107" s="166" t="s">
        <v>3</v>
      </c>
      <c r="C107" s="154"/>
      <c r="D107" s="154"/>
      <c r="E107" s="154"/>
      <c r="F107" s="154"/>
      <c r="G107" s="154"/>
      <c r="H107" s="154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</row>
    <row r="108" customFormat="false" ht="12.75" hidden="false" customHeight="true" outlineLevel="0" collapsed="false">
      <c r="A108" s="156"/>
      <c r="B108" s="167" t="s">
        <v>51</v>
      </c>
      <c r="C108" s="167" t="s">
        <v>47</v>
      </c>
      <c r="D108" s="167" t="s">
        <v>78</v>
      </c>
      <c r="E108" s="167" t="s">
        <v>49</v>
      </c>
      <c r="F108" s="167" t="s">
        <v>52</v>
      </c>
      <c r="G108" s="167" t="s">
        <v>46</v>
      </c>
      <c r="H108" s="167" t="s">
        <v>5</v>
      </c>
      <c r="I108" s="160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</row>
    <row r="109" customFormat="false" ht="12.75" hidden="false" customHeight="true" outlineLevel="0" collapsed="false">
      <c r="A109" s="156"/>
      <c r="B109" s="169" t="n">
        <f aca="false">COUNTIF(Dati!C44:AL55,B108)</f>
        <v>8</v>
      </c>
      <c r="C109" s="169" t="n">
        <f aca="false">COUNTIF(Dati!C44:AL55,C108)</f>
        <v>12</v>
      </c>
      <c r="D109" s="169" t="n">
        <f aca="false">COUNTIF(Dati!C44:AL55,D108)</f>
        <v>0</v>
      </c>
      <c r="E109" s="169" t="n">
        <f aca="false">COUNTIF(Dati!C44:AL55,E108)</f>
        <v>2</v>
      </c>
      <c r="F109" s="169" t="n">
        <f aca="false">COUNTIF(Dati!C44:AL55,F108)</f>
        <v>2</v>
      </c>
      <c r="G109" s="169" t="n">
        <f aca="false">COUNTIF(Dati!C44:AL55,G108)</f>
        <v>3</v>
      </c>
      <c r="H109" s="169" t="n">
        <f aca="false">SUM(B109:G109)</f>
        <v>27</v>
      </c>
      <c r="I109" s="160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</row>
    <row r="110" customFormat="false" ht="12.75" hidden="false" customHeight="true" outlineLevel="0" collapsed="false">
      <c r="A110" s="156"/>
      <c r="B110" s="170" t="n">
        <f aca="false">B109/H109</f>
        <v>0.2962962963</v>
      </c>
      <c r="C110" s="170" t="n">
        <f aca="false">C109/H109</f>
        <v>0.4444444444</v>
      </c>
      <c r="D110" s="170" t="n">
        <f aca="false">D109/H109</f>
        <v>0</v>
      </c>
      <c r="E110" s="170" t="n">
        <f aca="false">E109/H109</f>
        <v>0.07407407407</v>
      </c>
      <c r="F110" s="170" t="n">
        <f aca="false">F109/H109</f>
        <v>0.07407407407</v>
      </c>
      <c r="G110" s="170" t="n">
        <f aca="false">G109/H109</f>
        <v>0.1111111111</v>
      </c>
      <c r="H110" s="170" t="n">
        <f aca="false">SUM(B110:G110)</f>
        <v>0.99999999994</v>
      </c>
      <c r="I110" s="160"/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</row>
    <row r="111" customFormat="false" ht="12.75" hidden="false" customHeight="true" outlineLevel="0" collapsed="false">
      <c r="A111" s="172" t="s">
        <v>67</v>
      </c>
      <c r="B111" s="183" t="n">
        <f aca="false">(B109-G109)/H109</f>
        <v>0.1851851852</v>
      </c>
      <c r="C111" s="163"/>
      <c r="D111" s="163"/>
      <c r="E111" s="163"/>
      <c r="F111" s="163"/>
      <c r="G111" s="163"/>
      <c r="H111" s="163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</row>
    <row r="112" customFormat="false" ht="12.75" hidden="false" customHeight="true" outlineLevel="0" collapsed="false">
      <c r="A112" s="172" t="s">
        <v>68</v>
      </c>
      <c r="B112" s="184" t="n">
        <f aca="false">(B109+C109+D109+E109)/H109</f>
        <v>0.8148148148</v>
      </c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</row>
    <row r="113" customFormat="false" ht="12.75" hidden="false" customHeight="true" outlineLevel="0" collapsed="false">
      <c r="A113" s="155"/>
      <c r="B113" s="155"/>
      <c r="C113" s="155"/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</row>
    <row r="114" customFormat="false" ht="12.75" hidden="false" customHeight="true" outlineLevel="0" collapsed="false">
      <c r="A114" s="155"/>
      <c r="B114" s="155"/>
      <c r="C114" s="155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</row>
    <row r="115" customFormat="false" ht="12.75" hidden="false" customHeight="true" outlineLevel="0" collapsed="false">
      <c r="A115" s="153" t="s">
        <v>83</v>
      </c>
      <c r="B115" s="155"/>
      <c r="C115" s="155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</row>
    <row r="116" customFormat="false" ht="12.75" hidden="false" customHeight="true" outlineLevel="0" collapsed="false">
      <c r="A116" s="155"/>
      <c r="B116" s="166" t="s">
        <v>2</v>
      </c>
      <c r="C116" s="154"/>
      <c r="D116" s="154"/>
      <c r="E116" s="154"/>
      <c r="F116" s="154"/>
      <c r="G116" s="154"/>
      <c r="H116" s="155"/>
      <c r="I116" s="166" t="s">
        <v>4</v>
      </c>
      <c r="J116" s="154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</row>
    <row r="117" customFormat="false" ht="12.75" hidden="false" customHeight="true" outlineLevel="0" collapsed="false">
      <c r="A117" s="156"/>
      <c r="B117" s="167" t="s">
        <v>57</v>
      </c>
      <c r="C117" s="167" t="s">
        <v>56</v>
      </c>
      <c r="D117" s="167" t="s">
        <v>54</v>
      </c>
      <c r="E117" s="167" t="s">
        <v>58</v>
      </c>
      <c r="F117" s="167" t="s">
        <v>59</v>
      </c>
      <c r="G117" s="167" t="s">
        <v>5</v>
      </c>
      <c r="H117" s="168"/>
      <c r="I117" s="167" t="s">
        <v>61</v>
      </c>
      <c r="J117" s="167" t="s">
        <v>53</v>
      </c>
      <c r="K117" s="160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</row>
    <row r="118" customFormat="false" ht="12.75" hidden="false" customHeight="true" outlineLevel="0" collapsed="false">
      <c r="A118" s="156"/>
      <c r="B118" s="169" t="n">
        <f aca="false">COUNTIF(Dati!C58:AL64,B117)</f>
        <v>0</v>
      </c>
      <c r="C118" s="169" t="n">
        <f aca="false">COUNTIF(Dati!C58:AL64,C117)</f>
        <v>0</v>
      </c>
      <c r="D118" s="169" t="n">
        <f aca="false">COUNTIF(Dati!C58:AL64,D117)</f>
        <v>0</v>
      </c>
      <c r="E118" s="169" t="n">
        <f aca="false">COUNTIF(Dati!C58:AL64,E117)</f>
        <v>0</v>
      </c>
      <c r="F118" s="169" t="n">
        <f aca="false">COUNTIF(Dati!C58:AL64,F117)</f>
        <v>0</v>
      </c>
      <c r="G118" s="169" t="n">
        <f aca="false">SUM(B118:F118)</f>
        <v>0</v>
      </c>
      <c r="H118" s="168"/>
      <c r="I118" s="169" t="n">
        <f aca="false">COUNTIF(Dati!C58:AL64,I117)</f>
        <v>0</v>
      </c>
      <c r="J118" s="169" t="n">
        <f aca="false">COUNTIF(Dati!C58:AL64,J117)</f>
        <v>0</v>
      </c>
      <c r="K118" s="160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</row>
    <row r="119" customFormat="false" ht="12.75" hidden="false" customHeight="true" outlineLevel="0" collapsed="false">
      <c r="A119" s="156"/>
      <c r="B119" s="170" t="e">
        <f aca="false">B118/G118</f>
        <v>#DIV/0!</v>
      </c>
      <c r="C119" s="170" t="e">
        <f aca="false">C118/G118</f>
        <v>#DIV/0!</v>
      </c>
      <c r="D119" s="170" t="e">
        <f aca="false">D118/G118</f>
        <v>#DIV/0!</v>
      </c>
      <c r="E119" s="170" t="e">
        <f aca="false">E118/G118</f>
        <v>#DIV/0!</v>
      </c>
      <c r="F119" s="170" t="e">
        <f aca="false">F118/G118</f>
        <v>#DIV/0!</v>
      </c>
      <c r="G119" s="171" t="e">
        <f aca="false">SUM(B119:F119)</f>
        <v>#DIV/0!</v>
      </c>
      <c r="H119" s="160"/>
      <c r="I119" s="163"/>
      <c r="J119" s="163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</row>
    <row r="120" customFormat="false" ht="12.75" hidden="false" customHeight="true" outlineLevel="0" collapsed="false">
      <c r="A120" s="172" t="s">
        <v>67</v>
      </c>
      <c r="B120" s="173" t="e">
        <f aca="false">(B118-F118)/G118</f>
        <v>#DIV/0!</v>
      </c>
      <c r="C120" s="163"/>
      <c r="D120" s="174"/>
      <c r="E120" s="174"/>
      <c r="F120" s="174"/>
      <c r="G120" s="163"/>
      <c r="H120" s="155"/>
      <c r="I120" s="153" t="s">
        <v>48</v>
      </c>
      <c r="J120" s="175" t="n">
        <f aca="false">COUNTIF(Dati!C58:AL64,I120)</f>
        <v>0</v>
      </c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</row>
    <row r="121" customFormat="false" ht="12.75" hidden="false" customHeight="true" outlineLevel="0" collapsed="false">
      <c r="A121" s="172" t="s">
        <v>68</v>
      </c>
      <c r="B121" s="176" t="e">
        <f aca="false">(B118+C118)/G118</f>
        <v>#DIV/0!</v>
      </c>
      <c r="C121" s="177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</row>
    <row r="122" customFormat="false" ht="12.75" hidden="false" customHeight="true" outlineLevel="0" collapsed="false">
      <c r="A122" s="155"/>
      <c r="B122" s="178"/>
      <c r="C122" s="177"/>
      <c r="D122" s="155"/>
      <c r="E122" s="155"/>
      <c r="F122" s="155"/>
      <c r="G122" s="155"/>
      <c r="H122" s="155"/>
      <c r="I122" s="165" t="s">
        <v>69</v>
      </c>
      <c r="J122" s="155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</row>
    <row r="123" customFormat="false" ht="12.75" hidden="false" customHeight="true" outlineLevel="0" collapsed="false">
      <c r="A123" s="155"/>
      <c r="B123" s="166" t="s">
        <v>1</v>
      </c>
      <c r="C123" s="154"/>
      <c r="D123" s="154"/>
      <c r="E123" s="154"/>
      <c r="F123" s="154"/>
      <c r="G123" s="154"/>
      <c r="H123" s="155"/>
      <c r="I123" s="179" t="s">
        <v>0</v>
      </c>
      <c r="J123" s="180" t="n">
        <f aca="false">B125+B132+I118</f>
        <v>0</v>
      </c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</row>
    <row r="124" customFormat="false" ht="12.75" hidden="false" customHeight="true" outlineLevel="0" collapsed="false">
      <c r="A124" s="156"/>
      <c r="B124" s="167" t="s">
        <v>50</v>
      </c>
      <c r="C124" s="167" t="s">
        <v>45</v>
      </c>
      <c r="D124" s="167" t="s">
        <v>70</v>
      </c>
      <c r="E124" s="167" t="s">
        <v>71</v>
      </c>
      <c r="F124" s="167" t="s">
        <v>55</v>
      </c>
      <c r="G124" s="167" t="s">
        <v>5</v>
      </c>
      <c r="H124" s="160"/>
      <c r="I124" s="179" t="s">
        <v>72</v>
      </c>
      <c r="J124" s="180" t="n">
        <f aca="false">G132+F125</f>
        <v>0</v>
      </c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</row>
    <row r="125" customFormat="false" ht="12.75" hidden="false" customHeight="true" outlineLevel="0" collapsed="false">
      <c r="A125" s="156"/>
      <c r="B125" s="169" t="n">
        <f aca="false">COUNTIF(Dati!C58:AL64,B124)</f>
        <v>0</v>
      </c>
      <c r="C125" s="169" t="n">
        <f aca="false">COUNTIF(Dati!C58:AL64,C124)</f>
        <v>0</v>
      </c>
      <c r="D125" s="169" t="n">
        <f aca="false">COUNTIF(Dati!C58:AL64,D124)</f>
        <v>0</v>
      </c>
      <c r="E125" s="169" t="n">
        <f aca="false">COUNTIF(Dati!C58:AL64,E124)</f>
        <v>0</v>
      </c>
      <c r="F125" s="169" t="n">
        <f aca="false">COUNTIF(Dati!C58:AL64,F124)</f>
        <v>0</v>
      </c>
      <c r="G125" s="169" t="n">
        <f aca="false">SUM(B125:F125)</f>
        <v>0</v>
      </c>
      <c r="H125" s="160"/>
      <c r="I125" s="179" t="s">
        <v>73</v>
      </c>
      <c r="J125" s="180" t="n">
        <f aca="false">F118</f>
        <v>0</v>
      </c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</row>
    <row r="126" customFormat="false" ht="12.75" hidden="false" customHeight="true" outlineLevel="0" collapsed="false">
      <c r="A126" s="156"/>
      <c r="B126" s="170" t="e">
        <f aca="false">B125/G125</f>
        <v>#DIV/0!</v>
      </c>
      <c r="C126" s="170" t="e">
        <f aca="false">C125/G125</f>
        <v>#DIV/0!</v>
      </c>
      <c r="D126" s="170" t="e">
        <f aca="false">D125/G125</f>
        <v>#DIV/0!</v>
      </c>
      <c r="E126" s="170" t="e">
        <f aca="false">E125/G125</f>
        <v>#DIV/0!</v>
      </c>
      <c r="F126" s="170" t="e">
        <f aca="false">F125/G125</f>
        <v>#DIV/0!</v>
      </c>
      <c r="G126" s="170" t="e">
        <f aca="false">SUM(B126:F126)</f>
        <v>#DIV/0!</v>
      </c>
      <c r="H126" s="160"/>
      <c r="I126" s="179" t="s">
        <v>74</v>
      </c>
      <c r="J126" s="180" t="n">
        <f aca="false">F132</f>
        <v>0</v>
      </c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</row>
    <row r="127" customFormat="false" ht="12.75" hidden="false" customHeight="true" outlineLevel="0" collapsed="false">
      <c r="A127" s="172" t="s">
        <v>67</v>
      </c>
      <c r="B127" s="173" t="e">
        <f aca="false">(B125-F125)/G125</f>
        <v>#DIV/0!</v>
      </c>
      <c r="C127" s="163"/>
      <c r="D127" s="163"/>
      <c r="E127" s="163"/>
      <c r="F127" s="163"/>
      <c r="G127" s="163"/>
      <c r="H127" s="155"/>
      <c r="I127" s="179" t="s">
        <v>75</v>
      </c>
      <c r="J127" s="181" t="e">
        <f aca="false">B120</f>
        <v>#DIV/0!</v>
      </c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</row>
    <row r="128" customFormat="false" ht="12.75" hidden="false" customHeight="true" outlineLevel="0" collapsed="false">
      <c r="A128" s="172" t="s">
        <v>68</v>
      </c>
      <c r="B128" s="176" t="e">
        <f aca="false">(B125+C125)/G125</f>
        <v>#DIV/0!</v>
      </c>
      <c r="C128" s="155"/>
      <c r="D128" s="155"/>
      <c r="E128" s="155"/>
      <c r="F128" s="155"/>
      <c r="G128" s="155"/>
      <c r="H128" s="155"/>
      <c r="I128" s="179" t="s">
        <v>77</v>
      </c>
      <c r="J128" s="181" t="e">
        <f aca="false">B134</f>
        <v>#DIV/0!</v>
      </c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</row>
    <row r="129" customFormat="false" ht="12.75" hidden="false" customHeight="true" outlineLevel="0" collapsed="false">
      <c r="A129" s="155"/>
      <c r="B129" s="178"/>
      <c r="C129" s="155"/>
      <c r="D129" s="155"/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</row>
    <row r="130" customFormat="false" ht="12.75" hidden="false" customHeight="true" outlineLevel="0" collapsed="false">
      <c r="A130" s="155"/>
      <c r="B130" s="166" t="s">
        <v>3</v>
      </c>
      <c r="C130" s="154"/>
      <c r="D130" s="154"/>
      <c r="E130" s="154"/>
      <c r="F130" s="154"/>
      <c r="G130" s="154"/>
      <c r="H130" s="154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</row>
    <row r="131" customFormat="false" ht="12.75" hidden="false" customHeight="true" outlineLevel="0" collapsed="false">
      <c r="A131" s="156"/>
      <c r="B131" s="167" t="s">
        <v>51</v>
      </c>
      <c r="C131" s="167" t="s">
        <v>47</v>
      </c>
      <c r="D131" s="167" t="s">
        <v>78</v>
      </c>
      <c r="E131" s="167" t="s">
        <v>49</v>
      </c>
      <c r="F131" s="167" t="s">
        <v>52</v>
      </c>
      <c r="G131" s="167" t="s">
        <v>46</v>
      </c>
      <c r="H131" s="167" t="s">
        <v>5</v>
      </c>
      <c r="I131" s="160"/>
      <c r="J131" s="155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</row>
    <row r="132" customFormat="false" ht="12.75" hidden="false" customHeight="true" outlineLevel="0" collapsed="false">
      <c r="A132" s="156"/>
      <c r="B132" s="169" t="n">
        <f aca="false">COUNTIF(Dati!C58:AL64,B131)</f>
        <v>0</v>
      </c>
      <c r="C132" s="169" t="n">
        <f aca="false">COUNTIF(Dati!C58:AL64,C131)</f>
        <v>0</v>
      </c>
      <c r="D132" s="169" t="n">
        <f aca="false">COUNTIF(Dati!C58:AL64,D131)</f>
        <v>0</v>
      </c>
      <c r="E132" s="169" t="n">
        <f aca="false">COUNTIF(Dati!C58:AL64,E131)</f>
        <v>0</v>
      </c>
      <c r="F132" s="169" t="n">
        <f aca="false">COUNTIF(Dati!C58:AL64,F131)</f>
        <v>0</v>
      </c>
      <c r="G132" s="169" t="n">
        <f aca="false">COUNTIF(Dati!C58:AL64,G131)</f>
        <v>0</v>
      </c>
      <c r="H132" s="169" t="n">
        <f aca="false">SUM(B132:G132)</f>
        <v>0</v>
      </c>
      <c r="I132" s="160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</row>
    <row r="133" customFormat="false" ht="12.75" hidden="false" customHeight="true" outlineLevel="0" collapsed="false">
      <c r="A133" s="156"/>
      <c r="B133" s="170" t="e">
        <f aca="false">B132/H132</f>
        <v>#DIV/0!</v>
      </c>
      <c r="C133" s="170" t="e">
        <f aca="false">C132/H132</f>
        <v>#DIV/0!</v>
      </c>
      <c r="D133" s="170" t="e">
        <f aca="false">D132/H132</f>
        <v>#DIV/0!</v>
      </c>
      <c r="E133" s="170" t="e">
        <f aca="false">E132/H132</f>
        <v>#DIV/0!</v>
      </c>
      <c r="F133" s="170" t="e">
        <f aca="false">F132/H132</f>
        <v>#DIV/0!</v>
      </c>
      <c r="G133" s="170" t="e">
        <f aca="false">G132/H132</f>
        <v>#DIV/0!</v>
      </c>
      <c r="H133" s="170" t="e">
        <f aca="false">SUM(B133:G133)</f>
        <v>#DIV/0!</v>
      </c>
      <c r="I133" s="160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</row>
    <row r="134" customFormat="false" ht="12.75" hidden="false" customHeight="true" outlineLevel="0" collapsed="false">
      <c r="A134" s="172" t="s">
        <v>67</v>
      </c>
      <c r="B134" s="183" t="e">
        <f aca="false">(B132-G132)/H132</f>
        <v>#DIV/0!</v>
      </c>
      <c r="C134" s="163"/>
      <c r="D134" s="163"/>
      <c r="E134" s="163"/>
      <c r="F134" s="163"/>
      <c r="G134" s="163"/>
      <c r="H134" s="163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</row>
    <row r="135" customFormat="false" ht="12.75" hidden="false" customHeight="true" outlineLevel="0" collapsed="false">
      <c r="A135" s="172" t="s">
        <v>68</v>
      </c>
      <c r="B135" s="184" t="e">
        <f aca="false">(B132+C132+D132+E132)/H132</f>
        <v>#DIV/0!</v>
      </c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</row>
    <row r="136" customFormat="false" ht="12.75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7.42"/>
    <col collapsed="false" customWidth="true" hidden="false" outlineLevel="0" max="8" min="3" style="0" width="4.86"/>
    <col collapsed="false" customWidth="true" hidden="false" outlineLevel="0" max="9" min="9" style="0" width="9.58"/>
    <col collapsed="false" customWidth="true" hidden="false" outlineLevel="0" max="11" min="10" style="0" width="4.86"/>
    <col collapsed="false" customWidth="true" hidden="false" outlineLevel="0" max="12" min="12" style="0" width="7.57"/>
    <col collapsed="false" customWidth="true" hidden="false" outlineLevel="0" max="13" min="13" style="0" width="8.57"/>
    <col collapsed="false" customWidth="true" hidden="false" outlineLevel="0" max="19" min="14" style="0" width="4.86"/>
    <col collapsed="false" customWidth="true" hidden="false" outlineLevel="0" max="20" min="20" style="0" width="9.58"/>
    <col collapsed="false" customWidth="true" hidden="false" outlineLevel="0" max="31" min="21" style="0" width="4.86"/>
    <col collapsed="false" customWidth="true" hidden="false" outlineLevel="0" max="32" min="32" style="0" width="8"/>
    <col collapsed="false" customWidth="true" hidden="false" outlineLevel="0" max="41" min="33" style="0" width="10.86"/>
    <col collapsed="false" customWidth="true" hidden="false" outlineLevel="0" max="1025" min="42" style="0" width="17.29"/>
  </cols>
  <sheetData>
    <row r="1" customFormat="false" ht="12.75" hidden="false" customHeight="true" outlineLevel="0" collapsed="false">
      <c r="A1" s="165" t="s">
        <v>84</v>
      </c>
      <c r="B1" s="185" t="n">
        <v>2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</row>
    <row r="2" customFormat="false" ht="12.75" hidden="false" customHeight="true" outlineLevel="0" collapsed="false">
      <c r="A2" s="164"/>
      <c r="B2" s="165"/>
      <c r="C2" s="155"/>
      <c r="D2" s="155"/>
      <c r="E2" s="155"/>
      <c r="F2" s="155"/>
      <c r="G2" s="155"/>
      <c r="H2" s="155"/>
      <c r="I2" s="165"/>
      <c r="J2" s="155"/>
      <c r="K2" s="155"/>
      <c r="L2" s="164" t="s">
        <v>85</v>
      </c>
      <c r="M2" s="165"/>
      <c r="N2" s="155"/>
      <c r="O2" s="155"/>
      <c r="P2" s="155"/>
      <c r="Q2" s="155"/>
      <c r="R2" s="155"/>
      <c r="S2" s="155"/>
      <c r="T2" s="16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</row>
    <row r="3" customFormat="false" ht="12.75" hidden="false" customHeight="true" outlineLevel="0" collapsed="false">
      <c r="A3" s="164" t="s">
        <v>66</v>
      </c>
      <c r="B3" s="165"/>
      <c r="C3" s="155"/>
      <c r="D3" s="155"/>
      <c r="E3" s="155"/>
      <c r="F3" s="155"/>
      <c r="G3" s="155"/>
      <c r="H3" s="155"/>
      <c r="I3" s="165"/>
      <c r="J3" s="155"/>
      <c r="K3" s="155"/>
      <c r="L3" s="155"/>
      <c r="M3" s="166" t="s">
        <v>2</v>
      </c>
      <c r="N3" s="154"/>
      <c r="O3" s="154"/>
      <c r="P3" s="154"/>
      <c r="Q3" s="154"/>
      <c r="R3" s="154"/>
      <c r="S3" s="155"/>
      <c r="T3" s="166" t="s">
        <v>4</v>
      </c>
      <c r="U3" s="154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customFormat="false" ht="12.75" hidden="false" customHeight="true" outlineLevel="0" collapsed="false">
      <c r="A4" s="155"/>
      <c r="B4" s="166" t="s">
        <v>2</v>
      </c>
      <c r="C4" s="154"/>
      <c r="D4" s="154"/>
      <c r="E4" s="154"/>
      <c r="F4" s="154"/>
      <c r="G4" s="154"/>
      <c r="H4" s="155"/>
      <c r="I4" s="166" t="s">
        <v>4</v>
      </c>
      <c r="J4" s="154"/>
      <c r="K4" s="155"/>
      <c r="L4" s="156"/>
      <c r="M4" s="167" t="s">
        <v>57</v>
      </c>
      <c r="N4" s="167" t="s">
        <v>56</v>
      </c>
      <c r="O4" s="167" t="s">
        <v>54</v>
      </c>
      <c r="P4" s="167" t="s">
        <v>58</v>
      </c>
      <c r="Q4" s="167" t="s">
        <v>59</v>
      </c>
      <c r="R4" s="167" t="s">
        <v>5</v>
      </c>
      <c r="S4" s="168"/>
      <c r="T4" s="167" t="s">
        <v>61</v>
      </c>
      <c r="U4" s="167" t="s">
        <v>53</v>
      </c>
      <c r="V4" s="160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</row>
    <row r="5" customFormat="false" ht="12.75" hidden="false" customHeight="true" outlineLevel="0" collapsed="false">
      <c r="A5" s="156"/>
      <c r="B5" s="167" t="s">
        <v>57</v>
      </c>
      <c r="C5" s="167" t="s">
        <v>56</v>
      </c>
      <c r="D5" s="167" t="s">
        <v>54</v>
      </c>
      <c r="E5" s="167" t="s">
        <v>58</v>
      </c>
      <c r="F5" s="167" t="s">
        <v>59</v>
      </c>
      <c r="G5" s="167" t="s">
        <v>5</v>
      </c>
      <c r="H5" s="168"/>
      <c r="I5" s="167" t="s">
        <v>61</v>
      </c>
      <c r="J5" s="167" t="s">
        <v>53</v>
      </c>
      <c r="K5" s="160"/>
      <c r="L5" s="156"/>
      <c r="M5" s="169" t="n">
        <f aca="false">COUNTIF(B136:AE136,M4)</f>
        <v>0</v>
      </c>
      <c r="N5" s="169" t="n">
        <f aca="false">COUNTIF(B136:AE136,N4)</f>
        <v>0</v>
      </c>
      <c r="O5" s="169" t="n">
        <f aca="false">COUNTIF(B136:AE136,O4)</f>
        <v>0</v>
      </c>
      <c r="P5" s="169" t="n">
        <f aca="false">COUNTIF(B136:AE136,P4)</f>
        <v>0</v>
      </c>
      <c r="Q5" s="169" t="n">
        <f aca="false">COUNTIF(B136:AE136,Q4)</f>
        <v>0</v>
      </c>
      <c r="R5" s="169" t="n">
        <f aca="false">SUM(M5:Q5)</f>
        <v>0</v>
      </c>
      <c r="S5" s="168"/>
      <c r="T5" s="169" t="n">
        <f aca="false">COUNTIF(B136:AE136,T4)</f>
        <v>0</v>
      </c>
      <c r="U5" s="169" t="n">
        <f aca="false">COUNTIF(B136:AE136,U4)</f>
        <v>0</v>
      </c>
      <c r="V5" s="160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</row>
    <row r="6" customFormat="false" ht="12.75" hidden="false" customHeight="true" outlineLevel="0" collapsed="false">
      <c r="A6" s="156"/>
      <c r="B6" s="169" t="n">
        <f aca="false">COUNTIF(B136:AE140,B5)</f>
        <v>0</v>
      </c>
      <c r="C6" s="169" t="n">
        <f aca="false">COUNTIF(B136:AE140,C5)</f>
        <v>0</v>
      </c>
      <c r="D6" s="169" t="n">
        <f aca="false">COUNTIF(B136:AE140,D5)</f>
        <v>0</v>
      </c>
      <c r="E6" s="169" t="n">
        <f aca="false">COUNTIF(B136:AE140,E5)</f>
        <v>0</v>
      </c>
      <c r="F6" s="169" t="n">
        <f aca="false">COUNTIF(B136:AE140,F5)</f>
        <v>0</v>
      </c>
      <c r="G6" s="169" t="n">
        <f aca="false">SUM(B6:F6)</f>
        <v>0</v>
      </c>
      <c r="H6" s="168"/>
      <c r="I6" s="169" t="n">
        <f aca="false">COUNTIF(B136:AE140,I5)</f>
        <v>2</v>
      </c>
      <c r="J6" s="169" t="n">
        <f aca="false">COUNTIF(B136:AE140,J5)</f>
        <v>2</v>
      </c>
      <c r="K6" s="160"/>
      <c r="L6" s="156"/>
      <c r="M6" s="170" t="n">
        <f aca="false">IF(R5&gt;0,M5/R5,0)</f>
        <v>0</v>
      </c>
      <c r="N6" s="170" t="n">
        <f aca="false">IF(R5&gt;0,N5/R5,0)</f>
        <v>0</v>
      </c>
      <c r="O6" s="170" t="n">
        <f aca="false">IF(R5&gt;0,O5/R5,0)</f>
        <v>0</v>
      </c>
      <c r="P6" s="170" t="n">
        <f aca="false">IF(R5&gt;0,P5/R5,0)</f>
        <v>0</v>
      </c>
      <c r="Q6" s="170" t="n">
        <f aca="false">IF(R5&gt;0,Q5/R5,0)</f>
        <v>0</v>
      </c>
      <c r="R6" s="171" t="n">
        <f aca="false">SUM(M6:Q6)</f>
        <v>0</v>
      </c>
      <c r="S6" s="160"/>
      <c r="T6" s="163"/>
      <c r="U6" s="163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</row>
    <row r="7" customFormat="false" ht="12.75" hidden="false" customHeight="true" outlineLevel="0" collapsed="false">
      <c r="A7" s="156"/>
      <c r="B7" s="170" t="n">
        <f aca="false">IF(G6&gt;0,B6/G6,0)</f>
        <v>0</v>
      </c>
      <c r="C7" s="170" t="n">
        <f aca="false">IF(G6&gt;0,C6/G6,0)</f>
        <v>0</v>
      </c>
      <c r="D7" s="170" t="n">
        <f aca="false">IF(G6&gt;0,D6/G6,0)</f>
        <v>0</v>
      </c>
      <c r="E7" s="170" t="n">
        <f aca="false">IF(E6&gt;0,E6/G6,0)</f>
        <v>0</v>
      </c>
      <c r="F7" s="170" t="n">
        <f aca="false">IF(F6&gt;0,F6/G6,0)</f>
        <v>0</v>
      </c>
      <c r="G7" s="171" t="n">
        <f aca="false">SUM(B7:F7)</f>
        <v>0</v>
      </c>
      <c r="H7" s="160"/>
      <c r="I7" s="163"/>
      <c r="J7" s="163"/>
      <c r="K7" s="155"/>
      <c r="L7" s="172" t="s">
        <v>67</v>
      </c>
      <c r="M7" s="173" t="n">
        <f aca="false">IF(R5&gt;0,(M5-Q5)/R5,0)</f>
        <v>0</v>
      </c>
      <c r="N7" s="163"/>
      <c r="O7" s="174"/>
      <c r="P7" s="174"/>
      <c r="Q7" s="174"/>
      <c r="R7" s="163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</row>
    <row r="8" customFormat="false" ht="12.75" hidden="false" customHeight="true" outlineLevel="0" collapsed="false">
      <c r="A8" s="172" t="s">
        <v>67</v>
      </c>
      <c r="B8" s="173" t="n">
        <f aca="false">IF(G6&gt;0,(B6-F6)/G6,0)</f>
        <v>0</v>
      </c>
      <c r="C8" s="163"/>
      <c r="D8" s="174"/>
      <c r="E8" s="174"/>
      <c r="F8" s="174"/>
      <c r="G8" s="163"/>
      <c r="H8" s="155"/>
      <c r="I8" s="153" t="s">
        <v>48</v>
      </c>
      <c r="J8" s="175" t="n">
        <f aca="false">COUNTIF(B136:AE140,I8)</f>
        <v>2</v>
      </c>
      <c r="K8" s="155"/>
      <c r="L8" s="172" t="s">
        <v>68</v>
      </c>
      <c r="M8" s="176" t="n">
        <f aca="false">IF(R5&gt;0,(M5+N5)/R5,0)</f>
        <v>0</v>
      </c>
      <c r="N8" s="177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</row>
    <row r="9" customFormat="false" ht="12.75" hidden="false" customHeight="true" outlineLevel="0" collapsed="false">
      <c r="A9" s="172" t="s">
        <v>68</v>
      </c>
      <c r="B9" s="176" t="n">
        <f aca="false">IF(G6&gt;0,(B6+C6)/G6,0)</f>
        <v>0</v>
      </c>
      <c r="C9" s="177"/>
      <c r="D9" s="155"/>
      <c r="E9" s="155"/>
      <c r="F9" s="155"/>
      <c r="G9" s="155"/>
      <c r="H9" s="155"/>
      <c r="I9" s="155"/>
      <c r="J9" s="155"/>
      <c r="K9" s="155"/>
      <c r="L9" s="155"/>
      <c r="M9" s="178"/>
      <c r="N9" s="177"/>
      <c r="O9" s="155"/>
      <c r="P9" s="155"/>
      <c r="Q9" s="155"/>
      <c r="R9" s="155"/>
      <c r="S9" s="155"/>
      <c r="T9" s="165" t="s">
        <v>69</v>
      </c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</row>
    <row r="10" customFormat="false" ht="12.75" hidden="false" customHeight="true" outlineLevel="0" collapsed="false">
      <c r="A10" s="155"/>
      <c r="B10" s="178"/>
      <c r="C10" s="177"/>
      <c r="D10" s="155"/>
      <c r="E10" s="155"/>
      <c r="F10" s="155"/>
      <c r="G10" s="155"/>
      <c r="H10" s="155"/>
      <c r="I10" s="165" t="s">
        <v>69</v>
      </c>
      <c r="J10" s="155"/>
      <c r="K10" s="155"/>
      <c r="L10" s="155"/>
      <c r="M10" s="166" t="s">
        <v>1</v>
      </c>
      <c r="N10" s="154"/>
      <c r="O10" s="154"/>
      <c r="P10" s="154"/>
      <c r="Q10" s="154"/>
      <c r="R10" s="154"/>
      <c r="S10" s="155"/>
      <c r="T10" s="179" t="s">
        <v>0</v>
      </c>
      <c r="U10" s="180" t="n">
        <f aca="false">M12+M19+T5</f>
        <v>0</v>
      </c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</row>
    <row r="11" customFormat="false" ht="12.75" hidden="false" customHeight="true" outlineLevel="0" collapsed="false">
      <c r="A11" s="155"/>
      <c r="B11" s="166" t="s">
        <v>1</v>
      </c>
      <c r="C11" s="154"/>
      <c r="D11" s="154"/>
      <c r="E11" s="154"/>
      <c r="F11" s="154"/>
      <c r="G11" s="154"/>
      <c r="H11" s="155"/>
      <c r="I11" s="179" t="s">
        <v>0</v>
      </c>
      <c r="J11" s="180" t="n">
        <f aca="false">B13+B20+I6</f>
        <v>3</v>
      </c>
      <c r="K11" s="155"/>
      <c r="L11" s="156"/>
      <c r="M11" s="167" t="s">
        <v>50</v>
      </c>
      <c r="N11" s="167" t="s">
        <v>45</v>
      </c>
      <c r="O11" s="167" t="s">
        <v>70</v>
      </c>
      <c r="P11" s="167" t="s">
        <v>71</v>
      </c>
      <c r="Q11" s="167" t="s">
        <v>55</v>
      </c>
      <c r="R11" s="167" t="s">
        <v>5</v>
      </c>
      <c r="S11" s="160"/>
      <c r="T11" s="179" t="s">
        <v>72</v>
      </c>
      <c r="U11" s="180" t="n">
        <f aca="false">R19+Q12</f>
        <v>2</v>
      </c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</row>
    <row r="12" customFormat="false" ht="12.75" hidden="false" customHeight="true" outlineLevel="0" collapsed="false">
      <c r="A12" s="156"/>
      <c r="B12" s="167" t="s">
        <v>50</v>
      </c>
      <c r="C12" s="167" t="s">
        <v>45</v>
      </c>
      <c r="D12" s="167" t="s">
        <v>70</v>
      </c>
      <c r="E12" s="167" t="s">
        <v>71</v>
      </c>
      <c r="F12" s="167" t="s">
        <v>55</v>
      </c>
      <c r="G12" s="167" t="s">
        <v>5</v>
      </c>
      <c r="H12" s="160"/>
      <c r="I12" s="179" t="s">
        <v>72</v>
      </c>
      <c r="J12" s="180" t="n">
        <f aca="false">G20+F13+J6+J8</f>
        <v>6</v>
      </c>
      <c r="K12" s="155"/>
      <c r="L12" s="156"/>
      <c r="M12" s="169" t="n">
        <f aca="false">COUNTIF(B136:AE136,M11)</f>
        <v>0</v>
      </c>
      <c r="N12" s="169" t="n">
        <f aca="false">COUNTIF(B136:AE136,N11)</f>
        <v>3</v>
      </c>
      <c r="O12" s="169" t="n">
        <f aca="false">COUNTIF(B136:AE136,O11)</f>
        <v>0</v>
      </c>
      <c r="P12" s="169" t="n">
        <f aca="false">COUNTIF(B136:AE136,P11)</f>
        <v>0</v>
      </c>
      <c r="Q12" s="169" t="n">
        <f aca="false">COUNTIF(B136:AE136,Q11)</f>
        <v>0</v>
      </c>
      <c r="R12" s="169" t="n">
        <f aca="false">SUM(M12:Q12)</f>
        <v>3</v>
      </c>
      <c r="S12" s="160"/>
      <c r="T12" s="179" t="s">
        <v>73</v>
      </c>
      <c r="U12" s="180" t="n">
        <f aca="false">Q5</f>
        <v>0</v>
      </c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</row>
    <row r="13" customFormat="false" ht="12.75" hidden="false" customHeight="true" outlineLevel="0" collapsed="false">
      <c r="A13" s="156"/>
      <c r="B13" s="169" t="n">
        <f aca="false">COUNTIF(B136:AE140,B12)</f>
        <v>1</v>
      </c>
      <c r="C13" s="169" t="n">
        <f aca="false">COUNTIF(B136:AE140,C12)</f>
        <v>15</v>
      </c>
      <c r="D13" s="169" t="n">
        <f aca="false">COUNTIF(B136:AE140,D12)</f>
        <v>0</v>
      </c>
      <c r="E13" s="169" t="n">
        <f aca="false">COUNTIF(B136:AE140,E12)</f>
        <v>0</v>
      </c>
      <c r="F13" s="169" t="n">
        <f aca="false">COUNTIF(B136:AE140,F12)</f>
        <v>0</v>
      </c>
      <c r="G13" s="169" t="n">
        <f aca="false">SUM(B13:F13)</f>
        <v>16</v>
      </c>
      <c r="H13" s="160"/>
      <c r="I13" s="179" t="s">
        <v>73</v>
      </c>
      <c r="J13" s="180" t="n">
        <f aca="false">F6</f>
        <v>0</v>
      </c>
      <c r="K13" s="155"/>
      <c r="L13" s="156"/>
      <c r="M13" s="170" t="n">
        <f aca="false">IF(R12&gt;0,M12/R12,0)</f>
        <v>0</v>
      </c>
      <c r="N13" s="170" t="n">
        <f aca="false">IF(R2&gt;0,N12/R12,0)</f>
        <v>0</v>
      </c>
      <c r="O13" s="170" t="n">
        <f aca="false">IF(R12&gt;0,O12/R12,0)</f>
        <v>0</v>
      </c>
      <c r="P13" s="170" t="n">
        <f aca="false">IF(R2&gt;0,P12/R12,0)</f>
        <v>0</v>
      </c>
      <c r="Q13" s="170" t="n">
        <f aca="false">IF(R2&gt;0,Q12/R12,0)</f>
        <v>0</v>
      </c>
      <c r="R13" s="170" t="n">
        <f aca="false">SUM(M13:Q13)</f>
        <v>0</v>
      </c>
      <c r="S13" s="160"/>
      <c r="T13" s="179" t="s">
        <v>74</v>
      </c>
      <c r="U13" s="180" t="n">
        <f aca="false">Q19</f>
        <v>0</v>
      </c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</row>
    <row r="14" customFormat="false" ht="12.75" hidden="false" customHeight="true" outlineLevel="0" collapsed="false">
      <c r="A14" s="156"/>
      <c r="B14" s="170" t="n">
        <f aca="false">IF(G13&gt;0,B13/G13,0)</f>
        <v>0.0625</v>
      </c>
      <c r="C14" s="170" t="n">
        <f aca="false">IF(G13&gt;0,C13/G13,0)</f>
        <v>0.9375</v>
      </c>
      <c r="D14" s="170" t="n">
        <f aca="false">IF(G13&gt;0,D13/G13,0)</f>
        <v>0</v>
      </c>
      <c r="E14" s="170" t="n">
        <f aca="false">IF(G13&gt;0,E13/G13,0)</f>
        <v>0</v>
      </c>
      <c r="F14" s="170" t="n">
        <f aca="false">IF(G13&gt;0,F13/G13,0)</f>
        <v>0</v>
      </c>
      <c r="G14" s="170" t="n">
        <f aca="false">SUM(B14:F14)</f>
        <v>1</v>
      </c>
      <c r="H14" s="160"/>
      <c r="I14" s="179" t="s">
        <v>74</v>
      </c>
      <c r="J14" s="180" t="n">
        <f aca="false">F20</f>
        <v>0</v>
      </c>
      <c r="K14" s="155"/>
      <c r="L14" s="172" t="s">
        <v>67</v>
      </c>
      <c r="M14" s="173" t="n">
        <f aca="false">IF(R12&gt;0,(M12-Q12)/R12,0)</f>
        <v>0</v>
      </c>
      <c r="N14" s="163"/>
      <c r="O14" s="163"/>
      <c r="P14" s="163"/>
      <c r="Q14" s="163"/>
      <c r="R14" s="163"/>
      <c r="S14" s="155"/>
      <c r="T14" s="179" t="s">
        <v>75</v>
      </c>
      <c r="U14" s="181" t="n">
        <f aca="false">M7</f>
        <v>0</v>
      </c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</row>
    <row r="15" customFormat="false" ht="12.75" hidden="false" customHeight="true" outlineLevel="0" collapsed="false">
      <c r="A15" s="172" t="s">
        <v>67</v>
      </c>
      <c r="B15" s="173" t="n">
        <f aca="false">IF(G13&gt;0,(B13-F13)/G13,0)</f>
        <v>0.0625</v>
      </c>
      <c r="C15" s="163"/>
      <c r="D15" s="163"/>
      <c r="E15" s="163"/>
      <c r="F15" s="163"/>
      <c r="G15" s="163"/>
      <c r="H15" s="155"/>
      <c r="I15" s="179" t="s">
        <v>75</v>
      </c>
      <c r="J15" s="181" t="n">
        <f aca="false">B8</f>
        <v>0</v>
      </c>
      <c r="K15" s="155"/>
      <c r="L15" s="172" t="s">
        <v>68</v>
      </c>
      <c r="M15" s="176" t="n">
        <f aca="false">IF(R12&gt;0,(M12+N12)/R12,0)</f>
        <v>1</v>
      </c>
      <c r="N15" s="155"/>
      <c r="O15" s="155"/>
      <c r="P15" s="155"/>
      <c r="Q15" s="155"/>
      <c r="R15" s="155"/>
      <c r="S15" s="155"/>
      <c r="T15" s="179" t="s">
        <v>77</v>
      </c>
      <c r="U15" s="181" t="n">
        <f aca="false">M21</f>
        <v>-0.5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</row>
    <row r="16" customFormat="false" ht="12.75" hidden="false" customHeight="true" outlineLevel="0" collapsed="false">
      <c r="A16" s="172" t="s">
        <v>76</v>
      </c>
      <c r="B16" s="176" t="n">
        <f aca="false">IF(G13&gt;0,(B13+C13)/G13,0)</f>
        <v>1</v>
      </c>
      <c r="C16" s="155"/>
      <c r="D16" s="155"/>
      <c r="E16" s="155"/>
      <c r="F16" s="155"/>
      <c r="G16" s="155"/>
      <c r="H16" s="155"/>
      <c r="I16" s="179" t="s">
        <v>77</v>
      </c>
      <c r="J16" s="181" t="n">
        <f aca="false">B22</f>
        <v>-0.3333333333</v>
      </c>
      <c r="K16" s="155"/>
      <c r="L16" s="155"/>
      <c r="M16" s="178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</row>
    <row r="17" customFormat="false" ht="12.75" hidden="false" customHeight="true" outlineLevel="0" collapsed="false">
      <c r="A17" s="155"/>
      <c r="B17" s="178"/>
      <c r="C17" s="155"/>
      <c r="D17" s="155"/>
      <c r="E17" s="155"/>
      <c r="F17" s="155"/>
      <c r="G17" s="155"/>
      <c r="H17" s="155"/>
      <c r="I17" s="155" t="s">
        <v>6</v>
      </c>
      <c r="J17" s="182" t="n">
        <f aca="false">J11-J12-J13</f>
        <v>-3</v>
      </c>
      <c r="K17" s="155"/>
      <c r="L17" s="155"/>
      <c r="M17" s="166" t="s">
        <v>3</v>
      </c>
      <c r="N17" s="154"/>
      <c r="O17" s="154"/>
      <c r="P17" s="154"/>
      <c r="Q17" s="154"/>
      <c r="R17" s="154"/>
      <c r="S17" s="154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</row>
    <row r="18" customFormat="false" ht="12.75" hidden="false" customHeight="true" outlineLevel="0" collapsed="false">
      <c r="A18" s="155"/>
      <c r="B18" s="166" t="s">
        <v>3</v>
      </c>
      <c r="C18" s="154"/>
      <c r="D18" s="154"/>
      <c r="E18" s="154"/>
      <c r="F18" s="154"/>
      <c r="G18" s="154"/>
      <c r="H18" s="154"/>
      <c r="I18" s="155"/>
      <c r="J18" s="155"/>
      <c r="K18" s="155"/>
      <c r="L18" s="156"/>
      <c r="M18" s="167" t="s">
        <v>51</v>
      </c>
      <c r="N18" s="167" t="s">
        <v>47</v>
      </c>
      <c r="O18" s="167" t="s">
        <v>78</v>
      </c>
      <c r="P18" s="167" t="s">
        <v>49</v>
      </c>
      <c r="Q18" s="167" t="s">
        <v>52</v>
      </c>
      <c r="R18" s="167" t="s">
        <v>46</v>
      </c>
      <c r="S18" s="167" t="s">
        <v>5</v>
      </c>
      <c r="T18" s="160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</row>
    <row r="19" customFormat="false" ht="12.75" hidden="false" customHeight="true" outlineLevel="0" collapsed="false">
      <c r="A19" s="156"/>
      <c r="B19" s="167" t="s">
        <v>51</v>
      </c>
      <c r="C19" s="167" t="s">
        <v>47</v>
      </c>
      <c r="D19" s="167" t="s">
        <v>78</v>
      </c>
      <c r="E19" s="167" t="s">
        <v>49</v>
      </c>
      <c r="F19" s="167" t="s">
        <v>52</v>
      </c>
      <c r="G19" s="167" t="s">
        <v>46</v>
      </c>
      <c r="H19" s="167" t="s">
        <v>5</v>
      </c>
      <c r="I19" s="160"/>
      <c r="J19" s="155"/>
      <c r="K19" s="155"/>
      <c r="L19" s="156"/>
      <c r="M19" s="169" t="n">
        <f aca="false">COUNTIF(B136:AE136,M18)</f>
        <v>0</v>
      </c>
      <c r="N19" s="169" t="n">
        <f aca="false">COUNTIF(B136:AE136,N18)</f>
        <v>2</v>
      </c>
      <c r="O19" s="169" t="n">
        <f aca="false">COUNTIF(B136:AE136,O18)</f>
        <v>0</v>
      </c>
      <c r="P19" s="169" t="n">
        <f aca="false">COUNTIF(B136:AE136,P18)</f>
        <v>0</v>
      </c>
      <c r="Q19" s="169" t="n">
        <f aca="false">COUNTIF(B136:AE136,Q18)</f>
        <v>0</v>
      </c>
      <c r="R19" s="169" t="n">
        <f aca="false">COUNTIF(B136:AE136,R18)</f>
        <v>2</v>
      </c>
      <c r="S19" s="169" t="n">
        <f aca="false">SUM(M19:R19)</f>
        <v>4</v>
      </c>
      <c r="T19" s="160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</row>
    <row r="20" customFormat="false" ht="12.75" hidden="false" customHeight="true" outlineLevel="0" collapsed="false">
      <c r="A20" s="156"/>
      <c r="B20" s="169" t="n">
        <f aca="false">COUNTIF(B136:AE140,B19)</f>
        <v>0</v>
      </c>
      <c r="C20" s="169" t="n">
        <f aca="false">COUNTIF(B136:AE140,C19)</f>
        <v>3</v>
      </c>
      <c r="D20" s="169" t="n">
        <f aca="false">COUNTIF(B136:AE140,D19)</f>
        <v>0</v>
      </c>
      <c r="E20" s="169" t="n">
        <f aca="false">COUNTIF(B136:AE140,E19)</f>
        <v>1</v>
      </c>
      <c r="F20" s="169" t="n">
        <f aca="false">COUNTIF(B136:AE140,F19)</f>
        <v>0</v>
      </c>
      <c r="G20" s="169" t="n">
        <f aca="false">COUNTIF(B136:AE140,G19)</f>
        <v>2</v>
      </c>
      <c r="H20" s="169" t="n">
        <f aca="false">SUM(B20:G20)</f>
        <v>6</v>
      </c>
      <c r="I20" s="160"/>
      <c r="J20" s="155"/>
      <c r="K20" s="155"/>
      <c r="L20" s="156"/>
      <c r="M20" s="170" t="n">
        <f aca="false">IF(S19&gt;0,M19/S19,0)</f>
        <v>0</v>
      </c>
      <c r="N20" s="170" t="n">
        <f aca="false">IF(S19&gt;0,N19/S19,0)</f>
        <v>0.5</v>
      </c>
      <c r="O20" s="170" t="n">
        <f aca="false">IF(S19&gt;0,O19/S19,0)</f>
        <v>0</v>
      </c>
      <c r="P20" s="170" t="n">
        <f aca="false">IF(S19&gt;0,P19/S19,0)</f>
        <v>0</v>
      </c>
      <c r="Q20" s="170" t="n">
        <f aca="false">IF(S19&gt;0,Q19/S19,0)</f>
        <v>0</v>
      </c>
      <c r="R20" s="170" t="n">
        <f aca="false">IF(S19&gt;0,R19/S19,0)</f>
        <v>0.5</v>
      </c>
      <c r="S20" s="170" t="n">
        <f aca="false">SUM(M20:R20)</f>
        <v>1</v>
      </c>
      <c r="T20" s="160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</row>
    <row r="21" customFormat="false" ht="12.75" hidden="false" customHeight="true" outlineLevel="0" collapsed="false">
      <c r="A21" s="156"/>
      <c r="B21" s="170" t="n">
        <f aca="false">IF(H20&gt;0,B20/H20,0)</f>
        <v>0</v>
      </c>
      <c r="C21" s="170" t="n">
        <f aca="false">IF(H20&gt;0,C20/H20,0)</f>
        <v>0.5</v>
      </c>
      <c r="D21" s="170" t="n">
        <f aca="false">IF(H20&gt;0,D20/H20,0)</f>
        <v>0</v>
      </c>
      <c r="E21" s="170" t="n">
        <f aca="false">IF(H20&gt;0,E20/H20,0)</f>
        <v>0.1666666667</v>
      </c>
      <c r="F21" s="170" t="n">
        <f aca="false">IF(H20&gt;0,F20/H20,0)</f>
        <v>0</v>
      </c>
      <c r="G21" s="170" t="n">
        <f aca="false">IF(H20&gt;0,G20/H20,0)</f>
        <v>0.3333333333</v>
      </c>
      <c r="H21" s="170" t="n">
        <f aca="false">SUM(B21:G21)</f>
        <v>1</v>
      </c>
      <c r="I21" s="160"/>
      <c r="J21" s="155"/>
      <c r="K21" s="155"/>
      <c r="L21" s="172" t="s">
        <v>67</v>
      </c>
      <c r="M21" s="183" t="n">
        <f aca="false">IF(S19&gt;0,(M19-R19)/S19,0)</f>
        <v>-0.5</v>
      </c>
      <c r="N21" s="163"/>
      <c r="O21" s="163"/>
      <c r="P21" s="163"/>
      <c r="Q21" s="163"/>
      <c r="R21" s="163"/>
      <c r="S21" s="163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</row>
    <row r="22" customFormat="false" ht="12.75" hidden="false" customHeight="true" outlineLevel="0" collapsed="false">
      <c r="A22" s="172" t="s">
        <v>67</v>
      </c>
      <c r="B22" s="183" t="n">
        <f aca="false">IF(H20&gt;0,(B20-G20)/H20,0)</f>
        <v>-0.3333333333</v>
      </c>
      <c r="C22" s="163"/>
      <c r="D22" s="163"/>
      <c r="E22" s="163"/>
      <c r="F22" s="163"/>
      <c r="G22" s="163"/>
      <c r="H22" s="163"/>
      <c r="I22" s="155"/>
      <c r="J22" s="155"/>
      <c r="K22" s="155"/>
      <c r="L22" s="172" t="s">
        <v>68</v>
      </c>
      <c r="M22" s="184" t="n">
        <f aca="false">IF(S19&gt;0,(M19+N19+O19+P19)/S19,0)</f>
        <v>0.5</v>
      </c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</row>
    <row r="23" customFormat="false" ht="12.75" hidden="false" customHeight="true" outlineLevel="0" collapsed="false">
      <c r="A23" s="172" t="s">
        <v>68</v>
      </c>
      <c r="B23" s="184" t="n">
        <f aca="false">IF(H20&gt;0,(B20+C20+D20+E20)/H20,0)</f>
        <v>0.6666666667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</row>
    <row r="24" customFormat="false" ht="12.75" hidden="false" customHeight="true" outlineLevel="0" collapsed="false">
      <c r="A24" s="172"/>
      <c r="B24" s="18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customFormat="false" ht="12.75" hidden="false" customHeight="true" outlineLevel="0" collapsed="false">
      <c r="A25" s="164" t="s">
        <v>86</v>
      </c>
      <c r="B25" s="166" t="s">
        <v>2</v>
      </c>
      <c r="C25" s="154"/>
      <c r="D25" s="154"/>
      <c r="E25" s="154"/>
      <c r="F25" s="154"/>
      <c r="G25" s="154"/>
      <c r="H25" s="155"/>
      <c r="I25" s="166" t="s">
        <v>4</v>
      </c>
      <c r="J25" s="154"/>
      <c r="K25" s="155"/>
      <c r="L25" s="164" t="s">
        <v>87</v>
      </c>
      <c r="M25" s="166" t="s">
        <v>2</v>
      </c>
      <c r="N25" s="154"/>
      <c r="O25" s="154"/>
      <c r="P25" s="154"/>
      <c r="Q25" s="154"/>
      <c r="R25" s="154"/>
      <c r="S25" s="155"/>
      <c r="T25" s="166" t="s">
        <v>4</v>
      </c>
      <c r="U25" s="154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</row>
    <row r="26" customFormat="false" ht="12.75" hidden="false" customHeight="true" outlineLevel="0" collapsed="false">
      <c r="A26" s="156"/>
      <c r="B26" s="167" t="s">
        <v>57</v>
      </c>
      <c r="C26" s="167" t="s">
        <v>56</v>
      </c>
      <c r="D26" s="167" t="s">
        <v>54</v>
      </c>
      <c r="E26" s="167" t="s">
        <v>58</v>
      </c>
      <c r="F26" s="167" t="s">
        <v>59</v>
      </c>
      <c r="G26" s="167" t="s">
        <v>5</v>
      </c>
      <c r="H26" s="168"/>
      <c r="I26" s="167" t="s">
        <v>61</v>
      </c>
      <c r="J26" s="167" t="s">
        <v>53</v>
      </c>
      <c r="K26" s="160"/>
      <c r="L26" s="156"/>
      <c r="M26" s="167" t="s">
        <v>57</v>
      </c>
      <c r="N26" s="167" t="s">
        <v>56</v>
      </c>
      <c r="O26" s="167" t="s">
        <v>54</v>
      </c>
      <c r="P26" s="167" t="s">
        <v>58</v>
      </c>
      <c r="Q26" s="167" t="s">
        <v>59</v>
      </c>
      <c r="R26" s="167" t="s">
        <v>5</v>
      </c>
      <c r="S26" s="168"/>
      <c r="T26" s="167" t="s">
        <v>61</v>
      </c>
      <c r="U26" s="167" t="s">
        <v>53</v>
      </c>
      <c r="V26" s="160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</row>
    <row r="27" customFormat="false" ht="12.75" hidden="false" customHeight="true" outlineLevel="0" collapsed="false">
      <c r="A27" s="156"/>
      <c r="B27" s="169" t="n">
        <f aca="false">COUNTIF(B137:AE137,B26)</f>
        <v>0</v>
      </c>
      <c r="C27" s="169" t="n">
        <f aca="false">COUNTIF(B137:AE137,C26)</f>
        <v>0</v>
      </c>
      <c r="D27" s="169" t="n">
        <f aca="false">COUNTIF(B137:AE137,D26)</f>
        <v>0</v>
      </c>
      <c r="E27" s="169" t="n">
        <f aca="false">COUNTIF(B137:AE137,E26)</f>
        <v>0</v>
      </c>
      <c r="F27" s="169" t="n">
        <f aca="false">COUNTIF(B137:AE137,F26)</f>
        <v>0</v>
      </c>
      <c r="G27" s="169" t="n">
        <f aca="false">SUM(B27:F27)</f>
        <v>0</v>
      </c>
      <c r="H27" s="168"/>
      <c r="I27" s="169" t="n">
        <f aca="false">COUNTIF(B137:AE137,I26)</f>
        <v>1</v>
      </c>
      <c r="J27" s="169" t="n">
        <f aca="false">COUNTIF(B137:AE137,J26)</f>
        <v>1</v>
      </c>
      <c r="K27" s="160"/>
      <c r="L27" s="156"/>
      <c r="M27" s="169" t="n">
        <f aca="false">COUNTIF(B138:AE138,M26)</f>
        <v>0</v>
      </c>
      <c r="N27" s="169" t="n">
        <f aca="false">COUNTIF(B138:AE138,N26)</f>
        <v>0</v>
      </c>
      <c r="O27" s="169" t="n">
        <f aca="false">COUNTIF(B138:AE138,O26)</f>
        <v>0</v>
      </c>
      <c r="P27" s="169" t="n">
        <f aca="false">COUNTIF(B138:AE138,P26)</f>
        <v>0</v>
      </c>
      <c r="Q27" s="169" t="n">
        <f aca="false">COUNTIF(B138:AE138,Q26)</f>
        <v>0</v>
      </c>
      <c r="R27" s="169" t="n">
        <f aca="false">SUM(M27:Q27)</f>
        <v>0</v>
      </c>
      <c r="S27" s="168"/>
      <c r="T27" s="169" t="n">
        <f aca="false">COUNTIF(B138:AE138,T26)</f>
        <v>0</v>
      </c>
      <c r="U27" s="169" t="n">
        <f aca="false">COUNTIF(B138:AE138,U26)</f>
        <v>0</v>
      </c>
      <c r="V27" s="160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</row>
    <row r="28" customFormat="false" ht="12.75" hidden="false" customHeight="true" outlineLevel="0" collapsed="false">
      <c r="A28" s="156"/>
      <c r="B28" s="170" t="n">
        <f aca="false">IF(G27&gt;0,B27/G27,0)</f>
        <v>0</v>
      </c>
      <c r="C28" s="170" t="n">
        <f aca="false">IF(G27&gt;0,C27/G27,0)</f>
        <v>0</v>
      </c>
      <c r="D28" s="170" t="n">
        <f aca="false">IF(G27&gt;0,D27/G27,0)</f>
        <v>0</v>
      </c>
      <c r="E28" s="170" t="n">
        <f aca="false">IF(G27&gt;0,E27/G27,0)</f>
        <v>0</v>
      </c>
      <c r="F28" s="170" t="n">
        <f aca="false">IF(G27&gt;0,F27/G27,0)</f>
        <v>0</v>
      </c>
      <c r="G28" s="171" t="n">
        <f aca="false">SUM(B28:F28)</f>
        <v>0</v>
      </c>
      <c r="H28" s="160"/>
      <c r="I28" s="163"/>
      <c r="J28" s="163"/>
      <c r="K28" s="155"/>
      <c r="L28" s="156"/>
      <c r="M28" s="170" t="n">
        <f aca="false">IF(R27&gt;0,M27/R27,0)</f>
        <v>0</v>
      </c>
      <c r="N28" s="170" t="n">
        <f aca="false">IF(R27&gt;0,N27/R27,0)</f>
        <v>0</v>
      </c>
      <c r="O28" s="170" t="n">
        <f aca="false">IF(R27&gt;0,O27/R27,0)</f>
        <v>0</v>
      </c>
      <c r="P28" s="170" t="n">
        <f aca="false">IF(R27&gt;0,P27/R27,0)</f>
        <v>0</v>
      </c>
      <c r="Q28" s="170" t="n">
        <f aca="false">IF(R27&gt;0,Q27/R27,0)</f>
        <v>0</v>
      </c>
      <c r="R28" s="171" t="n">
        <f aca="false">SUM(M28:Q28)</f>
        <v>0</v>
      </c>
      <c r="S28" s="160"/>
      <c r="T28" s="163"/>
      <c r="U28" s="163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</row>
    <row r="29" customFormat="false" ht="12.75" hidden="false" customHeight="true" outlineLevel="0" collapsed="false">
      <c r="A29" s="172" t="s">
        <v>67</v>
      </c>
      <c r="B29" s="173" t="n">
        <f aca="false">IF(G27&gt;0,(B27-F27)/G27,0)</f>
        <v>0</v>
      </c>
      <c r="C29" s="163"/>
      <c r="D29" s="174"/>
      <c r="E29" s="174"/>
      <c r="F29" s="174"/>
      <c r="G29" s="163"/>
      <c r="H29" s="155"/>
      <c r="I29" s="155"/>
      <c r="J29" s="155"/>
      <c r="K29" s="155"/>
      <c r="L29" s="172" t="s">
        <v>67</v>
      </c>
      <c r="M29" s="173" t="n">
        <f aca="false">IF(R27&gt;0,(M27-Q27)/R27,0)</f>
        <v>0</v>
      </c>
      <c r="N29" s="163"/>
      <c r="O29" s="174"/>
      <c r="P29" s="174"/>
      <c r="Q29" s="174"/>
      <c r="R29" s="163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</row>
    <row r="30" customFormat="false" ht="12.75" hidden="false" customHeight="true" outlineLevel="0" collapsed="false">
      <c r="A30" s="172" t="s">
        <v>68</v>
      </c>
      <c r="B30" s="176" t="n">
        <f aca="false">IF(G27&gt;0,(B27+C27)/G27,0)</f>
        <v>0</v>
      </c>
      <c r="C30" s="177"/>
      <c r="D30" s="155"/>
      <c r="E30" s="155"/>
      <c r="F30" s="155"/>
      <c r="G30" s="155"/>
      <c r="H30" s="155"/>
      <c r="I30" s="155"/>
      <c r="J30" s="155"/>
      <c r="K30" s="155"/>
      <c r="L30" s="172" t="s">
        <v>68</v>
      </c>
      <c r="M30" s="176" t="n">
        <f aca="false">IF(R27&gt;0,(M27+N27)/R27,0)</f>
        <v>0</v>
      </c>
      <c r="N30" s="177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</row>
    <row r="31" customFormat="false" ht="12.75" hidden="false" customHeight="true" outlineLevel="0" collapsed="false">
      <c r="B31" s="178"/>
      <c r="C31" s="177"/>
      <c r="D31" s="155"/>
      <c r="E31" s="155"/>
      <c r="F31" s="155"/>
      <c r="G31" s="155"/>
      <c r="H31" s="155"/>
      <c r="I31" s="165" t="s">
        <v>69</v>
      </c>
      <c r="J31" s="155"/>
      <c r="K31" s="155"/>
      <c r="L31" s="155"/>
      <c r="M31" s="178"/>
      <c r="N31" s="177"/>
      <c r="O31" s="155"/>
      <c r="P31" s="155"/>
      <c r="Q31" s="155"/>
      <c r="R31" s="155"/>
      <c r="S31" s="155"/>
      <c r="T31" s="165" t="s">
        <v>69</v>
      </c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</row>
    <row r="32" customFormat="false" ht="12.75" hidden="false" customHeight="true" outlineLevel="0" collapsed="false">
      <c r="A32" s="155"/>
      <c r="B32" s="166" t="s">
        <v>1</v>
      </c>
      <c r="C32" s="154"/>
      <c r="D32" s="154"/>
      <c r="E32" s="154"/>
      <c r="F32" s="154"/>
      <c r="G32" s="154"/>
      <c r="H32" s="155"/>
      <c r="I32" s="179" t="s">
        <v>0</v>
      </c>
      <c r="J32" s="180" t="n">
        <f aca="false">B34+B41+I27</f>
        <v>1</v>
      </c>
      <c r="K32" s="155"/>
      <c r="L32" s="155"/>
      <c r="M32" s="166" t="s">
        <v>1</v>
      </c>
      <c r="N32" s="154"/>
      <c r="O32" s="154"/>
      <c r="P32" s="154"/>
      <c r="Q32" s="154"/>
      <c r="R32" s="154"/>
      <c r="S32" s="155"/>
      <c r="T32" s="179" t="s">
        <v>0</v>
      </c>
      <c r="U32" s="180" t="n">
        <f aca="false">M34+M41+T27</f>
        <v>1</v>
      </c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</row>
    <row r="33" customFormat="false" ht="12.75" hidden="false" customHeight="true" outlineLevel="0" collapsed="false">
      <c r="A33" s="156"/>
      <c r="B33" s="167" t="s">
        <v>50</v>
      </c>
      <c r="C33" s="167" t="s">
        <v>45</v>
      </c>
      <c r="D33" s="167" t="s">
        <v>70</v>
      </c>
      <c r="E33" s="167" t="s">
        <v>71</v>
      </c>
      <c r="F33" s="167" t="s">
        <v>55</v>
      </c>
      <c r="G33" s="167" t="s">
        <v>5</v>
      </c>
      <c r="H33" s="160"/>
      <c r="I33" s="179" t="s">
        <v>72</v>
      </c>
      <c r="J33" s="180" t="n">
        <f aca="false">G41+F34</f>
        <v>0</v>
      </c>
      <c r="K33" s="155"/>
      <c r="L33" s="156"/>
      <c r="M33" s="167" t="s">
        <v>50</v>
      </c>
      <c r="N33" s="167" t="s">
        <v>45</v>
      </c>
      <c r="O33" s="167" t="s">
        <v>70</v>
      </c>
      <c r="P33" s="167" t="s">
        <v>71</v>
      </c>
      <c r="Q33" s="167" t="s">
        <v>55</v>
      </c>
      <c r="R33" s="167" t="s">
        <v>5</v>
      </c>
      <c r="S33" s="160"/>
      <c r="T33" s="179" t="s">
        <v>72</v>
      </c>
      <c r="U33" s="180" t="n">
        <f aca="false">R41+Q34</f>
        <v>0</v>
      </c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</row>
    <row r="34" customFormat="false" ht="12.75" hidden="false" customHeight="true" outlineLevel="0" collapsed="false">
      <c r="A34" s="156"/>
      <c r="B34" s="169" t="n">
        <f aca="false">COUNTIF(B137:AE137,B33)</f>
        <v>0</v>
      </c>
      <c r="C34" s="169" t="n">
        <f aca="false">COUNTIF(B137:AE137,C33)</f>
        <v>4</v>
      </c>
      <c r="D34" s="169" t="n">
        <f aca="false">COUNTIF(B137:AE137,D33)</f>
        <v>0</v>
      </c>
      <c r="E34" s="169" t="n">
        <f aca="false">COUNTIF(B137:AE137,E33)</f>
        <v>0</v>
      </c>
      <c r="F34" s="169" t="n">
        <f aca="false">COUNTIF(B137:AE137,F33)</f>
        <v>0</v>
      </c>
      <c r="G34" s="169" t="n">
        <f aca="false">SUM(B34:F34)</f>
        <v>4</v>
      </c>
      <c r="H34" s="160"/>
      <c r="I34" s="179" t="s">
        <v>73</v>
      </c>
      <c r="J34" s="180" t="n">
        <f aca="false">F27</f>
        <v>0</v>
      </c>
      <c r="K34" s="155"/>
      <c r="L34" s="156"/>
      <c r="M34" s="169" t="n">
        <f aca="false">COUNTIF(B138:AE138,M33)</f>
        <v>1</v>
      </c>
      <c r="N34" s="169" t="n">
        <f aca="false">COUNTIF(B138:AE138,N33)</f>
        <v>6</v>
      </c>
      <c r="O34" s="169" t="n">
        <f aca="false">COUNTIF(B138:AE138,O33)</f>
        <v>0</v>
      </c>
      <c r="P34" s="169" t="n">
        <f aca="false">COUNTIF(B138:AE138,P33)</f>
        <v>0</v>
      </c>
      <c r="Q34" s="169" t="n">
        <f aca="false">COUNTIF(B138:AE138,Q33)</f>
        <v>0</v>
      </c>
      <c r="R34" s="169" t="n">
        <f aca="false">SUM(M34:Q34)</f>
        <v>7</v>
      </c>
      <c r="S34" s="160"/>
      <c r="T34" s="179" t="s">
        <v>73</v>
      </c>
      <c r="U34" s="180" t="n">
        <f aca="false">Q27</f>
        <v>0</v>
      </c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</row>
    <row r="35" customFormat="false" ht="12.75" hidden="false" customHeight="true" outlineLevel="0" collapsed="false">
      <c r="A35" s="172" t="s">
        <v>67</v>
      </c>
      <c r="B35" s="170" t="n">
        <f aca="false">IF($G$34&gt;0,B34/$G$34,0)</f>
        <v>0</v>
      </c>
      <c r="C35" s="170" t="n">
        <f aca="false">IF($G$34&gt;0,C34/$G$34,0)</f>
        <v>1</v>
      </c>
      <c r="D35" s="170" t="n">
        <f aca="false">IF($G$34&gt;0,D34/$G$34,0)</f>
        <v>0</v>
      </c>
      <c r="E35" s="170" t="n">
        <f aca="false">IF($G$34&gt;0,E34/$G$34,0)</f>
        <v>0</v>
      </c>
      <c r="F35" s="170" t="n">
        <f aca="false">IF($G$34&gt;0,F34/$G$34,0)</f>
        <v>0</v>
      </c>
      <c r="G35" s="170" t="n">
        <f aca="false">SUM(B35:F35)</f>
        <v>1</v>
      </c>
      <c r="H35" s="179" t="s">
        <v>74</v>
      </c>
      <c r="I35" s="180" t="n">
        <f aca="false">F41</f>
        <v>0</v>
      </c>
      <c r="J35" s="155"/>
      <c r="K35" s="156"/>
      <c r="L35" s="172" t="s">
        <v>67</v>
      </c>
      <c r="M35" s="170" t="n">
        <f aca="false">IF($G$69&gt;0,N34/$G$34,0)</f>
        <v>0</v>
      </c>
      <c r="N35" s="170" t="n">
        <f aca="false">IF($G$69&gt;0,O34/$G$34,0)</f>
        <v>0</v>
      </c>
      <c r="O35" s="170" t="n">
        <f aca="false">IF($G$69&gt;0,P34/$G$34,0)</f>
        <v>0</v>
      </c>
      <c r="P35" s="170" t="n">
        <f aca="false">IF($G$69&gt;0,Q34/$G$34,0)</f>
        <v>0</v>
      </c>
      <c r="Q35" s="170" t="n">
        <f aca="false">IF($G$69&gt;0,R34/$G$34,0)</f>
        <v>0</v>
      </c>
      <c r="R35" s="160"/>
      <c r="S35" s="179" t="s">
        <v>74</v>
      </c>
      <c r="T35" s="180" t="n">
        <f aca="false">Q41</f>
        <v>0</v>
      </c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</row>
    <row r="36" customFormat="false" ht="12.75" hidden="false" customHeight="true" outlineLevel="0" collapsed="false">
      <c r="A36" s="172" t="s">
        <v>68</v>
      </c>
      <c r="B36" s="173" t="n">
        <f aca="false">IF(G34&gt;0,(B34-F34)/G34,0)</f>
        <v>0</v>
      </c>
      <c r="C36" s="163"/>
      <c r="D36" s="163"/>
      <c r="E36" s="163"/>
      <c r="F36" s="163"/>
      <c r="G36" s="163"/>
      <c r="H36" s="155"/>
      <c r="I36" s="179" t="s">
        <v>75</v>
      </c>
      <c r="J36" s="181" t="n">
        <f aca="false">B29</f>
        <v>0</v>
      </c>
      <c r="K36" s="155"/>
      <c r="L36" s="172" t="s">
        <v>68</v>
      </c>
      <c r="M36" s="173" t="n">
        <f aca="false">IF(R34&gt;0,(M34-Q34)/R34,0)</f>
        <v>0.1428571429</v>
      </c>
      <c r="N36" s="163"/>
      <c r="O36" s="163"/>
      <c r="P36" s="163"/>
      <c r="Q36" s="163"/>
      <c r="R36" s="163"/>
      <c r="S36" s="155"/>
      <c r="T36" s="179" t="s">
        <v>75</v>
      </c>
      <c r="U36" s="181" t="n">
        <f aca="false">M29</f>
        <v>0</v>
      </c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</row>
    <row r="37" customFormat="false" ht="12.75" hidden="false" customHeight="true" outlineLevel="0" collapsed="false">
      <c r="B37" s="176" t="n">
        <f aca="false">IF(G34&gt;0,(B34+C34)/G34,0)</f>
        <v>1</v>
      </c>
      <c r="C37" s="155"/>
      <c r="D37" s="155"/>
      <c r="E37" s="155"/>
      <c r="F37" s="155"/>
      <c r="G37" s="155"/>
      <c r="H37" s="155"/>
      <c r="I37" s="179" t="s">
        <v>77</v>
      </c>
      <c r="J37" s="181" t="n">
        <f aca="false">B43</f>
        <v>0</v>
      </c>
      <c r="K37" s="155"/>
      <c r="M37" s="176" t="n">
        <f aca="false">IF(R34&gt;0,(M34+N34)/R34,0)</f>
        <v>1</v>
      </c>
      <c r="N37" s="155"/>
      <c r="O37" s="155"/>
      <c r="P37" s="155"/>
      <c r="Q37" s="155"/>
      <c r="R37" s="155"/>
      <c r="S37" s="155"/>
      <c r="T37" s="179" t="s">
        <v>77</v>
      </c>
      <c r="U37" s="181" t="n">
        <f aca="false">M43</f>
        <v>0</v>
      </c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</row>
    <row r="38" customFormat="false" ht="12.75" hidden="false" customHeight="true" outlineLevel="0" collapsed="false">
      <c r="A38" s="155"/>
      <c r="B38" s="178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78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</row>
    <row r="39" customFormat="false" ht="12.75" hidden="false" customHeight="true" outlineLevel="0" collapsed="false">
      <c r="B39" s="166" t="s">
        <v>3</v>
      </c>
      <c r="C39" s="154"/>
      <c r="D39" s="154"/>
      <c r="E39" s="154"/>
      <c r="F39" s="154"/>
      <c r="G39" s="154"/>
      <c r="H39" s="154"/>
      <c r="I39" s="155"/>
      <c r="J39" s="155"/>
      <c r="K39" s="155"/>
      <c r="L39" s="155"/>
      <c r="M39" s="166" t="s">
        <v>3</v>
      </c>
      <c r="N39" s="154"/>
      <c r="O39" s="154"/>
      <c r="P39" s="154"/>
      <c r="Q39" s="154"/>
      <c r="R39" s="154"/>
      <c r="S39" s="154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</row>
    <row r="40" customFormat="false" ht="12.75" hidden="false" customHeight="true" outlineLevel="0" collapsed="false">
      <c r="A40" s="156"/>
      <c r="B40" s="167" t="s">
        <v>51</v>
      </c>
      <c r="C40" s="167" t="s">
        <v>47</v>
      </c>
      <c r="D40" s="167" t="s">
        <v>78</v>
      </c>
      <c r="E40" s="167" t="s">
        <v>49</v>
      </c>
      <c r="F40" s="167" t="s">
        <v>52</v>
      </c>
      <c r="G40" s="167" t="s">
        <v>46</v>
      </c>
      <c r="H40" s="167" t="s">
        <v>5</v>
      </c>
      <c r="I40" s="160"/>
      <c r="J40" s="155"/>
      <c r="K40" s="155"/>
      <c r="L40" s="156"/>
      <c r="M40" s="167" t="s">
        <v>51</v>
      </c>
      <c r="N40" s="167" t="s">
        <v>47</v>
      </c>
      <c r="O40" s="167" t="s">
        <v>78</v>
      </c>
      <c r="P40" s="167" t="s">
        <v>49</v>
      </c>
      <c r="Q40" s="167" t="s">
        <v>52</v>
      </c>
      <c r="R40" s="167" t="s">
        <v>46</v>
      </c>
      <c r="S40" s="167" t="s">
        <v>5</v>
      </c>
      <c r="T40" s="160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</row>
    <row r="41" customFormat="false" ht="12.75" hidden="false" customHeight="true" outlineLevel="0" collapsed="false">
      <c r="A41" s="156"/>
      <c r="B41" s="169" t="n">
        <f aca="false">COUNTIF(B137:AE137,B40)</f>
        <v>0</v>
      </c>
      <c r="C41" s="169" t="n">
        <f aca="false">COUNTIF(B137:AE137,C40)</f>
        <v>0</v>
      </c>
      <c r="D41" s="169" t="n">
        <f aca="false">COUNTIF(B137:AE137,D40)</f>
        <v>0</v>
      </c>
      <c r="E41" s="169" t="n">
        <f aca="false">COUNTIF(B137:AE137,E40)</f>
        <v>0</v>
      </c>
      <c r="F41" s="169" t="n">
        <f aca="false">COUNTIF(B137:AE137,F40)</f>
        <v>0</v>
      </c>
      <c r="G41" s="169" t="n">
        <f aca="false">COUNTIF(B137:AE137,G40)</f>
        <v>0</v>
      </c>
      <c r="H41" s="169" t="n">
        <f aca="false">SUM(B41:G41)</f>
        <v>0</v>
      </c>
      <c r="I41" s="160"/>
      <c r="J41" s="155"/>
      <c r="K41" s="155"/>
      <c r="L41" s="156"/>
      <c r="M41" s="169" t="n">
        <f aca="false">COUNTIF(B138:AE138,M40)</f>
        <v>0</v>
      </c>
      <c r="N41" s="169" t="n">
        <f aca="false">COUNTIF(B138:AE138,N40)</f>
        <v>1</v>
      </c>
      <c r="O41" s="169" t="n">
        <f aca="false">COUNTIF(B138:AE138,O40)</f>
        <v>0</v>
      </c>
      <c r="P41" s="169" t="n">
        <f aca="false">COUNTIF(B138:AE138,P40)</f>
        <v>1</v>
      </c>
      <c r="Q41" s="169" t="n">
        <f aca="false">COUNTIF(B138:AE138,Q40)</f>
        <v>0</v>
      </c>
      <c r="R41" s="169" t="n">
        <f aca="false">COUNTIF(B138:AE138,R40)</f>
        <v>0</v>
      </c>
      <c r="S41" s="169" t="n">
        <f aca="false">SUM(M41:R41)</f>
        <v>2</v>
      </c>
      <c r="T41" s="160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</row>
    <row r="42" customFormat="false" ht="12.75" hidden="false" customHeight="true" outlineLevel="0" collapsed="false">
      <c r="A42" s="156"/>
      <c r="B42" s="170" t="n">
        <f aca="false">IF(H41&gt;0,B41/H41,0)</f>
        <v>0</v>
      </c>
      <c r="C42" s="170" t="n">
        <f aca="false">IF(H41&gt;0,C41/H41,0)</f>
        <v>0</v>
      </c>
      <c r="D42" s="170" t="n">
        <f aca="false">IF(H41&gt;0,D41/H41,0)</f>
        <v>0</v>
      </c>
      <c r="E42" s="170" t="n">
        <f aca="false">IF(H41&gt;0,E41/H41,0)</f>
        <v>0</v>
      </c>
      <c r="F42" s="170" t="n">
        <f aca="false">IF(H41&gt;0,F41/H41,0)</f>
        <v>0</v>
      </c>
      <c r="G42" s="170" t="n">
        <f aca="false">IF(H41&gt;0,G41/H41,0)</f>
        <v>0</v>
      </c>
      <c r="H42" s="170" t="n">
        <f aca="false">SUM(B42:G42)</f>
        <v>0</v>
      </c>
      <c r="I42" s="160"/>
      <c r="J42" s="155"/>
      <c r="K42" s="155"/>
      <c r="L42" s="156"/>
      <c r="M42" s="170" t="n">
        <f aca="false">IF(S41&gt;0,M41/S41,0)</f>
        <v>0</v>
      </c>
      <c r="N42" s="170" t="n">
        <f aca="false">IF(S41&gt;0,N41/S41,0)</f>
        <v>0.5</v>
      </c>
      <c r="O42" s="170" t="n">
        <f aca="false">IF(S41&gt;0,O41/S41,0)</f>
        <v>0</v>
      </c>
      <c r="P42" s="170" t="n">
        <f aca="false">IF(S41&gt;0,P41/S41,0)</f>
        <v>0.5</v>
      </c>
      <c r="Q42" s="170" t="n">
        <f aca="false">IF(S41&gt;0,Q41/S41,0)</f>
        <v>0</v>
      </c>
      <c r="R42" s="170" t="n">
        <f aca="false">IF(S41&gt;0,R41/S41,0)</f>
        <v>0</v>
      </c>
      <c r="S42" s="170" t="n">
        <f aca="false">SUM(M42:R42)</f>
        <v>1</v>
      </c>
      <c r="T42" s="160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</row>
    <row r="43" customFormat="false" ht="12.75" hidden="false" customHeight="true" outlineLevel="0" collapsed="false">
      <c r="A43" s="172" t="s">
        <v>67</v>
      </c>
      <c r="B43" s="183" t="n">
        <f aca="false">IF(H41&gt;0,(B41-G41)/H41,0)</f>
        <v>0</v>
      </c>
      <c r="C43" s="163"/>
      <c r="D43" s="163"/>
      <c r="E43" s="163"/>
      <c r="F43" s="163"/>
      <c r="G43" s="163"/>
      <c r="H43" s="163"/>
      <c r="I43" s="155"/>
      <c r="J43" s="155"/>
      <c r="K43" s="155"/>
      <c r="L43" s="172" t="s">
        <v>67</v>
      </c>
      <c r="M43" s="183" t="n">
        <f aca="false">IF(S41&gt;0,(M41-R41)/S41,0)</f>
        <v>0</v>
      </c>
      <c r="N43" s="163"/>
      <c r="O43" s="163"/>
      <c r="P43" s="163"/>
      <c r="Q43" s="163"/>
      <c r="R43" s="163"/>
      <c r="S43" s="163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</row>
    <row r="44" customFormat="false" ht="12.75" hidden="false" customHeight="true" outlineLevel="0" collapsed="false">
      <c r="A44" s="172" t="s">
        <v>68</v>
      </c>
      <c r="B44" s="184" t="n">
        <f aca="false">IF(H41&gt;0,(B41+C41+D41+E41)/H41,0)</f>
        <v>0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72" t="s">
        <v>68</v>
      </c>
      <c r="M44" s="184" t="n">
        <f aca="false">IF(S41&gt;0,(M41+N41+O41+P41)/S41,0)</f>
        <v>1</v>
      </c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</row>
    <row r="45" customFormat="false" ht="12.75" hidden="false" customHeight="true" outlineLevel="0" collapsed="false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</row>
    <row r="46" customFormat="false" ht="12.75" hidden="false" customHeight="true" outlineLevel="0" collapsed="false">
      <c r="A46" s="155"/>
      <c r="B46" s="165"/>
      <c r="C46" s="155"/>
      <c r="D46" s="155"/>
      <c r="E46" s="155"/>
      <c r="F46" s="155"/>
      <c r="G46" s="155"/>
      <c r="H46" s="155"/>
      <c r="I46" s="16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</row>
    <row r="47" customFormat="false" ht="12.75" hidden="false" customHeight="true" outlineLevel="0" collapsed="false">
      <c r="A47" s="164" t="s">
        <v>88</v>
      </c>
      <c r="B47" s="166" t="s">
        <v>2</v>
      </c>
      <c r="C47" s="154"/>
      <c r="D47" s="154"/>
      <c r="E47" s="154"/>
      <c r="F47" s="154"/>
      <c r="G47" s="154"/>
      <c r="H47" s="155"/>
      <c r="I47" s="166" t="s">
        <v>4</v>
      </c>
      <c r="J47" s="154"/>
      <c r="K47" s="155"/>
      <c r="L47" s="164" t="s">
        <v>89</v>
      </c>
      <c r="M47" s="166" t="s">
        <v>2</v>
      </c>
      <c r="N47" s="154"/>
      <c r="O47" s="154"/>
      <c r="P47" s="154"/>
      <c r="Q47" s="154"/>
      <c r="R47" s="154"/>
      <c r="S47" s="155"/>
      <c r="T47" s="166" t="s">
        <v>4</v>
      </c>
      <c r="U47" s="154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</row>
    <row r="48" customFormat="false" ht="12.75" hidden="false" customHeight="true" outlineLevel="0" collapsed="false">
      <c r="A48" s="156"/>
      <c r="B48" s="167" t="s">
        <v>57</v>
      </c>
      <c r="C48" s="167" t="s">
        <v>56</v>
      </c>
      <c r="D48" s="167" t="s">
        <v>54</v>
      </c>
      <c r="E48" s="167" t="s">
        <v>58</v>
      </c>
      <c r="F48" s="167" t="s">
        <v>59</v>
      </c>
      <c r="G48" s="167" t="s">
        <v>5</v>
      </c>
      <c r="H48" s="168"/>
      <c r="I48" s="167" t="s">
        <v>61</v>
      </c>
      <c r="J48" s="167" t="s">
        <v>53</v>
      </c>
      <c r="K48" s="186"/>
      <c r="L48" s="156"/>
      <c r="M48" s="167" t="s">
        <v>57</v>
      </c>
      <c r="N48" s="167" t="s">
        <v>56</v>
      </c>
      <c r="O48" s="167" t="s">
        <v>54</v>
      </c>
      <c r="P48" s="167" t="s">
        <v>58</v>
      </c>
      <c r="Q48" s="167" t="s">
        <v>59</v>
      </c>
      <c r="R48" s="167" t="s">
        <v>5</v>
      </c>
      <c r="S48" s="168"/>
      <c r="T48" s="167" t="s">
        <v>61</v>
      </c>
      <c r="U48" s="167" t="s">
        <v>53</v>
      </c>
      <c r="V48" s="160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</row>
    <row r="49" customFormat="false" ht="12.75" hidden="false" customHeight="true" outlineLevel="0" collapsed="false">
      <c r="A49" s="156"/>
      <c r="B49" s="169" t="n">
        <f aca="false">COUNTIF(B139:AE139,B48)</f>
        <v>0</v>
      </c>
      <c r="C49" s="169" t="n">
        <f aca="false">COUNTIF(B139:AE139,C48)</f>
        <v>0</v>
      </c>
      <c r="D49" s="169" t="n">
        <f aca="false">COUNTIF(B139:AE139,D48)</f>
        <v>0</v>
      </c>
      <c r="E49" s="169" t="n">
        <f aca="false">COUNTIF(B139:AE139,E48)</f>
        <v>0</v>
      </c>
      <c r="F49" s="169" t="n">
        <f aca="false">COUNTIF(B139:AE139,F48)</f>
        <v>0</v>
      </c>
      <c r="G49" s="169" t="n">
        <f aca="false">SUM(B49:F49)</f>
        <v>0</v>
      </c>
      <c r="H49" s="168"/>
      <c r="I49" s="169" t="n">
        <f aca="false">COUNTIF(B139:AE139,I48)</f>
        <v>1</v>
      </c>
      <c r="J49" s="169" t="n">
        <f aca="false">COUNTIF(B139:AE139,J48)</f>
        <v>1</v>
      </c>
      <c r="K49" s="186"/>
      <c r="L49" s="156"/>
      <c r="M49" s="169" t="n">
        <f aca="false">COUNTIF(B140:AE140,M48)</f>
        <v>0</v>
      </c>
      <c r="N49" s="169" t="n">
        <f aca="false">COUNTIF(B140:AE140,N48)</f>
        <v>0</v>
      </c>
      <c r="O49" s="169" t="n">
        <f aca="false">COUNTIF(B140:AE140,O48)</f>
        <v>0</v>
      </c>
      <c r="P49" s="169" t="n">
        <f aca="false">COUNTIF(B140:AE140,P48)</f>
        <v>0</v>
      </c>
      <c r="Q49" s="169" t="n">
        <f aca="false">COUNTIF(B140:AE140,Q48)</f>
        <v>0</v>
      </c>
      <c r="R49" s="169" t="n">
        <f aca="false">SUM(M49:Q49)</f>
        <v>0</v>
      </c>
      <c r="S49" s="168"/>
      <c r="T49" s="169" t="n">
        <f aca="false">COUNTIF(B140:AE140,T48)</f>
        <v>0</v>
      </c>
      <c r="U49" s="169" t="n">
        <f aca="false">COUNTIF(B140:AE140,U48)</f>
        <v>0</v>
      </c>
      <c r="V49" s="160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</row>
    <row r="50" customFormat="false" ht="12.75" hidden="false" customHeight="true" outlineLevel="0" collapsed="false">
      <c r="A50" s="156"/>
      <c r="B50" s="170" t="n">
        <f aca="false">IF(G49&gt;0,B49/G49,0)</f>
        <v>0</v>
      </c>
      <c r="C50" s="170" t="n">
        <f aca="false">IF(G49&gt;0,C49/G49,0)</f>
        <v>0</v>
      </c>
      <c r="D50" s="170" t="n">
        <f aca="false">IF(G49&gt;0,D49/G49,0)</f>
        <v>0</v>
      </c>
      <c r="E50" s="170" t="n">
        <f aca="false">IF(G49&gt;0,E49/G49,0)</f>
        <v>0</v>
      </c>
      <c r="F50" s="170" t="n">
        <f aca="false">IF(G49&gt;0,F49/G49,0)</f>
        <v>0</v>
      </c>
      <c r="G50" s="171" t="n">
        <f aca="false">SUM(B50:F50)</f>
        <v>0</v>
      </c>
      <c r="H50" s="160"/>
      <c r="I50" s="163"/>
      <c r="J50" s="163"/>
      <c r="K50" s="153"/>
      <c r="L50" s="156"/>
      <c r="M50" s="170" t="n">
        <f aca="false">IF(R49&gt;0,M49/R49,0)</f>
        <v>0</v>
      </c>
      <c r="N50" s="170" t="n">
        <f aca="false">IF(R49&gt;0,N49/R49,0)</f>
        <v>0</v>
      </c>
      <c r="O50" s="170" t="n">
        <f aca="false">IF(R49&gt;0,O49/R49,0)</f>
        <v>0</v>
      </c>
      <c r="P50" s="170" t="n">
        <f aca="false">IF(R49&gt;0,P49/R49,0)</f>
        <v>0</v>
      </c>
      <c r="Q50" s="170" t="n">
        <f aca="false">IF(R49&gt;0,Q49/R49,0)</f>
        <v>0</v>
      </c>
      <c r="R50" s="171" t="n">
        <f aca="false">SUM(M50:Q50)</f>
        <v>0</v>
      </c>
      <c r="S50" s="160"/>
      <c r="T50" s="163"/>
      <c r="U50" s="163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</row>
    <row r="51" customFormat="false" ht="12.75" hidden="false" customHeight="true" outlineLevel="0" collapsed="false">
      <c r="A51" s="172" t="s">
        <v>67</v>
      </c>
      <c r="B51" s="173" t="n">
        <f aca="false">IF(G49&gt;0,(B49-F49)/G49,0)</f>
        <v>0</v>
      </c>
      <c r="C51" s="163"/>
      <c r="D51" s="174"/>
      <c r="E51" s="174"/>
      <c r="F51" s="174"/>
      <c r="G51" s="163"/>
      <c r="H51" s="155"/>
      <c r="I51" s="155"/>
      <c r="J51" s="155"/>
      <c r="K51" s="153"/>
      <c r="L51" s="172" t="s">
        <v>67</v>
      </c>
      <c r="M51" s="173" t="n">
        <f aca="false">IF(R49&gt;0,(M49-Q49)/R49,0)</f>
        <v>0</v>
      </c>
      <c r="N51" s="163"/>
      <c r="O51" s="174"/>
      <c r="P51" s="174"/>
      <c r="Q51" s="174"/>
      <c r="R51" s="163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</row>
    <row r="52" customFormat="false" ht="12.75" hidden="false" customHeight="true" outlineLevel="0" collapsed="false">
      <c r="A52" s="172" t="s">
        <v>68</v>
      </c>
      <c r="B52" s="176" t="n">
        <f aca="false">IF(G49&gt;0,(B49+C49)/G49,0)</f>
        <v>0</v>
      </c>
      <c r="C52" s="177"/>
      <c r="D52" s="155"/>
      <c r="E52" s="155"/>
      <c r="F52" s="155"/>
      <c r="G52" s="155"/>
      <c r="H52" s="155"/>
      <c r="I52" s="155"/>
      <c r="J52" s="155"/>
      <c r="K52" s="153"/>
      <c r="L52" s="172" t="s">
        <v>68</v>
      </c>
      <c r="M52" s="176" t="n">
        <f aca="false">IF(R49&gt;0,(M49+N49)/R49,0)</f>
        <v>0</v>
      </c>
      <c r="N52" s="177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</row>
    <row r="53" customFormat="false" ht="12.75" hidden="false" customHeight="true" outlineLevel="0" collapsed="false">
      <c r="A53" s="155"/>
      <c r="B53" s="178"/>
      <c r="C53" s="177"/>
      <c r="D53" s="155"/>
      <c r="E53" s="155"/>
      <c r="F53" s="155"/>
      <c r="G53" s="155"/>
      <c r="H53" s="155"/>
      <c r="I53" s="165" t="s">
        <v>69</v>
      </c>
      <c r="J53" s="155"/>
      <c r="K53" s="153"/>
      <c r="L53" s="155"/>
      <c r="M53" s="178"/>
      <c r="N53" s="177"/>
      <c r="O53" s="155"/>
      <c r="P53" s="155"/>
      <c r="Q53" s="155"/>
      <c r="R53" s="155"/>
      <c r="S53" s="155"/>
      <c r="T53" s="165" t="s">
        <v>69</v>
      </c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</row>
    <row r="54" customFormat="false" ht="12.75" hidden="false" customHeight="true" outlineLevel="0" collapsed="false">
      <c r="A54" s="155"/>
      <c r="B54" s="166" t="s">
        <v>1</v>
      </c>
      <c r="C54" s="154"/>
      <c r="D54" s="154"/>
      <c r="E54" s="154"/>
      <c r="F54" s="154"/>
      <c r="G54" s="154"/>
      <c r="H54" s="155"/>
      <c r="I54" s="179" t="s">
        <v>0</v>
      </c>
      <c r="J54" s="180" t="n">
        <f aca="false">B56+B63+I49</f>
        <v>1</v>
      </c>
      <c r="K54" s="153"/>
      <c r="L54" s="155"/>
      <c r="M54" s="166" t="s">
        <v>1</v>
      </c>
      <c r="N54" s="154"/>
      <c r="O54" s="154"/>
      <c r="P54" s="154"/>
      <c r="Q54" s="154"/>
      <c r="R54" s="154"/>
      <c r="S54" s="155"/>
      <c r="T54" s="179" t="s">
        <v>0</v>
      </c>
      <c r="U54" s="180" t="n">
        <f aca="false">M56+M63+T49</f>
        <v>0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</row>
    <row r="55" customFormat="false" ht="12.75" hidden="false" customHeight="true" outlineLevel="0" collapsed="false">
      <c r="A55" s="156"/>
      <c r="B55" s="167" t="s">
        <v>50</v>
      </c>
      <c r="C55" s="167" t="s">
        <v>45</v>
      </c>
      <c r="D55" s="167" t="s">
        <v>70</v>
      </c>
      <c r="E55" s="167" t="s">
        <v>71</v>
      </c>
      <c r="F55" s="167" t="s">
        <v>55</v>
      </c>
      <c r="G55" s="167" t="s">
        <v>5</v>
      </c>
      <c r="H55" s="160"/>
      <c r="I55" s="179" t="s">
        <v>72</v>
      </c>
      <c r="J55" s="180" t="n">
        <f aca="false">G63+F56</f>
        <v>0</v>
      </c>
      <c r="K55" s="153"/>
      <c r="L55" s="156"/>
      <c r="M55" s="167" t="s">
        <v>50</v>
      </c>
      <c r="N55" s="167" t="s">
        <v>45</v>
      </c>
      <c r="O55" s="167" t="s">
        <v>70</v>
      </c>
      <c r="P55" s="167" t="s">
        <v>71</v>
      </c>
      <c r="Q55" s="167" t="s">
        <v>55</v>
      </c>
      <c r="R55" s="167" t="s">
        <v>5</v>
      </c>
      <c r="S55" s="160"/>
      <c r="T55" s="179" t="s">
        <v>72</v>
      </c>
      <c r="U55" s="180" t="n">
        <f aca="false">R63+Q56</f>
        <v>0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</row>
    <row r="56" customFormat="false" ht="12.75" hidden="false" customHeight="true" outlineLevel="0" collapsed="false">
      <c r="A56" s="156"/>
      <c r="B56" s="169" t="n">
        <f aca="false">COUNTIF(B139:AE139,B55)</f>
        <v>0</v>
      </c>
      <c r="C56" s="169" t="n">
        <f aca="false">COUNTIF(B139:AE139,C55)</f>
        <v>2</v>
      </c>
      <c r="D56" s="169" t="n">
        <f aca="false">COUNTIF(B139:AE139,D55)</f>
        <v>0</v>
      </c>
      <c r="E56" s="169" t="n">
        <f aca="false">COUNTIF(B139:AE139,E55)</f>
        <v>0</v>
      </c>
      <c r="F56" s="169" t="n">
        <f aca="false">COUNTIF(B139:AE139,F55)</f>
        <v>0</v>
      </c>
      <c r="G56" s="169" t="n">
        <f aca="false">SUM(B56:F56)</f>
        <v>2</v>
      </c>
      <c r="H56" s="160"/>
      <c r="I56" s="179" t="s">
        <v>73</v>
      </c>
      <c r="J56" s="180" t="n">
        <f aca="false">F49</f>
        <v>0</v>
      </c>
      <c r="K56" s="153"/>
      <c r="L56" s="156"/>
      <c r="M56" s="169" t="n">
        <f aca="false">COUNTIF(B140:AE140,M55)</f>
        <v>0</v>
      </c>
      <c r="N56" s="169" t="n">
        <f aca="false">COUNTIF(B140:AE140,N55)</f>
        <v>0</v>
      </c>
      <c r="O56" s="169" t="n">
        <f aca="false">COUNTIF(B140:AE140,O55)</f>
        <v>0</v>
      </c>
      <c r="P56" s="169" t="n">
        <f aca="false">COUNTIF(B140:AE140,P55)</f>
        <v>0</v>
      </c>
      <c r="Q56" s="169" t="n">
        <f aca="false">COUNTIF(B140:AE140,Q55)</f>
        <v>0</v>
      </c>
      <c r="R56" s="169" t="n">
        <f aca="false">SUM(M56:Q56)</f>
        <v>0</v>
      </c>
      <c r="S56" s="160"/>
      <c r="T56" s="179" t="s">
        <v>73</v>
      </c>
      <c r="U56" s="180" t="n">
        <f aca="false">Q49</f>
        <v>0</v>
      </c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</row>
    <row r="57" customFormat="false" ht="12.75" hidden="false" customHeight="true" outlineLevel="0" collapsed="false">
      <c r="A57" s="156"/>
      <c r="B57" s="170" t="n">
        <f aca="false">IF(G56&gt;0,B56/G56,0)</f>
        <v>0</v>
      </c>
      <c r="C57" s="170" t="n">
        <f aca="false">IF(G46&gt;0,C56/G56,0)</f>
        <v>0</v>
      </c>
      <c r="D57" s="170" t="n">
        <f aca="false">IF(G56&gt;0,D56/G56,0)</f>
        <v>0</v>
      </c>
      <c r="E57" s="170" t="n">
        <f aca="false">IF(G46&gt;0,E56/G56,0)</f>
        <v>0</v>
      </c>
      <c r="F57" s="170" t="n">
        <f aca="false">IF(G46&gt;0,F56/G56,0)</f>
        <v>0</v>
      </c>
      <c r="G57" s="170" t="n">
        <f aca="false">SUM(B57:F57)</f>
        <v>0</v>
      </c>
      <c r="H57" s="160"/>
      <c r="I57" s="179" t="s">
        <v>74</v>
      </c>
      <c r="J57" s="180" t="n">
        <f aca="false">F63</f>
        <v>0</v>
      </c>
      <c r="K57" s="153"/>
      <c r="L57" s="156"/>
      <c r="M57" s="170" t="n">
        <f aca="false">IF(R56&gt;0,M56/R56,0)</f>
        <v>0</v>
      </c>
      <c r="N57" s="170" t="n">
        <f aca="false">IF(G113&gt;0,N56/R56,0)</f>
        <v>0</v>
      </c>
      <c r="O57" s="170" t="n">
        <f aca="false">IF(R56&gt;0,O56/R56,0)</f>
        <v>0</v>
      </c>
      <c r="P57" s="170" t="n">
        <f aca="false">IF(G113&gt;0,P56/R56,0)</f>
        <v>0</v>
      </c>
      <c r="Q57" s="170" t="n">
        <f aca="false">IF(G113&gt;0,Q56/R56,0)</f>
        <v>0</v>
      </c>
      <c r="R57" s="170" t="n">
        <f aca="false">SUM(M57:Q57)</f>
        <v>0</v>
      </c>
      <c r="S57" s="160"/>
      <c r="T57" s="179" t="s">
        <v>74</v>
      </c>
      <c r="U57" s="180" t="n">
        <f aca="false">Q63</f>
        <v>0</v>
      </c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</row>
    <row r="58" customFormat="false" ht="12.75" hidden="false" customHeight="true" outlineLevel="0" collapsed="false">
      <c r="A58" s="172" t="s">
        <v>67</v>
      </c>
      <c r="B58" s="173" t="n">
        <f aca="false">IF(G56&gt;0,(B56-F56)/G56,0)</f>
        <v>0</v>
      </c>
      <c r="C58" s="163"/>
      <c r="D58" s="163"/>
      <c r="E58" s="163"/>
      <c r="F58" s="163"/>
      <c r="G58" s="163"/>
      <c r="H58" s="155"/>
      <c r="I58" s="179" t="s">
        <v>75</v>
      </c>
      <c r="J58" s="181" t="n">
        <f aca="false">B51</f>
        <v>0</v>
      </c>
      <c r="K58" s="153"/>
      <c r="L58" s="172" t="s">
        <v>67</v>
      </c>
      <c r="M58" s="173" t="n">
        <f aca="false">IF(R56&gt;0,(M56-Q56)/R56,0)</f>
        <v>0</v>
      </c>
      <c r="N58" s="163"/>
      <c r="O58" s="163"/>
      <c r="P58" s="163"/>
      <c r="Q58" s="163"/>
      <c r="R58" s="163"/>
      <c r="S58" s="155"/>
      <c r="T58" s="179" t="s">
        <v>75</v>
      </c>
      <c r="U58" s="181" t="n">
        <f aca="false">M51</f>
        <v>0</v>
      </c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</row>
    <row r="59" customFormat="false" ht="12.75" hidden="false" customHeight="true" outlineLevel="0" collapsed="false">
      <c r="A59" s="172" t="s">
        <v>68</v>
      </c>
      <c r="B59" s="176" t="n">
        <f aca="false">IF(G56&gt;0,(B56+C56)/G56,0)</f>
        <v>1</v>
      </c>
      <c r="C59" s="155"/>
      <c r="D59" s="155"/>
      <c r="E59" s="155"/>
      <c r="F59" s="155"/>
      <c r="G59" s="155"/>
      <c r="H59" s="155"/>
      <c r="I59" s="179" t="s">
        <v>77</v>
      </c>
      <c r="J59" s="181" t="n">
        <f aca="false">B65</f>
        <v>0</v>
      </c>
      <c r="K59" s="153"/>
      <c r="L59" s="172" t="s">
        <v>68</v>
      </c>
      <c r="M59" s="176" t="n">
        <f aca="false">IF(R56&gt;0,(M56+N56)/R56,0)</f>
        <v>0</v>
      </c>
      <c r="N59" s="155"/>
      <c r="O59" s="155"/>
      <c r="P59" s="155"/>
      <c r="Q59" s="155"/>
      <c r="R59" s="155"/>
      <c r="S59" s="155"/>
      <c r="T59" s="179" t="s">
        <v>77</v>
      </c>
      <c r="U59" s="181" t="n">
        <f aca="false">M65</f>
        <v>0</v>
      </c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</row>
    <row r="60" customFormat="false" ht="12.75" hidden="false" customHeight="true" outlineLevel="0" collapsed="false">
      <c r="A60" s="155"/>
      <c r="B60" s="184"/>
      <c r="C60" s="155"/>
      <c r="D60" s="155"/>
      <c r="E60" s="155"/>
      <c r="F60" s="155"/>
      <c r="G60" s="155"/>
      <c r="H60" s="155"/>
      <c r="I60" s="155"/>
      <c r="J60" s="155"/>
      <c r="K60" s="153"/>
      <c r="L60" s="155"/>
      <c r="M60" s="178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</row>
    <row r="61" customFormat="false" ht="12.75" hidden="false" customHeight="true" outlineLevel="0" collapsed="false">
      <c r="A61" s="155"/>
      <c r="B61" s="166" t="s">
        <v>3</v>
      </c>
      <c r="C61" s="154"/>
      <c r="D61" s="154"/>
      <c r="E61" s="154"/>
      <c r="F61" s="154"/>
      <c r="G61" s="154"/>
      <c r="H61" s="154"/>
      <c r="I61" s="155"/>
      <c r="J61" s="155"/>
      <c r="K61" s="153"/>
      <c r="L61" s="155"/>
      <c r="M61" s="166" t="s">
        <v>3</v>
      </c>
      <c r="N61" s="154"/>
      <c r="O61" s="154"/>
      <c r="P61" s="154"/>
      <c r="Q61" s="154"/>
      <c r="R61" s="154"/>
      <c r="S61" s="154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</row>
    <row r="62" customFormat="false" ht="12.75" hidden="false" customHeight="true" outlineLevel="0" collapsed="false">
      <c r="A62" s="156"/>
      <c r="B62" s="167" t="s">
        <v>51</v>
      </c>
      <c r="C62" s="167" t="s">
        <v>47</v>
      </c>
      <c r="D62" s="167" t="s">
        <v>78</v>
      </c>
      <c r="E62" s="167" t="s">
        <v>49</v>
      </c>
      <c r="F62" s="167" t="s">
        <v>52</v>
      </c>
      <c r="G62" s="167" t="s">
        <v>46</v>
      </c>
      <c r="H62" s="167" t="s">
        <v>5</v>
      </c>
      <c r="I62" s="160"/>
      <c r="J62" s="155"/>
      <c r="K62" s="153"/>
      <c r="L62" s="156"/>
      <c r="M62" s="167" t="s">
        <v>51</v>
      </c>
      <c r="N62" s="167" t="s">
        <v>47</v>
      </c>
      <c r="O62" s="167" t="s">
        <v>78</v>
      </c>
      <c r="P62" s="167" t="s">
        <v>49</v>
      </c>
      <c r="Q62" s="167" t="s">
        <v>52</v>
      </c>
      <c r="R62" s="167" t="s">
        <v>46</v>
      </c>
      <c r="S62" s="167" t="s">
        <v>5</v>
      </c>
      <c r="T62" s="160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</row>
    <row r="63" customFormat="false" ht="12.75" hidden="false" customHeight="true" outlineLevel="0" collapsed="false">
      <c r="A63" s="156"/>
      <c r="B63" s="169" t="n">
        <f aca="false">COUNTIF(B139:AE139,B62)</f>
        <v>0</v>
      </c>
      <c r="C63" s="169" t="n">
        <f aca="false">COUNTIF(B139:AE139,C62)</f>
        <v>0</v>
      </c>
      <c r="D63" s="169" t="n">
        <f aca="false">COUNTIF(B139:AE139,D62)</f>
        <v>0</v>
      </c>
      <c r="E63" s="169" t="n">
        <f aca="false">COUNTIF(B139:AE139,E62)</f>
        <v>0</v>
      </c>
      <c r="F63" s="169" t="n">
        <f aca="false">COUNTIF(B139:AE139,F62)</f>
        <v>0</v>
      </c>
      <c r="G63" s="169" t="n">
        <f aca="false">COUNTIF(B139:AE139,G62)</f>
        <v>0</v>
      </c>
      <c r="H63" s="169" t="n">
        <f aca="false">SUM(B63:G63)</f>
        <v>0</v>
      </c>
      <c r="I63" s="160"/>
      <c r="J63" s="155"/>
      <c r="K63" s="153"/>
      <c r="L63" s="156"/>
      <c r="M63" s="169" t="n">
        <f aca="false">COUNTIF(B140:AE140,M62)</f>
        <v>0</v>
      </c>
      <c r="N63" s="169" t="n">
        <f aca="false">COUNTIF(B140:AE140,N62)</f>
        <v>0</v>
      </c>
      <c r="O63" s="169" t="n">
        <f aca="false">COUNTIF(B140:AE140,O62)</f>
        <v>0</v>
      </c>
      <c r="P63" s="169" t="n">
        <f aca="false">COUNTIF(B140:AE140,P62)</f>
        <v>0</v>
      </c>
      <c r="Q63" s="169" t="n">
        <f aca="false">COUNTIF(B140:AE140,Q62)</f>
        <v>0</v>
      </c>
      <c r="R63" s="169" t="n">
        <f aca="false">COUNTIF(B140:AE140,R62)</f>
        <v>0</v>
      </c>
      <c r="S63" s="169" t="n">
        <f aca="false">SUM(M63:R63)</f>
        <v>0</v>
      </c>
      <c r="T63" s="160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</row>
    <row r="64" customFormat="false" ht="12.75" hidden="false" customHeight="true" outlineLevel="0" collapsed="false">
      <c r="A64" s="156"/>
      <c r="B64" s="170" t="n">
        <f aca="false">IF(H63&gt;0,B63/H63,0)</f>
        <v>0</v>
      </c>
      <c r="C64" s="170" t="n">
        <f aca="false">IF(H63&gt;0,C63/H63,0)</f>
        <v>0</v>
      </c>
      <c r="D64" s="170" t="n">
        <f aca="false">IF(H63&gt;0,D63/H63,0)</f>
        <v>0</v>
      </c>
      <c r="E64" s="170" t="n">
        <f aca="false">IF(H63&gt;0,E63/H63,0)</f>
        <v>0</v>
      </c>
      <c r="F64" s="170" t="n">
        <f aca="false">IF(H63&gt;0,F63/H63,0)</f>
        <v>0</v>
      </c>
      <c r="G64" s="170" t="n">
        <f aca="false">IF(H63&gt;0,G63/H63,0)</f>
        <v>0</v>
      </c>
      <c r="H64" s="170" t="n">
        <f aca="false">SUM(B64:G64)</f>
        <v>0</v>
      </c>
      <c r="I64" s="160"/>
      <c r="J64" s="155"/>
      <c r="K64" s="153"/>
      <c r="L64" s="156"/>
      <c r="M64" s="170" t="n">
        <f aca="false">IF(S63&gt;0,M63/S63,0)</f>
        <v>0</v>
      </c>
      <c r="N64" s="170" t="n">
        <f aca="false">IF(S63&gt;0,N63/S63,0)</f>
        <v>0</v>
      </c>
      <c r="O64" s="170" t="n">
        <f aca="false">IF(S63&gt;0,O63/S63,0)</f>
        <v>0</v>
      </c>
      <c r="P64" s="170" t="n">
        <f aca="false">IF(S63&gt;0,P63/S63,0)</f>
        <v>0</v>
      </c>
      <c r="Q64" s="170" t="n">
        <f aca="false">IF(S63&gt;0,Q63/S63,0)</f>
        <v>0</v>
      </c>
      <c r="R64" s="170" t="n">
        <f aca="false">IF(S63&gt;0,R63/S63,0)</f>
        <v>0</v>
      </c>
      <c r="S64" s="170" t="n">
        <f aca="false">SUM(M64:R64)</f>
        <v>0</v>
      </c>
      <c r="T64" s="160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</row>
    <row r="65" customFormat="false" ht="12.75" hidden="false" customHeight="true" outlineLevel="0" collapsed="false">
      <c r="A65" s="172" t="s">
        <v>67</v>
      </c>
      <c r="B65" s="183" t="n">
        <f aca="false">IF(H63&gt;0,(B63-G63)/H63,0)</f>
        <v>0</v>
      </c>
      <c r="C65" s="163"/>
      <c r="D65" s="163"/>
      <c r="E65" s="163"/>
      <c r="F65" s="163"/>
      <c r="G65" s="163"/>
      <c r="H65" s="163"/>
      <c r="I65" s="155"/>
      <c r="J65" s="155"/>
      <c r="K65" s="153"/>
      <c r="L65" s="172" t="s">
        <v>67</v>
      </c>
      <c r="M65" s="183" t="n">
        <f aca="false">IF(S63&gt;0,(M63-R63)/S63,0)</f>
        <v>0</v>
      </c>
      <c r="N65" s="163"/>
      <c r="O65" s="163"/>
      <c r="P65" s="163"/>
      <c r="Q65" s="163"/>
      <c r="R65" s="163"/>
      <c r="S65" s="163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</row>
    <row r="66" customFormat="false" ht="12.75" hidden="false" customHeight="true" outlineLevel="0" collapsed="false">
      <c r="A66" s="172" t="s">
        <v>68</v>
      </c>
      <c r="B66" s="184" t="n">
        <f aca="false">IF(H63&gt;0,(B63+C63+D63+E63)/H63,0)</f>
        <v>0</v>
      </c>
      <c r="C66" s="155"/>
      <c r="D66" s="155"/>
      <c r="E66" s="155"/>
      <c r="F66" s="155"/>
      <c r="G66" s="155"/>
      <c r="H66" s="155"/>
      <c r="I66" s="155"/>
      <c r="J66" s="155"/>
      <c r="K66" s="153"/>
      <c r="L66" s="172" t="s">
        <v>68</v>
      </c>
      <c r="M66" s="184" t="n">
        <f aca="false">IF(S63&gt;0,(M63+N63+O63+P63)/S63,0)</f>
        <v>0</v>
      </c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</row>
    <row r="67" customFormat="false" ht="12.75" hidden="false" customHeight="true" outlineLevel="0" collapsed="false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</row>
    <row r="68" customFormat="false" ht="12.75" hidden="false" customHeight="true" outlineLevel="0" collapsed="false">
      <c r="A68" s="155"/>
      <c r="B68" s="18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</row>
    <row r="69" customFormat="false" ht="12.75" hidden="false" customHeight="true" outlineLevel="0" collapsed="false">
      <c r="A69" s="155"/>
      <c r="B69" s="165"/>
      <c r="C69" s="155"/>
      <c r="D69" s="155"/>
      <c r="E69" s="155"/>
      <c r="F69" s="155"/>
      <c r="G69" s="155"/>
      <c r="H69" s="155"/>
      <c r="I69" s="16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</row>
    <row r="70" customFormat="false" ht="12.75" hidden="false" customHeight="true" outlineLevel="0" collapsed="false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</row>
    <row r="71" customFormat="false" ht="12.75" hidden="false" customHeight="true" outlineLevel="0" collapsed="false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</row>
    <row r="72" customFormat="false" ht="12.75" hidden="false" customHeight="true" outlineLevel="0" collapsed="false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</row>
    <row r="73" customFormat="false" ht="12.75" hidden="false" customHeight="true" outlineLevel="0" collapsed="false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</row>
    <row r="74" customFormat="false" ht="12.75" hidden="false" customHeight="true" outlineLevel="0" collapsed="false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</row>
    <row r="75" customFormat="false" ht="12.75" hidden="false" customHeight="true" outlineLevel="0" collapsed="false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</row>
    <row r="76" customFormat="false" ht="12.75" hidden="false" customHeight="true" outlineLevel="0" collapsed="false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</row>
    <row r="77" customFormat="false" ht="12.75" hidden="false" customHeight="true" outlineLevel="0" collapsed="false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</row>
    <row r="78" customFormat="false" ht="12.75" hidden="false" customHeight="true" outlineLevel="0" collapsed="false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</row>
    <row r="79" customFormat="false" ht="12.75" hidden="false" customHeight="true" outlineLevel="0" collapsed="false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</row>
    <row r="80" customFormat="false" ht="12.75" hidden="false" customHeight="true" outlineLevel="0" collapsed="false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</row>
    <row r="81" customFormat="false" ht="12.75" hidden="false" customHeight="true" outlineLevel="0" collapsed="false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</row>
    <row r="82" customFormat="false" ht="12.75" hidden="false" customHeight="true" outlineLevel="0" collapsed="false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</row>
    <row r="83" customFormat="false" ht="12.75" hidden="false" customHeight="true" outlineLevel="0" collapsed="false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</row>
    <row r="84" customFormat="false" ht="12.75" hidden="false" customHeight="true" outlineLevel="0" collapsed="false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</row>
    <row r="85" customFormat="false" ht="12.75" hidden="false" customHeight="true" outlineLevel="0" collapsed="false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</row>
    <row r="86" customFormat="false" ht="12.75" hidden="false" customHeight="true" outlineLevel="0" collapsed="false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</row>
    <row r="87" customFormat="false" ht="12.75" hidden="false" customHeight="true" outlineLevel="0" collapsed="false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</row>
    <row r="88" customFormat="false" ht="12.75" hidden="false" customHeight="true" outlineLevel="0" collapsed="false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</row>
    <row r="89" customFormat="false" ht="12.75" hidden="false" customHeight="true" outlineLevel="0" collapsed="false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</row>
    <row r="90" customFormat="false" ht="12.75" hidden="false" customHeight="true" outlineLevel="0" collapsed="false">
      <c r="A90" s="155"/>
      <c r="B90" s="18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</row>
    <row r="91" customFormat="false" ht="12.75" hidden="false" customHeight="true" outlineLevel="0" collapsed="false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</row>
    <row r="92" customFormat="false" ht="12.75" hidden="false" customHeight="true" outlineLevel="0" collapsed="false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</row>
    <row r="93" customFormat="false" ht="12.75" hidden="false" customHeight="true" outlineLevel="0" collapsed="false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</row>
    <row r="94" customFormat="false" ht="12.75" hidden="false" customHeight="true" outlineLevel="0" collapsed="false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</row>
    <row r="95" customFormat="false" ht="12.75" hidden="false" customHeight="true" outlineLevel="0" collapsed="false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</row>
    <row r="96" customFormat="false" ht="12.75" hidden="false" customHeight="true" outlineLevel="0" collapsed="false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</row>
    <row r="97" customFormat="false" ht="12.75" hidden="false" customHeight="true" outlineLevel="0" collapsed="false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</row>
    <row r="98" customFormat="false" ht="12.75" hidden="false" customHeight="true" outlineLevel="0" collapsed="false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</row>
    <row r="99" customFormat="false" ht="12.75" hidden="false" customHeight="true" outlineLevel="0" collapsed="false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</row>
    <row r="100" customFormat="false" ht="12.75" hidden="false" customHeight="true" outlineLevel="0" collapsed="false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</row>
    <row r="101" customFormat="false" ht="12.75" hidden="false" customHeight="true" outlineLevel="0" collapsed="false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</row>
    <row r="102" customFormat="false" ht="12.75" hidden="false" customHeight="true" outlineLevel="0" collapsed="false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</row>
    <row r="103" customFormat="false" ht="12.75" hidden="false" customHeight="true" outlineLevel="0" collapsed="false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</row>
    <row r="104" customFormat="false" ht="12.75" hidden="false" customHeight="true" outlineLevel="0" collapsed="false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</row>
    <row r="105" customFormat="false" ht="12.75" hidden="false" customHeight="true" outlineLevel="0" collapsed="false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</row>
    <row r="106" customFormat="false" ht="12.75" hidden="false" customHeight="true" outlineLevel="0" collapsed="false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</row>
    <row r="107" customFormat="false" ht="12.75" hidden="false" customHeight="true" outlineLevel="0" collapsed="false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</row>
    <row r="108" customFormat="false" ht="12.75" hidden="false" customHeight="true" outlineLevel="0" collapsed="false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</row>
    <row r="109" customFormat="false" ht="12.75" hidden="false" customHeight="true" outlineLevel="0" collapsed="false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</row>
    <row r="110" customFormat="false" ht="12.75" hidden="false" customHeight="true" outlineLevel="0" collapsed="false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</row>
    <row r="111" customFormat="false" ht="12.75" hidden="false" customHeight="true" outlineLevel="0" collapsed="false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</row>
    <row r="112" customFormat="false" ht="12.75" hidden="false" customHeight="true" outlineLevel="0" collapsed="false">
      <c r="A112" s="155"/>
      <c r="B112" s="184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</row>
    <row r="113" customFormat="false" ht="12.75" hidden="false" customHeight="true" outlineLevel="0" collapsed="false">
      <c r="A113" s="155"/>
      <c r="B113" s="165"/>
      <c r="C113" s="155"/>
      <c r="D113" s="155"/>
      <c r="E113" s="155"/>
      <c r="F113" s="155"/>
      <c r="G113" s="155"/>
      <c r="H113" s="155"/>
      <c r="I113" s="16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customFormat="false" ht="12.75" hidden="false" customHeight="true" outlineLevel="0" collapsed="false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</row>
    <row r="115" customFormat="false" ht="12.75" hidden="false" customHeight="true" outlineLevel="0" collapsed="false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</row>
    <row r="116" customFormat="false" ht="12.75" hidden="false" customHeight="true" outlineLevel="0" collapsed="false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</row>
    <row r="117" customFormat="false" ht="12.75" hidden="false" customHeight="true" outlineLevel="0" collapsed="false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</row>
    <row r="118" customFormat="false" ht="12.75" hidden="false" customHeight="true" outlineLevel="0" collapsed="false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</row>
    <row r="119" customFormat="false" ht="12.75" hidden="false" customHeight="true" outlineLevel="0" collapsed="false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</row>
    <row r="120" customFormat="false" ht="12.75" hidden="false" customHeight="true" outlineLevel="0" collapsed="false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</row>
    <row r="121" customFormat="false" ht="12.75" hidden="false" customHeight="true" outlineLevel="0" collapsed="false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</row>
    <row r="122" customFormat="false" ht="12.75" hidden="false" customHeight="true" outlineLevel="0" collapsed="false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</row>
    <row r="123" customFormat="false" ht="12.75" hidden="false" customHeight="true" outlineLevel="0" collapsed="false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</row>
    <row r="124" customFormat="false" ht="12.75" hidden="false" customHeight="true" outlineLevel="0" collapsed="false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</row>
    <row r="125" customFormat="false" ht="12.75" hidden="false" customHeight="true" outlineLevel="0" collapsed="false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</row>
    <row r="126" customFormat="false" ht="12.75" hidden="false" customHeight="true" outlineLevel="0" collapsed="false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</row>
    <row r="127" customFormat="false" ht="12.75" hidden="false" customHeight="true" outlineLevel="0" collapsed="false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</row>
    <row r="128" customFormat="false" ht="12.75" hidden="false" customHeight="true" outlineLevel="0" collapsed="false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</row>
    <row r="129" customFormat="false" ht="12.75" hidden="false" customHeight="true" outlineLevel="0" collapsed="false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</row>
    <row r="130" customFormat="false" ht="12.75" hidden="false" customHeight="true" outlineLevel="0" collapsed="false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</row>
    <row r="131" customFormat="false" ht="12.75" hidden="false" customHeight="true" outlineLevel="0" collapsed="false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</row>
    <row r="132" customFormat="false" ht="12.75" hidden="false" customHeight="true" outlineLevel="0" collapsed="false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</row>
    <row r="133" customFormat="false" ht="12.75" hidden="false" customHeight="true" outlineLevel="0" collapsed="false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</row>
    <row r="134" customFormat="false" ht="12.75" hidden="false" customHeight="true" outlineLevel="0" collapsed="false">
      <c r="A134" s="155"/>
      <c r="B134" s="184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</row>
    <row r="135" customFormat="false" ht="12.75" hidden="false" customHeight="true" outlineLevel="0" collapsed="false">
      <c r="A135" s="172"/>
      <c r="B135" s="184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</row>
    <row r="136" customFormat="false" ht="12.75" hidden="false" customHeight="true" outlineLevel="0" collapsed="false">
      <c r="A136" s="187" t="s">
        <v>90</v>
      </c>
      <c r="B136" s="187" t="str">
        <f aca="false">VLOOKUP(B1,Dati!B2:AF13,2,0)</f>
        <v>B+</v>
      </c>
      <c r="C136" s="187" t="str">
        <f aca="false">VLOOKUP(B1,Dati!B2:AF13,3,0)</f>
        <v>A=</v>
      </c>
      <c r="D136" s="187" t="str">
        <f aca="false">VLOOKUP(B1,Dati!B2:AF13,4,0)</f>
        <v>A+</v>
      </c>
      <c r="E136" s="187" t="str">
        <f aca="false">VLOOKUP(B1,Dati!B2:AF13,5,0)</f>
        <v>A+</v>
      </c>
      <c r="F136" s="187" t="str">
        <f aca="false">VLOOKUP(B1,Dati!B2:AF13,6,0)</f>
        <v>B+</v>
      </c>
      <c r="G136" s="187" t="str">
        <f aca="false">VLOOKUP(B1,Dati!B2:AF13,7,0)</f>
        <v>A=</v>
      </c>
      <c r="H136" s="187" t="str">
        <f aca="false">VLOOKUP(B1,Dati!B2:AF13,8,0)</f>
        <v>B+</v>
      </c>
      <c r="I136" s="187" t="str">
        <f aca="false">VLOOKUP(B1,Dati!B2:AF13,9,0)</f>
        <v>P=</v>
      </c>
      <c r="J136" s="187" t="n">
        <f aca="false">VLOOKUP(B1,Dati!B2:AF13,10,0)</f>
        <v>0</v>
      </c>
      <c r="K136" s="187" t="n">
        <f aca="false">VLOOKUP(B1,Dati!B2:AF13,11,0)</f>
        <v>0</v>
      </c>
      <c r="L136" s="187" t="n">
        <f aca="false">VLOOKUP(B1,Dati!B2:AF13,12,0)</f>
        <v>0</v>
      </c>
      <c r="M136" s="187" t="n">
        <f aca="false">VLOOKUP(B1,Dati!B2:AF13,13,0)</f>
        <v>0</v>
      </c>
      <c r="N136" s="187" t="n">
        <f aca="false">VLOOKUP(B1,Dati!B2:AF13,14,0)</f>
        <v>0</v>
      </c>
      <c r="O136" s="187" t="n">
        <f aca="false">VLOOKUP(B1,Dati!B2:AF13,15,0)</f>
        <v>0</v>
      </c>
      <c r="P136" s="187" t="n">
        <f aca="false">VLOOKUP(B1,Dati!B2:AF13,16,0)</f>
        <v>0</v>
      </c>
      <c r="Q136" s="187" t="n">
        <f aca="false">VLOOKUP(B1,Dati!B2:AF13,17,0)</f>
        <v>0</v>
      </c>
      <c r="R136" s="187" t="n">
        <f aca="false">VLOOKUP(B1,Dati!B2:AF13,18,0)</f>
        <v>0</v>
      </c>
      <c r="S136" s="187" t="n">
        <f aca="false">VLOOKUP(B1,Dati!B2:AF13,19,0)</f>
        <v>0</v>
      </c>
      <c r="T136" s="187" t="n">
        <f aca="false">VLOOKUP(B1,Dati!B2:AF13,20,0)</f>
        <v>0</v>
      </c>
      <c r="U136" s="187" t="n">
        <f aca="false">VLOOKUP(B1,Dati!B2:AF13,21,0)</f>
        <v>0</v>
      </c>
      <c r="V136" s="187" t="n">
        <f aca="false">VLOOKUP(B1,Dati!B2:AF13,22,0)</f>
        <v>0</v>
      </c>
      <c r="W136" s="187" t="n">
        <f aca="false">VLOOKUP(B1,Dati!B2:AF13,23,0)</f>
        <v>0</v>
      </c>
      <c r="X136" s="187" t="n">
        <f aca="false">VLOOKUP(B1,Dati!B2:AF13,24,0)</f>
        <v>0</v>
      </c>
      <c r="Y136" s="187" t="n">
        <f aca="false">VLOOKUP(B1,Dati!B2:AF13,25,0)</f>
        <v>0</v>
      </c>
      <c r="Z136" s="187" t="n">
        <f aca="false">VLOOKUP(B1,Dati!B2:AF13,26,0)</f>
        <v>0</v>
      </c>
      <c r="AA136" s="187" t="n">
        <f aca="false">VLOOKUP(B1,Dati!B2:AF13,27,0)</f>
        <v>0</v>
      </c>
      <c r="AB136" s="187" t="n">
        <f aca="false">VLOOKUP(B1,Dati!B2:AF13,28,0)</f>
        <v>0</v>
      </c>
      <c r="AC136" s="187" t="n">
        <f aca="false">VLOOKUP(B1,Dati!B2:AF13,29,0)</f>
        <v>0</v>
      </c>
      <c r="AD136" s="187" t="n">
        <f aca="false">VLOOKUP(B1,Dati!B2:AF13,30,0)</f>
        <v>0</v>
      </c>
      <c r="AE136" s="187" t="n">
        <f aca="false">VLOOKUP(B1,Dati!B2:AF13,31,0)</f>
        <v>0</v>
      </c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</row>
    <row r="137" customFormat="false" ht="12.75" hidden="false" customHeight="true" outlineLevel="0" collapsed="false">
      <c r="A137" s="187" t="s">
        <v>91</v>
      </c>
      <c r="B137" s="187" t="str">
        <f aca="false">VLOOKUP(B1,Dati!B16:AF27,2,0)</f>
        <v>B+</v>
      </c>
      <c r="C137" s="187" t="str">
        <f aca="false">VLOOKUP(B1,Dati!B16:AF27,3,0)</f>
        <v>B+</v>
      </c>
      <c r="D137" s="187" t="str">
        <f aca="false">VLOOKUP(B1,Dati!B16:AF27,4,0)</f>
        <v>B+</v>
      </c>
      <c r="E137" s="187" t="str">
        <f aca="false">VLOOKUP(B1,Dati!B16:AF27,5,0)</f>
        <v>M#</v>
      </c>
      <c r="F137" s="187" t="str">
        <f aca="false">VLOOKUP(B1,Dati!B16:AF27,6,0)</f>
        <v>B+</v>
      </c>
      <c r="G137" s="187" t="str">
        <f aca="false">VLOOKUP(B1,Dati!B16:AF27,7,0)</f>
        <v>M=</v>
      </c>
      <c r="H137" s="187" t="n">
        <f aca="false">VLOOKUP(B1,Dati!B16:AF27,8,0)</f>
        <v>0</v>
      </c>
      <c r="I137" s="187" t="n">
        <f aca="false">VLOOKUP(B1,Dati!B16:AF27,9,0)</f>
        <v>0</v>
      </c>
      <c r="J137" s="187" t="n">
        <f aca="false">VLOOKUP(B1,Dati!B16:AF27,10,0)</f>
        <v>0</v>
      </c>
      <c r="K137" s="187" t="n">
        <f aca="false">VLOOKUP(B1,Dati!B16:AF27,11,0)</f>
        <v>0</v>
      </c>
      <c r="L137" s="187" t="n">
        <f aca="false">VLOOKUP(B1,Dati!B16:AF27,12,0)</f>
        <v>0</v>
      </c>
      <c r="M137" s="187" t="n">
        <f aca="false">VLOOKUP(B1,Dati!B16:AF27,13,0)</f>
        <v>0</v>
      </c>
      <c r="N137" s="187" t="n">
        <f aca="false">VLOOKUP(B1,Dati!B16:AF27,14,0)</f>
        <v>0</v>
      </c>
      <c r="O137" s="187" t="n">
        <f aca="false">VLOOKUP(B1,Dati!B16:AF27,15,0)</f>
        <v>0</v>
      </c>
      <c r="P137" s="187" t="n">
        <f aca="false">VLOOKUP(B1,Dati!B16:AF27,16,0)</f>
        <v>0</v>
      </c>
      <c r="Q137" s="187" t="n">
        <f aca="false">VLOOKUP(B1,Dati!B16:AF27,17,0)</f>
        <v>0</v>
      </c>
      <c r="R137" s="187" t="n">
        <f aca="false">VLOOKUP(B1,Dati!B16:AF27,18,0)</f>
        <v>0</v>
      </c>
      <c r="S137" s="187" t="n">
        <f aca="false">VLOOKUP(B1,Dati!B16:AF27,19,0)</f>
        <v>0</v>
      </c>
      <c r="T137" s="187" t="n">
        <f aca="false">VLOOKUP(B1,Dati!B16:AF27,20,0)</f>
        <v>0</v>
      </c>
      <c r="U137" s="187" t="n">
        <f aca="false">VLOOKUP(B1,Dati!B16:AF27,21,0)</f>
        <v>0</v>
      </c>
      <c r="V137" s="187" t="n">
        <f aca="false">VLOOKUP(B1,Dati!B16:AF27,22,0)</f>
        <v>0</v>
      </c>
      <c r="W137" s="187" t="n">
        <f aca="false">VLOOKUP(B1,Dati!B16:AF27,23,0)</f>
        <v>0</v>
      </c>
      <c r="X137" s="187" t="n">
        <f aca="false">VLOOKUP(B1,Dati!B16:AF27,24,0)</f>
        <v>0</v>
      </c>
      <c r="Y137" s="187" t="n">
        <f aca="false">VLOOKUP(B1,Dati!B16:AF27,25,0)</f>
        <v>0</v>
      </c>
      <c r="Z137" s="187" t="n">
        <f aca="false">VLOOKUP(B1,Dati!B16:AF27,26,0)</f>
        <v>0</v>
      </c>
      <c r="AA137" s="187" t="n">
        <f aca="false">VLOOKUP(B1,Dati!B16:AF27,27,0)</f>
        <v>0</v>
      </c>
      <c r="AB137" s="187" t="n">
        <f aca="false">VLOOKUP(B1,Dati!B16:AF27,28,0)</f>
        <v>0</v>
      </c>
      <c r="AC137" s="187" t="n">
        <f aca="false">VLOOKUP(B1,Dati!B16:AF27,29,0)</f>
        <v>0</v>
      </c>
      <c r="AD137" s="187" t="n">
        <f aca="false">VLOOKUP(B1,Dati!B16:AF27,30,0)</f>
        <v>0</v>
      </c>
      <c r="AE137" s="187" t="n">
        <f aca="false">VLOOKUP(B1,Dati!B16:AF27,31,0)</f>
        <v>0</v>
      </c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</row>
    <row r="138" customFormat="false" ht="12.75" hidden="false" customHeight="true" outlineLevel="0" collapsed="false">
      <c r="A138" s="187" t="s">
        <v>92</v>
      </c>
      <c r="B138" s="187" t="str">
        <f aca="false">VLOOKUP(B1,Dati!B30:AF41,2,0)</f>
        <v>B+</v>
      </c>
      <c r="C138" s="187" t="str">
        <f aca="false">VLOOKUP(B1,Dati!B30:AF41,3,0)</f>
        <v>B+</v>
      </c>
      <c r="D138" s="187" t="str">
        <f aca="false">VLOOKUP(B1,Dati!B30:AF41,4,0)</f>
        <v>B+</v>
      </c>
      <c r="E138" s="187" t="str">
        <f aca="false">VLOOKUP(B1,Dati!B30:AF41,5,0)</f>
        <v>B+</v>
      </c>
      <c r="F138" s="187" t="str">
        <f aca="false">VLOOKUP(B1,Dati!B30:AF41,6,0)</f>
        <v>B#</v>
      </c>
      <c r="G138" s="187" t="str">
        <f aca="false">VLOOKUP(B1,Dati!B30:AF41,7,0)</f>
        <v>B+</v>
      </c>
      <c r="H138" s="187" t="str">
        <f aca="false">VLOOKUP(B1,Dati!B30:AF41,8,0)</f>
        <v>B+</v>
      </c>
      <c r="I138" s="187" t="str">
        <f aca="false">VLOOKUP(B1,Dati!B30:AF41,9,0)</f>
        <v>A-</v>
      </c>
      <c r="J138" s="187" t="str">
        <f aca="false">VLOOKUP(B1,Dati!B30:AF41,10,0)</f>
        <v>A+</v>
      </c>
      <c r="K138" s="187" t="n">
        <f aca="false">VLOOKUP(B1,Dati!B30:AF41,11,0)</f>
        <v>0</v>
      </c>
      <c r="L138" s="187" t="n">
        <f aca="false">VLOOKUP(B1,Dati!B30:AF41,12,0)</f>
        <v>0</v>
      </c>
      <c r="M138" s="187" t="n">
        <f aca="false">VLOOKUP(B1,Dati!B30:AF41,13,0)</f>
        <v>0</v>
      </c>
      <c r="N138" s="187" t="n">
        <f aca="false">VLOOKUP(B1,Dati!B30:AF41,14,0)</f>
        <v>0</v>
      </c>
      <c r="O138" s="187" t="n">
        <f aca="false">VLOOKUP(B1,Dati!B30:AF41,15,0)</f>
        <v>0</v>
      </c>
      <c r="P138" s="187" t="n">
        <f aca="false">VLOOKUP(B1,Dati!B30:AF41,16,0)</f>
        <v>0</v>
      </c>
      <c r="Q138" s="187" t="n">
        <f aca="false">VLOOKUP(B1,Dati!B30:AF41,17,0)</f>
        <v>0</v>
      </c>
      <c r="R138" s="187" t="n">
        <f aca="false">VLOOKUP(B1,Dati!B30:AF41,18,0)</f>
        <v>0</v>
      </c>
      <c r="S138" s="187" t="n">
        <f aca="false">VLOOKUP(B1,Dati!B30:AF41,19,0)</f>
        <v>0</v>
      </c>
      <c r="T138" s="187" t="n">
        <f aca="false">VLOOKUP(B1,Dati!B30:AF41,20,0)</f>
        <v>0</v>
      </c>
      <c r="U138" s="187" t="n">
        <f aca="false">VLOOKUP(B1,Dati!B30:AF41,21,0)</f>
        <v>0</v>
      </c>
      <c r="V138" s="187" t="n">
        <f aca="false">VLOOKUP(B1,Dati!B30:AF41,22,0)</f>
        <v>0</v>
      </c>
      <c r="W138" s="187" t="n">
        <f aca="false">VLOOKUP(B1,Dati!B30:AF41,23,0)</f>
        <v>0</v>
      </c>
      <c r="X138" s="187" t="n">
        <f aca="false">VLOOKUP(B1,Dati!B30:AF41,24,0)</f>
        <v>0</v>
      </c>
      <c r="Y138" s="187" t="n">
        <f aca="false">VLOOKUP(B1,Dati!B30:AF41,25,0)</f>
        <v>0</v>
      </c>
      <c r="Z138" s="187" t="n">
        <f aca="false">VLOOKUP(B1,Dati!B30:AF41,26,0)</f>
        <v>0</v>
      </c>
      <c r="AA138" s="187" t="n">
        <f aca="false">VLOOKUP(B1,Dati!B30:AF41,27,0)</f>
        <v>0</v>
      </c>
      <c r="AB138" s="187" t="n">
        <f aca="false">VLOOKUP(B1,Dati!B30:AF41,28,0)</f>
        <v>0</v>
      </c>
      <c r="AC138" s="187" t="n">
        <f aca="false">VLOOKUP(B1,Dati!B30:AF41,29,0)</f>
        <v>0</v>
      </c>
      <c r="AD138" s="187" t="n">
        <f aca="false">VLOOKUP(B1,Dati!B30:AF41,30,0)</f>
        <v>0</v>
      </c>
      <c r="AE138" s="187" t="n">
        <f aca="false">VLOOKUP(B1,Dati!B30:AF41,31,0)</f>
        <v>0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</row>
    <row r="139" customFormat="false" ht="12.75" hidden="false" customHeight="true" outlineLevel="0" collapsed="false">
      <c r="A139" s="187" t="s">
        <v>93</v>
      </c>
      <c r="B139" s="187" t="str">
        <f aca="false">VLOOKUP(B1,Dati!B44:AF55,2,0)</f>
        <v>P=</v>
      </c>
      <c r="C139" s="187" t="str">
        <f aca="false">VLOOKUP(B1,Dati!B44:AF55,3,0)</f>
        <v>M#</v>
      </c>
      <c r="D139" s="187" t="str">
        <f aca="false">VLOOKUP(B1,Dati!B44:AF55,4,0)</f>
        <v>B+</v>
      </c>
      <c r="E139" s="187" t="str">
        <f aca="false">VLOOKUP(B1,Dati!B44:AF55,5,0)</f>
        <v>B+</v>
      </c>
      <c r="F139" s="187" t="str">
        <f aca="false">VLOOKUP(B1,Dati!B44:AF55,6,0)</f>
        <v>M=</v>
      </c>
      <c r="G139" s="187" t="n">
        <f aca="false">VLOOKUP(B1,Dati!B44:AF55,7,0)</f>
        <v>0</v>
      </c>
      <c r="H139" s="187" t="n">
        <f aca="false">VLOOKUP(B1,Dati!B44:AF55,8,0)</f>
        <v>0</v>
      </c>
      <c r="I139" s="187" t="n">
        <f aca="false">VLOOKUP(B1,Dati!B44:AF55,9,0)</f>
        <v>0</v>
      </c>
      <c r="J139" s="187" t="n">
        <f aca="false">VLOOKUP(B1,Dati!B44:AF55,10,0)</f>
        <v>0</v>
      </c>
      <c r="K139" s="187" t="n">
        <f aca="false">VLOOKUP(B1,Dati!B44:AF55,11,0)</f>
        <v>0</v>
      </c>
      <c r="L139" s="187" t="n">
        <f aca="false">VLOOKUP(B1,Dati!B44:AF55,12,0)</f>
        <v>0</v>
      </c>
      <c r="M139" s="187" t="n">
        <f aca="false">VLOOKUP(B1,Dati!B44:AF55,13,0)</f>
        <v>0</v>
      </c>
      <c r="N139" s="187" t="n">
        <f aca="false">VLOOKUP(B1,Dati!B44:AF55,14,0)</f>
        <v>0</v>
      </c>
      <c r="O139" s="187" t="n">
        <f aca="false">VLOOKUP(B1,Dati!B44:AF55,15,0)</f>
        <v>0</v>
      </c>
      <c r="P139" s="187" t="n">
        <f aca="false">VLOOKUP(B1,Dati!B44:AF55,16,0)</f>
        <v>0</v>
      </c>
      <c r="Q139" s="187" t="n">
        <f aca="false">VLOOKUP(B1,Dati!B44:AF55,17,0)</f>
        <v>0</v>
      </c>
      <c r="R139" s="187" t="n">
        <f aca="false">VLOOKUP(B1,Dati!B44:AF55,18,0)</f>
        <v>0</v>
      </c>
      <c r="S139" s="187" t="n">
        <f aca="false">VLOOKUP(B1,Dati!B44:AF55,19,0)</f>
        <v>0</v>
      </c>
      <c r="T139" s="187" t="n">
        <f aca="false">VLOOKUP(B1,Dati!B44:AF55,20,0)</f>
        <v>0</v>
      </c>
      <c r="U139" s="187" t="n">
        <f aca="false">VLOOKUP(B1,Dati!B44:AF55,21,0)</f>
        <v>0</v>
      </c>
      <c r="V139" s="187" t="n">
        <f aca="false">VLOOKUP(B1,Dati!B44:AF55,22,0)</f>
        <v>0</v>
      </c>
      <c r="W139" s="187" t="n">
        <f aca="false">VLOOKUP(B1,Dati!B44:AF55,23,0)</f>
        <v>0</v>
      </c>
      <c r="X139" s="187" t="n">
        <f aca="false">VLOOKUP(B1,Dati!B44:AF55,24,0)</f>
        <v>0</v>
      </c>
      <c r="Y139" s="187" t="n">
        <f aca="false">VLOOKUP(B1,Dati!B44:AF55,25,0)</f>
        <v>0</v>
      </c>
      <c r="Z139" s="187" t="n">
        <f aca="false">VLOOKUP(B1,Dati!B44:AF55,26,0)</f>
        <v>0</v>
      </c>
      <c r="AA139" s="187" t="n">
        <f aca="false">VLOOKUP(B1,Dati!B44:AF55,27,0)</f>
        <v>0</v>
      </c>
      <c r="AB139" s="187" t="n">
        <f aca="false">VLOOKUP(B1,Dati!B44:AF55,28,0)</f>
        <v>0</v>
      </c>
      <c r="AC139" s="187" t="n">
        <f aca="false">VLOOKUP(B1,Dati!B44:AF55,29,0)</f>
        <v>0</v>
      </c>
      <c r="AD139" s="187" t="n">
        <f aca="false">VLOOKUP(B1,Dati!B44:AF55,30,0)</f>
        <v>0</v>
      </c>
      <c r="AE139" s="187" t="n">
        <f aca="false">VLOOKUP(B1,Dati!B44:AF55,31,0)</f>
        <v>0</v>
      </c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</row>
    <row r="140" customFormat="false" ht="12.75" hidden="false" customHeight="true" outlineLevel="0" collapsed="false">
      <c r="A140" s="187" t="s">
        <v>94</v>
      </c>
      <c r="B140" s="187" t="e">
        <f aca="false">VLOOKUP(B1,Dati!B58:AF69,2,0)</f>
        <v>#N/A</v>
      </c>
      <c r="C140" s="187" t="e">
        <f aca="false">VLOOKUP(B1,Dati!B58:AF69,3,0)</f>
        <v>#N/A</v>
      </c>
      <c r="D140" s="187" t="e">
        <f aca="false">VLOOKUP(B1,Dati!B58:AF69,4,0)</f>
        <v>#N/A</v>
      </c>
      <c r="E140" s="187" t="e">
        <f aca="false">VLOOKUP(B1,Dati!B58:AF69,5,0)</f>
        <v>#N/A</v>
      </c>
      <c r="F140" s="187" t="e">
        <f aca="false">VLOOKUP(B1,Dati!B58:AF69,6,0)</f>
        <v>#N/A</v>
      </c>
      <c r="G140" s="187" t="e">
        <f aca="false">VLOOKUP(B1,Dati!B58:AF69,7,0)</f>
        <v>#N/A</v>
      </c>
      <c r="H140" s="187" t="e">
        <f aca="false">VLOOKUP(B1,Dati!B58:AF69,8,0)</f>
        <v>#N/A</v>
      </c>
      <c r="I140" s="187" t="e">
        <f aca="false">VLOOKUP(B1,Dati!B58:AF69,9,0)</f>
        <v>#N/A</v>
      </c>
      <c r="J140" s="187" t="e">
        <f aca="false">VLOOKUP(B1,Dati!B58:AF69,10,0)</f>
        <v>#N/A</v>
      </c>
      <c r="K140" s="187" t="e">
        <f aca="false">VLOOKUP(B1,Dati!B58:AF69,11,0)</f>
        <v>#N/A</v>
      </c>
      <c r="L140" s="187" t="e">
        <f aca="false">VLOOKUP(B1,Dati!B58:AF69,12,0)</f>
        <v>#N/A</v>
      </c>
      <c r="M140" s="187" t="e">
        <f aca="false">VLOOKUP(B1,Dati!B58:AF69,13,0)</f>
        <v>#N/A</v>
      </c>
      <c r="N140" s="187" t="e">
        <f aca="false">VLOOKUP(B1,Dati!B58:AF69,14,0)</f>
        <v>#N/A</v>
      </c>
      <c r="O140" s="187" t="e">
        <f aca="false">VLOOKUP(B1,Dati!B58:AF69,15,0)</f>
        <v>#N/A</v>
      </c>
      <c r="P140" s="187" t="e">
        <f aca="false">VLOOKUP(B1,Dati!B58:AF69,16,0)</f>
        <v>#N/A</v>
      </c>
      <c r="Q140" s="187" t="e">
        <f aca="false">VLOOKUP(B1,Dati!B58:AF69,17,0)</f>
        <v>#N/A</v>
      </c>
      <c r="R140" s="187" t="e">
        <f aca="false">VLOOKUP(B1,Dati!B58:AF69,18,0)</f>
        <v>#N/A</v>
      </c>
      <c r="S140" s="187" t="e">
        <f aca="false">VLOOKUP(B1,Dati!B58:AF69,19,0)</f>
        <v>#N/A</v>
      </c>
      <c r="T140" s="187" t="e">
        <f aca="false">VLOOKUP(B1,Dati!B58:AF69,20,0)</f>
        <v>#N/A</v>
      </c>
      <c r="U140" s="187" t="e">
        <f aca="false">VLOOKUP(B1,Dati!B58:AF69,21,0)</f>
        <v>#N/A</v>
      </c>
      <c r="V140" s="187" t="e">
        <f aca="false">VLOOKUP(B1,Dati!B58:AF69,22,0)</f>
        <v>#N/A</v>
      </c>
      <c r="W140" s="187" t="e">
        <f aca="false">VLOOKUP(B1,Dati!B58:AF69,23,0)</f>
        <v>#N/A</v>
      </c>
      <c r="X140" s="187" t="e">
        <f aca="false">VLOOKUP(B1,Dati!B58:AF69,24,0)</f>
        <v>#N/A</v>
      </c>
      <c r="Y140" s="187" t="e">
        <f aca="false">VLOOKUP(B1,Dati!B58:AF69,25,0)</f>
        <v>#N/A</v>
      </c>
      <c r="Z140" s="187" t="e">
        <f aca="false">VLOOKUP(B1,Dati!B58:AF69,26,0)</f>
        <v>#N/A</v>
      </c>
      <c r="AA140" s="187" t="e">
        <f aca="false">VLOOKUP(B1,Dati!B58:AF69,27,0)</f>
        <v>#N/A</v>
      </c>
      <c r="AB140" s="187" t="e">
        <f aca="false">VLOOKUP(B1,Dati!B58:AF69,28,0)</f>
        <v>#N/A</v>
      </c>
      <c r="AC140" s="187" t="e">
        <f aca="false">VLOOKUP(B1,Dati!B58:AF69,29,0)</f>
        <v>#N/A</v>
      </c>
      <c r="AD140" s="187" t="e">
        <f aca="false">VLOOKUP(B1,Dati!B58:AF69,30,0)</f>
        <v>#N/A</v>
      </c>
      <c r="AE140" s="187" t="e">
        <f aca="false">VLOOKUP(B1,Dati!B58:AF69,31,0)</f>
        <v>#N/A</v>
      </c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</row>
    <row r="141" customFormat="false" ht="12.75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0"/>
    <col collapsed="false" customWidth="true" hidden="false" outlineLevel="0" max="8" min="3" style="0" width="4.86"/>
    <col collapsed="false" customWidth="true" hidden="false" outlineLevel="0" max="9" min="9" style="0" width="9.58"/>
    <col collapsed="false" customWidth="true" hidden="false" outlineLevel="0" max="11" min="10" style="0" width="4.86"/>
    <col collapsed="false" customWidth="true" hidden="false" outlineLevel="0" max="12" min="12" style="0" width="7.57"/>
    <col collapsed="false" customWidth="true" hidden="false" outlineLevel="0" max="13" min="13" style="0" width="8.57"/>
    <col collapsed="false" customWidth="true" hidden="false" outlineLevel="0" max="19" min="14" style="0" width="4.86"/>
    <col collapsed="false" customWidth="true" hidden="false" outlineLevel="0" max="20" min="20" style="0" width="9.58"/>
    <col collapsed="false" customWidth="true" hidden="false" outlineLevel="0" max="31" min="21" style="0" width="4.86"/>
    <col collapsed="false" customWidth="true" hidden="false" outlineLevel="0" max="32" min="32" style="0" width="8"/>
    <col collapsed="false" customWidth="true" hidden="false" outlineLevel="0" max="41" min="33" style="0" width="10.86"/>
    <col collapsed="false" customWidth="true" hidden="false" outlineLevel="0" max="1025" min="42" style="0" width="17.29"/>
  </cols>
  <sheetData>
    <row r="1" customFormat="false" ht="12.75" hidden="false" customHeight="true" outlineLevel="0" collapsed="false">
      <c r="A1" s="165" t="s">
        <v>84</v>
      </c>
      <c r="B1" s="185" t="n">
        <v>6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</row>
    <row r="2" customFormat="false" ht="12.75" hidden="false" customHeight="true" outlineLevel="0" collapsed="false">
      <c r="A2" s="164"/>
      <c r="B2" s="165"/>
      <c r="C2" s="155"/>
      <c r="D2" s="155"/>
      <c r="E2" s="155"/>
      <c r="F2" s="155"/>
      <c r="G2" s="155"/>
      <c r="H2" s="155"/>
      <c r="I2" s="165"/>
      <c r="J2" s="155"/>
      <c r="K2" s="155"/>
      <c r="L2" s="164" t="s">
        <v>85</v>
      </c>
      <c r="M2" s="165"/>
      <c r="N2" s="155"/>
      <c r="O2" s="155"/>
      <c r="P2" s="155"/>
      <c r="Q2" s="155"/>
      <c r="R2" s="155"/>
      <c r="S2" s="155"/>
      <c r="T2" s="16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</row>
    <row r="3" customFormat="false" ht="12.75" hidden="false" customHeight="true" outlineLevel="0" collapsed="false">
      <c r="A3" s="164" t="s">
        <v>66</v>
      </c>
      <c r="B3" s="165"/>
      <c r="C3" s="155"/>
      <c r="D3" s="155"/>
      <c r="E3" s="155"/>
      <c r="F3" s="155"/>
      <c r="G3" s="155"/>
      <c r="H3" s="155"/>
      <c r="I3" s="165"/>
      <c r="J3" s="155"/>
      <c r="K3" s="155"/>
      <c r="L3" s="155"/>
      <c r="M3" s="166" t="s">
        <v>2</v>
      </c>
      <c r="N3" s="154"/>
      <c r="O3" s="154"/>
      <c r="P3" s="154"/>
      <c r="Q3" s="154"/>
      <c r="R3" s="154"/>
      <c r="S3" s="155"/>
      <c r="T3" s="166" t="s">
        <v>4</v>
      </c>
      <c r="U3" s="154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customFormat="false" ht="12.75" hidden="false" customHeight="true" outlineLevel="0" collapsed="false">
      <c r="A4" s="155"/>
      <c r="B4" s="166" t="s">
        <v>2</v>
      </c>
      <c r="C4" s="154"/>
      <c r="D4" s="154"/>
      <c r="E4" s="154"/>
      <c r="F4" s="154"/>
      <c r="G4" s="154"/>
      <c r="H4" s="155"/>
      <c r="I4" s="166" t="s">
        <v>4</v>
      </c>
      <c r="J4" s="154"/>
      <c r="K4" s="155"/>
      <c r="L4" s="156"/>
      <c r="M4" s="167" t="s">
        <v>57</v>
      </c>
      <c r="N4" s="167" t="s">
        <v>56</v>
      </c>
      <c r="O4" s="167" t="s">
        <v>54</v>
      </c>
      <c r="P4" s="167" t="s">
        <v>58</v>
      </c>
      <c r="Q4" s="167" t="s">
        <v>59</v>
      </c>
      <c r="R4" s="167" t="s">
        <v>5</v>
      </c>
      <c r="S4" s="168"/>
      <c r="T4" s="167" t="s">
        <v>61</v>
      </c>
      <c r="U4" s="167" t="s">
        <v>53</v>
      </c>
      <c r="V4" s="160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</row>
    <row r="5" customFormat="false" ht="12.75" hidden="false" customHeight="true" outlineLevel="0" collapsed="false">
      <c r="A5" s="156"/>
      <c r="B5" s="167" t="s">
        <v>57</v>
      </c>
      <c r="C5" s="167" t="s">
        <v>56</v>
      </c>
      <c r="D5" s="167" t="s">
        <v>54</v>
      </c>
      <c r="E5" s="167" t="s">
        <v>58</v>
      </c>
      <c r="F5" s="167" t="s">
        <v>59</v>
      </c>
      <c r="G5" s="167" t="s">
        <v>5</v>
      </c>
      <c r="H5" s="168"/>
      <c r="I5" s="167" t="s">
        <v>61</v>
      </c>
      <c r="J5" s="167" t="s">
        <v>53</v>
      </c>
      <c r="K5" s="160"/>
      <c r="L5" s="156"/>
      <c r="M5" s="169" t="n">
        <f aca="false">COUNTIF(B136:AE136,M4)</f>
        <v>0</v>
      </c>
      <c r="N5" s="169" t="n">
        <f aca="false">COUNTIF(B136:AE136,N4)</f>
        <v>0</v>
      </c>
      <c r="O5" s="169" t="n">
        <f aca="false">COUNTIF(B136:AE136,O4)</f>
        <v>1</v>
      </c>
      <c r="P5" s="169" t="n">
        <f aca="false">COUNTIF(B136:AE136,P4)</f>
        <v>0</v>
      </c>
      <c r="Q5" s="169" t="n">
        <f aca="false">COUNTIF(B136:AE136,Q4)</f>
        <v>0</v>
      </c>
      <c r="R5" s="169" t="n">
        <f aca="false">SUM(M5:Q5)</f>
        <v>1</v>
      </c>
      <c r="S5" s="168"/>
      <c r="T5" s="169" t="n">
        <f aca="false">COUNTIF(B136:AE136,T4)</f>
        <v>0</v>
      </c>
      <c r="U5" s="169" t="n">
        <f aca="false">COUNTIF(B136:AE136,U4)</f>
        <v>1</v>
      </c>
      <c r="V5" s="160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</row>
    <row r="6" customFormat="false" ht="12.75" hidden="false" customHeight="true" outlineLevel="0" collapsed="false">
      <c r="A6" s="156"/>
      <c r="B6" s="169" t="n">
        <f aca="false">COUNTIF(B136:AE140,B5)</f>
        <v>0</v>
      </c>
      <c r="C6" s="169" t="n">
        <f aca="false">COUNTIF(B136:AE140,C5)</f>
        <v>1</v>
      </c>
      <c r="D6" s="169" t="n">
        <f aca="false">COUNTIF(B136:AE140,D5)</f>
        <v>1</v>
      </c>
      <c r="E6" s="169" t="n">
        <f aca="false">COUNTIF(B136:AE140,E5)</f>
        <v>0</v>
      </c>
      <c r="F6" s="169" t="n">
        <f aca="false">COUNTIF(B136:AE140,F5)</f>
        <v>0</v>
      </c>
      <c r="G6" s="169" t="n">
        <f aca="false">SUM(B6:F6)</f>
        <v>2</v>
      </c>
      <c r="H6" s="168"/>
      <c r="I6" s="169" t="n">
        <f aca="false">COUNTIF(B136:AE140,I5)</f>
        <v>2</v>
      </c>
      <c r="J6" s="169" t="n">
        <f aca="false">COUNTIF(B136:AE140,J5)</f>
        <v>1</v>
      </c>
      <c r="K6" s="160"/>
      <c r="L6" s="156"/>
      <c r="M6" s="170" t="n">
        <f aca="false">IF(R5&gt;0,M5/R5,0)</f>
        <v>0</v>
      </c>
      <c r="N6" s="170" t="n">
        <f aca="false">IF(R5&gt;0,N5/R5,0)</f>
        <v>0</v>
      </c>
      <c r="O6" s="170" t="n">
        <f aca="false">IF(R5&gt;0,O5/R5,0)</f>
        <v>1</v>
      </c>
      <c r="P6" s="170" t="n">
        <f aca="false">IF(R5&gt;0,P5/R5,0)</f>
        <v>0</v>
      </c>
      <c r="Q6" s="170" t="n">
        <f aca="false">IF(R5&gt;0,Q5/R5,0)</f>
        <v>0</v>
      </c>
      <c r="R6" s="171" t="n">
        <f aca="false">SUM(M6:Q6)</f>
        <v>1</v>
      </c>
      <c r="S6" s="160"/>
      <c r="T6" s="163"/>
      <c r="U6" s="163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</row>
    <row r="7" customFormat="false" ht="12.75" hidden="false" customHeight="true" outlineLevel="0" collapsed="false">
      <c r="A7" s="156"/>
      <c r="B7" s="170" t="n">
        <f aca="false">IF(G6&gt;0,B6/G6,0)</f>
        <v>0</v>
      </c>
      <c r="C7" s="170" t="n">
        <f aca="false">IF(G6&gt;0,C6/G6,0)</f>
        <v>0.5</v>
      </c>
      <c r="D7" s="170" t="n">
        <f aca="false">IF(G6&gt;0,D6/G6,0)</f>
        <v>0.5</v>
      </c>
      <c r="E7" s="170" t="n">
        <f aca="false">IF(E6&gt;0,E6/G6,0)</f>
        <v>0</v>
      </c>
      <c r="F7" s="170" t="n">
        <f aca="false">IF(F6&gt;0,F6/G6,0)</f>
        <v>0</v>
      </c>
      <c r="G7" s="171" t="n">
        <f aca="false">SUM(B7:F7)</f>
        <v>1</v>
      </c>
      <c r="H7" s="160"/>
      <c r="I7" s="163"/>
      <c r="J7" s="163"/>
      <c r="K7" s="155"/>
      <c r="L7" s="172" t="s">
        <v>67</v>
      </c>
      <c r="M7" s="173" t="n">
        <f aca="false">IF(R5&gt;0,(M5-Q5)/R5,0)</f>
        <v>0</v>
      </c>
      <c r="N7" s="163"/>
      <c r="O7" s="174"/>
      <c r="P7" s="174"/>
      <c r="Q7" s="174"/>
      <c r="R7" s="163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</row>
    <row r="8" customFormat="false" ht="12.75" hidden="false" customHeight="true" outlineLevel="0" collapsed="false">
      <c r="A8" s="172" t="s">
        <v>67</v>
      </c>
      <c r="B8" s="173" t="n">
        <f aca="false">IF(G6&gt;0,(B6-F6)/G6,0)</f>
        <v>0</v>
      </c>
      <c r="C8" s="163"/>
      <c r="D8" s="174"/>
      <c r="E8" s="174"/>
      <c r="F8" s="174"/>
      <c r="G8" s="163"/>
      <c r="H8" s="155"/>
      <c r="I8" s="153" t="s">
        <v>48</v>
      </c>
      <c r="J8" s="175" t="n">
        <f aca="false">COUNTIF(B136:AE140,I8)</f>
        <v>0</v>
      </c>
      <c r="K8" s="155"/>
      <c r="L8" s="172" t="s">
        <v>68</v>
      </c>
      <c r="M8" s="176" t="n">
        <f aca="false">IF(R5&gt;0,(M5+N5)/R5,0)</f>
        <v>0</v>
      </c>
      <c r="N8" s="177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</row>
    <row r="9" customFormat="false" ht="12.75" hidden="false" customHeight="true" outlineLevel="0" collapsed="false">
      <c r="A9" s="172" t="s">
        <v>68</v>
      </c>
      <c r="B9" s="176" t="n">
        <f aca="false">IF(G6&gt;0,(B6+C6)/G6,0)</f>
        <v>0.5</v>
      </c>
      <c r="C9" s="177"/>
      <c r="D9" s="155"/>
      <c r="E9" s="155"/>
      <c r="F9" s="155"/>
      <c r="G9" s="155"/>
      <c r="H9" s="155"/>
      <c r="I9" s="155"/>
      <c r="J9" s="155"/>
      <c r="K9" s="155"/>
      <c r="L9" s="155"/>
      <c r="M9" s="178"/>
      <c r="N9" s="177"/>
      <c r="O9" s="155"/>
      <c r="P9" s="155"/>
      <c r="Q9" s="155"/>
      <c r="R9" s="155"/>
      <c r="S9" s="155"/>
      <c r="T9" s="165" t="s">
        <v>69</v>
      </c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</row>
    <row r="10" customFormat="false" ht="12.75" hidden="false" customHeight="true" outlineLevel="0" collapsed="false">
      <c r="A10" s="155"/>
      <c r="B10" s="178"/>
      <c r="C10" s="177"/>
      <c r="D10" s="155"/>
      <c r="E10" s="155"/>
      <c r="F10" s="155"/>
      <c r="G10" s="155"/>
      <c r="H10" s="155"/>
      <c r="I10" s="165" t="s">
        <v>69</v>
      </c>
      <c r="J10" s="155"/>
      <c r="K10" s="155"/>
      <c r="L10" s="155"/>
      <c r="M10" s="166" t="s">
        <v>1</v>
      </c>
      <c r="N10" s="154"/>
      <c r="O10" s="154"/>
      <c r="P10" s="154"/>
      <c r="Q10" s="154"/>
      <c r="R10" s="154"/>
      <c r="S10" s="155"/>
      <c r="T10" s="179" t="s">
        <v>0</v>
      </c>
      <c r="U10" s="180" t="n">
        <f aca="false">M12+M19+T5</f>
        <v>7</v>
      </c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</row>
    <row r="11" customFormat="false" ht="12.75" hidden="false" customHeight="true" outlineLevel="0" collapsed="false">
      <c r="A11" s="155"/>
      <c r="B11" s="166" t="s">
        <v>1</v>
      </c>
      <c r="C11" s="154"/>
      <c r="D11" s="154"/>
      <c r="E11" s="154"/>
      <c r="F11" s="154"/>
      <c r="G11" s="154"/>
      <c r="H11" s="155"/>
      <c r="I11" s="179" t="s">
        <v>0</v>
      </c>
      <c r="J11" s="180" t="n">
        <f aca="false">B13+B20+I6</f>
        <v>18</v>
      </c>
      <c r="K11" s="155"/>
      <c r="L11" s="156"/>
      <c r="M11" s="167" t="s">
        <v>50</v>
      </c>
      <c r="N11" s="167" t="s">
        <v>45</v>
      </c>
      <c r="O11" s="167" t="s">
        <v>70</v>
      </c>
      <c r="P11" s="167" t="s">
        <v>71</v>
      </c>
      <c r="Q11" s="167" t="s">
        <v>55</v>
      </c>
      <c r="R11" s="167" t="s">
        <v>5</v>
      </c>
      <c r="S11" s="160"/>
      <c r="T11" s="179" t="s">
        <v>72</v>
      </c>
      <c r="U11" s="180" t="n">
        <f aca="false">R19+Q12</f>
        <v>2</v>
      </c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</row>
    <row r="12" customFormat="false" ht="12.75" hidden="false" customHeight="true" outlineLevel="0" collapsed="false">
      <c r="A12" s="156"/>
      <c r="B12" s="167" t="s">
        <v>50</v>
      </c>
      <c r="C12" s="167" t="s">
        <v>45</v>
      </c>
      <c r="D12" s="167" t="s">
        <v>70</v>
      </c>
      <c r="E12" s="167" t="s">
        <v>71</v>
      </c>
      <c r="F12" s="167" t="s">
        <v>55</v>
      </c>
      <c r="G12" s="167" t="s">
        <v>5</v>
      </c>
      <c r="H12" s="160"/>
      <c r="I12" s="179" t="s">
        <v>72</v>
      </c>
      <c r="J12" s="180" t="n">
        <f aca="false">G20+F13+J6+J8</f>
        <v>6</v>
      </c>
      <c r="K12" s="155"/>
      <c r="L12" s="156"/>
      <c r="M12" s="169" t="n">
        <f aca="false">COUNTIF(B136:AE136,M11)</f>
        <v>2</v>
      </c>
      <c r="N12" s="169" t="n">
        <f aca="false">COUNTIF(B136:AE136,N11)</f>
        <v>2</v>
      </c>
      <c r="O12" s="169" t="n">
        <f aca="false">COUNTIF(B136:AE136,O11)</f>
        <v>0</v>
      </c>
      <c r="P12" s="169" t="n">
        <f aca="false">COUNTIF(B136:AE136,P11)</f>
        <v>0</v>
      </c>
      <c r="Q12" s="169" t="n">
        <f aca="false">COUNTIF(B136:AE136,Q11)</f>
        <v>0</v>
      </c>
      <c r="R12" s="169" t="n">
        <f aca="false">SUM(M12:Q12)</f>
        <v>4</v>
      </c>
      <c r="S12" s="160"/>
      <c r="T12" s="179" t="s">
        <v>73</v>
      </c>
      <c r="U12" s="180" t="n">
        <f aca="false">Q5</f>
        <v>0</v>
      </c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</row>
    <row r="13" customFormat="false" ht="12.75" hidden="false" customHeight="true" outlineLevel="0" collapsed="false">
      <c r="A13" s="156"/>
      <c r="B13" s="169" t="n">
        <f aca="false">COUNTIF(B136:AE140,B12)</f>
        <v>7</v>
      </c>
      <c r="C13" s="169" t="n">
        <f aca="false">COUNTIF(B136:AE140,C12)</f>
        <v>17</v>
      </c>
      <c r="D13" s="169" t="n">
        <f aca="false">COUNTIF(B136:AE140,D12)</f>
        <v>0</v>
      </c>
      <c r="E13" s="169" t="n">
        <f aca="false">COUNTIF(B136:AE140,E12)</f>
        <v>0</v>
      </c>
      <c r="F13" s="169" t="n">
        <f aca="false">COUNTIF(B136:AE140,F12)</f>
        <v>1</v>
      </c>
      <c r="G13" s="169" t="n">
        <f aca="false">SUM(B13:F13)</f>
        <v>25</v>
      </c>
      <c r="H13" s="160"/>
      <c r="I13" s="179" t="s">
        <v>73</v>
      </c>
      <c r="J13" s="180" t="n">
        <f aca="false">F6</f>
        <v>0</v>
      </c>
      <c r="K13" s="155"/>
      <c r="L13" s="156"/>
      <c r="M13" s="170" t="n">
        <f aca="false">IF(R12&gt;0,M12/R12,0)</f>
        <v>0.5</v>
      </c>
      <c r="N13" s="170" t="n">
        <f aca="false">IF(R2&gt;0,N12/R12,0)</f>
        <v>0</v>
      </c>
      <c r="O13" s="170" t="n">
        <f aca="false">IF(R12&gt;0,O12/R12,0)</f>
        <v>0</v>
      </c>
      <c r="P13" s="170" t="n">
        <f aca="false">IF(R2&gt;0,P12/R12,0)</f>
        <v>0</v>
      </c>
      <c r="Q13" s="170" t="n">
        <f aca="false">IF(R2&gt;0,Q12/R12,0)</f>
        <v>0</v>
      </c>
      <c r="R13" s="170" t="n">
        <f aca="false">SUM(M13:Q13)</f>
        <v>0.5</v>
      </c>
      <c r="S13" s="160"/>
      <c r="T13" s="179" t="s">
        <v>74</v>
      </c>
      <c r="U13" s="180" t="n">
        <f aca="false">Q19</f>
        <v>1</v>
      </c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</row>
    <row r="14" customFormat="false" ht="12.75" hidden="false" customHeight="true" outlineLevel="0" collapsed="false">
      <c r="A14" s="156"/>
      <c r="B14" s="170" t="n">
        <f aca="false">IF(G13&gt;0,B13/G13,0)</f>
        <v>0.28</v>
      </c>
      <c r="C14" s="170" t="n">
        <f aca="false">IF(G13&gt;0,C13/G13,0)</f>
        <v>0.68</v>
      </c>
      <c r="D14" s="170" t="n">
        <f aca="false">IF(G13&gt;0,D13/G13,0)</f>
        <v>0</v>
      </c>
      <c r="E14" s="170" t="n">
        <f aca="false">IF(G13&gt;0,E13/G13,0)</f>
        <v>0</v>
      </c>
      <c r="F14" s="170" t="n">
        <f aca="false">IF(G13&gt;0,F13/G13,0)</f>
        <v>0.04</v>
      </c>
      <c r="G14" s="170" t="n">
        <f aca="false">SUM(B14:F14)</f>
        <v>1</v>
      </c>
      <c r="H14" s="160"/>
      <c r="I14" s="179" t="s">
        <v>74</v>
      </c>
      <c r="J14" s="180" t="n">
        <f aca="false">F20</f>
        <v>1</v>
      </c>
      <c r="K14" s="155"/>
      <c r="L14" s="172" t="s">
        <v>67</v>
      </c>
      <c r="M14" s="173" t="n">
        <f aca="false">IF(R12&gt;0,(M12-Q12)/R12,0)</f>
        <v>0.5</v>
      </c>
      <c r="N14" s="163"/>
      <c r="O14" s="163"/>
      <c r="P14" s="163"/>
      <c r="Q14" s="163"/>
      <c r="R14" s="163"/>
      <c r="S14" s="155"/>
      <c r="T14" s="179" t="s">
        <v>75</v>
      </c>
      <c r="U14" s="181" t="n">
        <f aca="false">M7</f>
        <v>0</v>
      </c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</row>
    <row r="15" customFormat="false" ht="12.75" hidden="false" customHeight="true" outlineLevel="0" collapsed="false">
      <c r="A15" s="172" t="s">
        <v>67</v>
      </c>
      <c r="B15" s="173" t="n">
        <f aca="false">IF(G13&gt;0,(B13-F13)/G13,0)</f>
        <v>0.24</v>
      </c>
      <c r="C15" s="163"/>
      <c r="D15" s="163"/>
      <c r="E15" s="163"/>
      <c r="F15" s="163"/>
      <c r="G15" s="163"/>
      <c r="H15" s="155"/>
      <c r="I15" s="179" t="s">
        <v>75</v>
      </c>
      <c r="J15" s="181" t="n">
        <f aca="false">B8</f>
        <v>0</v>
      </c>
      <c r="K15" s="155"/>
      <c r="L15" s="172" t="s">
        <v>68</v>
      </c>
      <c r="M15" s="176" t="n">
        <f aca="false">IF(R12&gt;0,(M12+N12)/R12,0)</f>
        <v>1</v>
      </c>
      <c r="N15" s="155"/>
      <c r="O15" s="155"/>
      <c r="P15" s="155"/>
      <c r="Q15" s="155"/>
      <c r="R15" s="155"/>
      <c r="S15" s="155"/>
      <c r="T15" s="179" t="s">
        <v>77</v>
      </c>
      <c r="U15" s="181" t="n">
        <f aca="false">M21</f>
        <v>0.2307692308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</row>
    <row r="16" customFormat="false" ht="12.75" hidden="false" customHeight="true" outlineLevel="0" collapsed="false">
      <c r="A16" s="172" t="s">
        <v>76</v>
      </c>
      <c r="B16" s="176" t="n">
        <f aca="false">IF(G13&gt;0,(B13+C13)/G13,0)</f>
        <v>0.96</v>
      </c>
      <c r="C16" s="155"/>
      <c r="D16" s="155"/>
      <c r="E16" s="155"/>
      <c r="F16" s="155"/>
      <c r="G16" s="155"/>
      <c r="H16" s="155"/>
      <c r="I16" s="179" t="s">
        <v>77</v>
      </c>
      <c r="J16" s="181" t="n">
        <f aca="false">B22</f>
        <v>0.1724137931</v>
      </c>
      <c r="K16" s="155"/>
      <c r="L16" s="155"/>
      <c r="M16" s="178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</row>
    <row r="17" customFormat="false" ht="12.75" hidden="false" customHeight="true" outlineLevel="0" collapsed="false">
      <c r="A17" s="155"/>
      <c r="B17" s="178"/>
      <c r="C17" s="155"/>
      <c r="D17" s="155"/>
      <c r="E17" s="155"/>
      <c r="F17" s="155"/>
      <c r="G17" s="155"/>
      <c r="H17" s="155"/>
      <c r="I17" s="155" t="s">
        <v>6</v>
      </c>
      <c r="J17" s="182" t="n">
        <f aca="false">J11-J12-J13</f>
        <v>12</v>
      </c>
      <c r="K17" s="155"/>
      <c r="L17" s="155"/>
      <c r="M17" s="166" t="s">
        <v>3</v>
      </c>
      <c r="N17" s="154"/>
      <c r="O17" s="154"/>
      <c r="P17" s="154"/>
      <c r="Q17" s="154"/>
      <c r="R17" s="154"/>
      <c r="S17" s="154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</row>
    <row r="18" customFormat="false" ht="12.75" hidden="false" customHeight="true" outlineLevel="0" collapsed="false">
      <c r="A18" s="155"/>
      <c r="B18" s="166" t="s">
        <v>3</v>
      </c>
      <c r="C18" s="154"/>
      <c r="D18" s="154"/>
      <c r="E18" s="154"/>
      <c r="F18" s="154"/>
      <c r="G18" s="154"/>
      <c r="H18" s="154"/>
      <c r="I18" s="155"/>
      <c r="J18" s="155"/>
      <c r="K18" s="155"/>
      <c r="L18" s="156"/>
      <c r="M18" s="167" t="s">
        <v>51</v>
      </c>
      <c r="N18" s="167" t="s">
        <v>47</v>
      </c>
      <c r="O18" s="167" t="s">
        <v>78</v>
      </c>
      <c r="P18" s="167" t="s">
        <v>49</v>
      </c>
      <c r="Q18" s="167" t="s">
        <v>52</v>
      </c>
      <c r="R18" s="167" t="s">
        <v>46</v>
      </c>
      <c r="S18" s="167" t="s">
        <v>5</v>
      </c>
      <c r="T18" s="160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</row>
    <row r="19" customFormat="false" ht="12.75" hidden="false" customHeight="true" outlineLevel="0" collapsed="false">
      <c r="A19" s="156"/>
      <c r="B19" s="167" t="s">
        <v>51</v>
      </c>
      <c r="C19" s="167" t="s">
        <v>47</v>
      </c>
      <c r="D19" s="167" t="s">
        <v>78</v>
      </c>
      <c r="E19" s="167" t="s">
        <v>49</v>
      </c>
      <c r="F19" s="167" t="s">
        <v>52</v>
      </c>
      <c r="G19" s="167" t="s">
        <v>46</v>
      </c>
      <c r="H19" s="167" t="s">
        <v>5</v>
      </c>
      <c r="I19" s="160"/>
      <c r="J19" s="155"/>
      <c r="K19" s="155"/>
      <c r="L19" s="156"/>
      <c r="M19" s="169" t="n">
        <f aca="false">COUNTIF(B136:AE136,M18)</f>
        <v>5</v>
      </c>
      <c r="N19" s="169" t="n">
        <f aca="false">COUNTIF(B136:AE136,N18)</f>
        <v>4</v>
      </c>
      <c r="O19" s="169" t="n">
        <f aca="false">COUNTIF(B136:AE136,O18)</f>
        <v>0</v>
      </c>
      <c r="P19" s="169" t="n">
        <f aca="false">COUNTIF(B136:AE136,P18)</f>
        <v>1</v>
      </c>
      <c r="Q19" s="169" t="n">
        <f aca="false">COUNTIF(B136:AE136,Q18)</f>
        <v>1</v>
      </c>
      <c r="R19" s="169" t="n">
        <f aca="false">COUNTIF(B136:AE136,R18)</f>
        <v>2</v>
      </c>
      <c r="S19" s="169" t="n">
        <f aca="false">SUM(M19:R19)</f>
        <v>13</v>
      </c>
      <c r="T19" s="160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</row>
    <row r="20" customFormat="false" ht="12.75" hidden="false" customHeight="true" outlineLevel="0" collapsed="false">
      <c r="A20" s="156"/>
      <c r="B20" s="169" t="n">
        <f aca="false">COUNTIF(B136:AE140,B19)</f>
        <v>9</v>
      </c>
      <c r="C20" s="169" t="n">
        <f aca="false">COUNTIF(B136:AE140,C19)</f>
        <v>13</v>
      </c>
      <c r="D20" s="169" t="n">
        <f aca="false">COUNTIF(B136:AE140,D19)</f>
        <v>0</v>
      </c>
      <c r="E20" s="169" t="n">
        <f aca="false">COUNTIF(B136:AE140,E19)</f>
        <v>2</v>
      </c>
      <c r="F20" s="169" t="n">
        <f aca="false">COUNTIF(B136:AE140,F19)</f>
        <v>1</v>
      </c>
      <c r="G20" s="169" t="n">
        <f aca="false">COUNTIF(B136:AE140,G19)</f>
        <v>4</v>
      </c>
      <c r="H20" s="169" t="n">
        <f aca="false">SUM(B20:G20)</f>
        <v>29</v>
      </c>
      <c r="I20" s="160"/>
      <c r="J20" s="155"/>
      <c r="K20" s="155"/>
      <c r="L20" s="156"/>
      <c r="M20" s="170" t="n">
        <f aca="false">IF(S19&gt;0,M19/S19,0)</f>
        <v>0.3846153846</v>
      </c>
      <c r="N20" s="170" t="n">
        <f aca="false">IF(S19&gt;0,N19/S19,0)</f>
        <v>0.3076923077</v>
      </c>
      <c r="O20" s="170" t="n">
        <f aca="false">IF(S19&gt;0,O19/S19,0)</f>
        <v>0</v>
      </c>
      <c r="P20" s="170" t="n">
        <f aca="false">IF(S19&gt;0,P19/S19,0)</f>
        <v>0.07692307692</v>
      </c>
      <c r="Q20" s="170" t="n">
        <f aca="false">IF(S19&gt;0,Q19/S19,0)</f>
        <v>0.07692307692</v>
      </c>
      <c r="R20" s="170" t="n">
        <f aca="false">IF(S19&gt;0,R19/S19,0)</f>
        <v>0.1538461538</v>
      </c>
      <c r="S20" s="170" t="n">
        <f aca="false">SUM(M20:R20)</f>
        <v>0.99999999994</v>
      </c>
      <c r="T20" s="160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</row>
    <row r="21" customFormat="false" ht="12.75" hidden="false" customHeight="true" outlineLevel="0" collapsed="false">
      <c r="A21" s="156"/>
      <c r="B21" s="170" t="n">
        <f aca="false">IF(H20&gt;0,B20/H20,0)</f>
        <v>0.3103448276</v>
      </c>
      <c r="C21" s="170" t="n">
        <f aca="false">IF(H20&gt;0,C20/H20,0)</f>
        <v>0.4482758621</v>
      </c>
      <c r="D21" s="170" t="n">
        <f aca="false">IF(H20&gt;0,D20/H20,0)</f>
        <v>0</v>
      </c>
      <c r="E21" s="170" t="n">
        <f aca="false">IF(H20&gt;0,E20/H20,0)</f>
        <v>0.06896551724</v>
      </c>
      <c r="F21" s="170" t="n">
        <f aca="false">IF(H20&gt;0,F20/H20,0)</f>
        <v>0.03448275862</v>
      </c>
      <c r="G21" s="170" t="n">
        <f aca="false">IF(H20&gt;0,G20/H20,0)</f>
        <v>0.1379310345</v>
      </c>
      <c r="H21" s="170" t="n">
        <f aca="false">SUM(B21:G21)</f>
        <v>1.00000000006</v>
      </c>
      <c r="I21" s="160"/>
      <c r="J21" s="155"/>
      <c r="K21" s="155"/>
      <c r="L21" s="172" t="s">
        <v>67</v>
      </c>
      <c r="M21" s="183" t="n">
        <f aca="false">IF(S19&gt;0,(M19-R19)/S19,0)</f>
        <v>0.2307692308</v>
      </c>
      <c r="N21" s="163"/>
      <c r="O21" s="163"/>
      <c r="P21" s="163"/>
      <c r="Q21" s="163"/>
      <c r="R21" s="163"/>
      <c r="S21" s="163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</row>
    <row r="22" customFormat="false" ht="12.75" hidden="false" customHeight="true" outlineLevel="0" collapsed="false">
      <c r="A22" s="172" t="s">
        <v>67</v>
      </c>
      <c r="B22" s="183" t="n">
        <f aca="false">IF(H20&gt;0,(B20-G20)/H20,0)</f>
        <v>0.1724137931</v>
      </c>
      <c r="C22" s="163"/>
      <c r="D22" s="163"/>
      <c r="E22" s="163"/>
      <c r="F22" s="163"/>
      <c r="G22" s="163"/>
      <c r="H22" s="163"/>
      <c r="I22" s="155"/>
      <c r="J22" s="155"/>
      <c r="K22" s="155"/>
      <c r="L22" s="172" t="s">
        <v>68</v>
      </c>
      <c r="M22" s="184" t="n">
        <f aca="false">IF(S19&gt;0,(M19+N19+O19+P19)/S19,0)</f>
        <v>0.7692307692</v>
      </c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</row>
    <row r="23" customFormat="false" ht="12.75" hidden="false" customHeight="true" outlineLevel="0" collapsed="false">
      <c r="A23" s="172" t="s">
        <v>68</v>
      </c>
      <c r="B23" s="184" t="n">
        <f aca="false">IF(H20&gt;0,(B20+C20+D20+E20)/H20,0)</f>
        <v>0.8275862069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</row>
    <row r="24" customFormat="false" ht="12.75" hidden="false" customHeight="true" outlineLevel="0" collapsed="false">
      <c r="A24" s="172"/>
      <c r="B24" s="18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customFormat="false" ht="12.75" hidden="false" customHeight="true" outlineLevel="0" collapsed="false">
      <c r="A25" s="164" t="s">
        <v>86</v>
      </c>
      <c r="B25" s="166" t="s">
        <v>2</v>
      </c>
      <c r="C25" s="154"/>
      <c r="D25" s="154"/>
      <c r="E25" s="154"/>
      <c r="F25" s="154"/>
      <c r="G25" s="154"/>
      <c r="H25" s="155"/>
      <c r="I25" s="166" t="s">
        <v>4</v>
      </c>
      <c r="J25" s="154"/>
      <c r="K25" s="155"/>
      <c r="L25" s="164" t="s">
        <v>87</v>
      </c>
      <c r="M25" s="166" t="s">
        <v>2</v>
      </c>
      <c r="N25" s="154"/>
      <c r="O25" s="154"/>
      <c r="P25" s="154"/>
      <c r="Q25" s="154"/>
      <c r="R25" s="154"/>
      <c r="S25" s="155"/>
      <c r="T25" s="166" t="s">
        <v>4</v>
      </c>
      <c r="U25" s="154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</row>
    <row r="26" customFormat="false" ht="12.75" hidden="false" customHeight="true" outlineLevel="0" collapsed="false">
      <c r="A26" s="156"/>
      <c r="B26" s="167" t="s">
        <v>57</v>
      </c>
      <c r="C26" s="167" t="s">
        <v>56</v>
      </c>
      <c r="D26" s="167" t="s">
        <v>54</v>
      </c>
      <c r="E26" s="167" t="s">
        <v>58</v>
      </c>
      <c r="F26" s="167" t="s">
        <v>59</v>
      </c>
      <c r="G26" s="167" t="s">
        <v>5</v>
      </c>
      <c r="H26" s="168"/>
      <c r="I26" s="167" t="s">
        <v>61</v>
      </c>
      <c r="J26" s="167" t="s">
        <v>53</v>
      </c>
      <c r="K26" s="160"/>
      <c r="L26" s="156"/>
      <c r="M26" s="167" t="s">
        <v>57</v>
      </c>
      <c r="N26" s="167" t="s">
        <v>56</v>
      </c>
      <c r="O26" s="167" t="s">
        <v>54</v>
      </c>
      <c r="P26" s="167" t="s">
        <v>58</v>
      </c>
      <c r="Q26" s="167" t="s">
        <v>59</v>
      </c>
      <c r="R26" s="167" t="s">
        <v>5</v>
      </c>
      <c r="S26" s="168"/>
      <c r="T26" s="167" t="s">
        <v>61</v>
      </c>
      <c r="U26" s="167" t="s">
        <v>53</v>
      </c>
      <c r="V26" s="160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</row>
    <row r="27" customFormat="false" ht="12.75" hidden="false" customHeight="true" outlineLevel="0" collapsed="false">
      <c r="A27" s="156"/>
      <c r="B27" s="169" t="n">
        <f aca="false">COUNTIF(B137:AE137,B26)</f>
        <v>0</v>
      </c>
      <c r="C27" s="169" t="n">
        <f aca="false">COUNTIF(B137:AE137,C26)</f>
        <v>0</v>
      </c>
      <c r="D27" s="169" t="n">
        <f aca="false">COUNTIF(B137:AE137,D26)</f>
        <v>0</v>
      </c>
      <c r="E27" s="169" t="n">
        <f aca="false">COUNTIF(B137:AE137,E26)</f>
        <v>0</v>
      </c>
      <c r="F27" s="169" t="n">
        <f aca="false">COUNTIF(B137:AE137,F26)</f>
        <v>0</v>
      </c>
      <c r="G27" s="169" t="n">
        <f aca="false">SUM(B27:F27)</f>
        <v>0</v>
      </c>
      <c r="H27" s="168"/>
      <c r="I27" s="169" t="n">
        <f aca="false">COUNTIF(B137:AE137,I26)</f>
        <v>1</v>
      </c>
      <c r="J27" s="169" t="n">
        <f aca="false">COUNTIF(B137:AE137,J26)</f>
        <v>0</v>
      </c>
      <c r="K27" s="160"/>
      <c r="L27" s="156"/>
      <c r="M27" s="169" t="n">
        <f aca="false">COUNTIF(B138:AE138,M26)</f>
        <v>0</v>
      </c>
      <c r="N27" s="169" t="n">
        <f aca="false">COUNTIF(B138:AE138,N26)</f>
        <v>0</v>
      </c>
      <c r="O27" s="169" t="n">
        <f aca="false">COUNTIF(B138:AE138,O26)</f>
        <v>0</v>
      </c>
      <c r="P27" s="169" t="n">
        <f aca="false">COUNTIF(B138:AE138,P26)</f>
        <v>0</v>
      </c>
      <c r="Q27" s="169" t="n">
        <f aca="false">COUNTIF(B138:AE138,Q26)</f>
        <v>0</v>
      </c>
      <c r="R27" s="169" t="n">
        <f aca="false">SUM(M27:Q27)</f>
        <v>0</v>
      </c>
      <c r="S27" s="168"/>
      <c r="T27" s="169" t="n">
        <f aca="false">COUNTIF(B138:AE138,T26)</f>
        <v>1</v>
      </c>
      <c r="U27" s="169" t="n">
        <f aca="false">COUNTIF(B138:AE138,U26)</f>
        <v>0</v>
      </c>
      <c r="V27" s="160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</row>
    <row r="28" customFormat="false" ht="12.75" hidden="false" customHeight="true" outlineLevel="0" collapsed="false">
      <c r="A28" s="156"/>
      <c r="B28" s="170" t="n">
        <f aca="false">IF(G27&gt;0,B27/G27,0)</f>
        <v>0</v>
      </c>
      <c r="C28" s="170" t="n">
        <f aca="false">IF(G27&gt;0,C27/G27,0)</f>
        <v>0</v>
      </c>
      <c r="D28" s="170" t="n">
        <f aca="false">IF(G27&gt;0,D27/G27,0)</f>
        <v>0</v>
      </c>
      <c r="E28" s="170" t="n">
        <f aca="false">IF(G27&gt;0,E27/G27,0)</f>
        <v>0</v>
      </c>
      <c r="F28" s="170" t="n">
        <f aca="false">IF(G27&gt;0,F27/G27,0)</f>
        <v>0</v>
      </c>
      <c r="G28" s="171" t="n">
        <f aca="false">SUM(B28:F28)</f>
        <v>0</v>
      </c>
      <c r="H28" s="160"/>
      <c r="I28" s="163"/>
      <c r="J28" s="163"/>
      <c r="K28" s="155"/>
      <c r="L28" s="156"/>
      <c r="M28" s="170" t="n">
        <f aca="false">IF(R27&gt;0,M27/R27,0)</f>
        <v>0</v>
      </c>
      <c r="N28" s="170" t="n">
        <f aca="false">IF(R27&gt;0,N27/R27,0)</f>
        <v>0</v>
      </c>
      <c r="O28" s="170" t="n">
        <f aca="false">IF(R27&gt;0,O27/R27,0)</f>
        <v>0</v>
      </c>
      <c r="P28" s="170" t="n">
        <f aca="false">IF(R27&gt;0,P27/R27,0)</f>
        <v>0</v>
      </c>
      <c r="Q28" s="170" t="n">
        <f aca="false">IF(R27&gt;0,Q27/R27,0)</f>
        <v>0</v>
      </c>
      <c r="R28" s="171" t="n">
        <f aca="false">SUM(M28:Q28)</f>
        <v>0</v>
      </c>
      <c r="S28" s="160"/>
      <c r="T28" s="163"/>
      <c r="U28" s="163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</row>
    <row r="29" customFormat="false" ht="12.75" hidden="false" customHeight="true" outlineLevel="0" collapsed="false">
      <c r="A29" s="172" t="s">
        <v>67</v>
      </c>
      <c r="B29" s="173" t="n">
        <f aca="false">IF(G27&gt;0,(B27-F27)/G27,0)</f>
        <v>0</v>
      </c>
      <c r="C29" s="163"/>
      <c r="D29" s="174"/>
      <c r="E29" s="174"/>
      <c r="F29" s="174"/>
      <c r="G29" s="163"/>
      <c r="H29" s="155"/>
      <c r="I29" s="155"/>
      <c r="J29" s="155"/>
      <c r="K29" s="155"/>
      <c r="L29" s="172" t="s">
        <v>67</v>
      </c>
      <c r="M29" s="173" t="n">
        <f aca="false">IF(R27&gt;0,(M27-Q27)/R27,0)</f>
        <v>0</v>
      </c>
      <c r="N29" s="163"/>
      <c r="O29" s="174"/>
      <c r="P29" s="174"/>
      <c r="Q29" s="174"/>
      <c r="R29" s="163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</row>
    <row r="30" customFormat="false" ht="12.75" hidden="false" customHeight="true" outlineLevel="0" collapsed="false">
      <c r="A30" s="172" t="s">
        <v>68</v>
      </c>
      <c r="B30" s="176" t="n">
        <f aca="false">IF(G27&gt;0,(B27+C27)/G27,0)</f>
        <v>0</v>
      </c>
      <c r="C30" s="177"/>
      <c r="D30" s="155"/>
      <c r="E30" s="155"/>
      <c r="F30" s="155"/>
      <c r="G30" s="155"/>
      <c r="H30" s="155"/>
      <c r="I30" s="155"/>
      <c r="J30" s="155"/>
      <c r="K30" s="155"/>
      <c r="L30" s="172" t="s">
        <v>68</v>
      </c>
      <c r="M30" s="176" t="n">
        <f aca="false">IF(R27&gt;0,(M27+N27)/R27,0)</f>
        <v>0</v>
      </c>
      <c r="N30" s="177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</row>
    <row r="31" customFormat="false" ht="12.75" hidden="false" customHeight="true" outlineLevel="0" collapsed="false">
      <c r="B31" s="178"/>
      <c r="C31" s="177"/>
      <c r="D31" s="155"/>
      <c r="E31" s="155"/>
      <c r="F31" s="155"/>
      <c r="G31" s="155"/>
      <c r="H31" s="155"/>
      <c r="I31" s="165" t="s">
        <v>69</v>
      </c>
      <c r="J31" s="155"/>
      <c r="K31" s="155"/>
      <c r="L31" s="155"/>
      <c r="M31" s="178"/>
      <c r="N31" s="177"/>
      <c r="O31" s="155"/>
      <c r="P31" s="155"/>
      <c r="Q31" s="155"/>
      <c r="R31" s="155"/>
      <c r="S31" s="155"/>
      <c r="T31" s="165" t="s">
        <v>69</v>
      </c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</row>
    <row r="32" customFormat="false" ht="12.75" hidden="false" customHeight="true" outlineLevel="0" collapsed="false">
      <c r="A32" s="155"/>
      <c r="B32" s="166" t="s">
        <v>1</v>
      </c>
      <c r="C32" s="154"/>
      <c r="D32" s="154"/>
      <c r="E32" s="154"/>
      <c r="F32" s="154"/>
      <c r="G32" s="154"/>
      <c r="H32" s="155"/>
      <c r="I32" s="179" t="s">
        <v>0</v>
      </c>
      <c r="J32" s="180" t="n">
        <f aca="false">B34+B41+I27</f>
        <v>3</v>
      </c>
      <c r="K32" s="155"/>
      <c r="L32" s="155"/>
      <c r="M32" s="166" t="s">
        <v>1</v>
      </c>
      <c r="N32" s="154"/>
      <c r="O32" s="154"/>
      <c r="P32" s="154"/>
      <c r="Q32" s="154"/>
      <c r="R32" s="154"/>
      <c r="S32" s="155"/>
      <c r="T32" s="179" t="s">
        <v>0</v>
      </c>
      <c r="U32" s="180" t="n">
        <f aca="false">M34+M41+T27</f>
        <v>2</v>
      </c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</row>
    <row r="33" customFormat="false" ht="12.75" hidden="false" customHeight="true" outlineLevel="0" collapsed="false">
      <c r="A33" s="156"/>
      <c r="B33" s="167" t="s">
        <v>50</v>
      </c>
      <c r="C33" s="167" t="s">
        <v>45</v>
      </c>
      <c r="D33" s="167" t="s">
        <v>70</v>
      </c>
      <c r="E33" s="167" t="s">
        <v>71</v>
      </c>
      <c r="F33" s="167" t="s">
        <v>55</v>
      </c>
      <c r="G33" s="167" t="s">
        <v>5</v>
      </c>
      <c r="H33" s="160"/>
      <c r="I33" s="179" t="s">
        <v>72</v>
      </c>
      <c r="J33" s="180" t="n">
        <f aca="false">G41+F34</f>
        <v>1</v>
      </c>
      <c r="K33" s="155"/>
      <c r="L33" s="156"/>
      <c r="M33" s="167" t="s">
        <v>50</v>
      </c>
      <c r="N33" s="167" t="s">
        <v>45</v>
      </c>
      <c r="O33" s="167" t="s">
        <v>70</v>
      </c>
      <c r="P33" s="167" t="s">
        <v>71</v>
      </c>
      <c r="Q33" s="167" t="s">
        <v>55</v>
      </c>
      <c r="R33" s="167" t="s">
        <v>5</v>
      </c>
      <c r="S33" s="160"/>
      <c r="T33" s="179" t="s">
        <v>72</v>
      </c>
      <c r="U33" s="180" t="n">
        <f aca="false">R41+Q34</f>
        <v>2</v>
      </c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</row>
    <row r="34" customFormat="false" ht="12.75" hidden="false" customHeight="true" outlineLevel="0" collapsed="false">
      <c r="A34" s="156"/>
      <c r="B34" s="169" t="n">
        <f aca="false">COUNTIF(B137:AE137,B33)</f>
        <v>1</v>
      </c>
      <c r="C34" s="169" t="n">
        <f aca="false">COUNTIF(B137:AE137,C33)</f>
        <v>7</v>
      </c>
      <c r="D34" s="169" t="n">
        <f aca="false">COUNTIF(B137:AE137,D33)</f>
        <v>0</v>
      </c>
      <c r="E34" s="169" t="n">
        <f aca="false">COUNTIF(B137:AE137,E33)</f>
        <v>0</v>
      </c>
      <c r="F34" s="169" t="n">
        <f aca="false">COUNTIF(B137:AE137,F33)</f>
        <v>0</v>
      </c>
      <c r="G34" s="169" t="n">
        <f aca="false">SUM(B34:F34)</f>
        <v>8</v>
      </c>
      <c r="H34" s="160"/>
      <c r="I34" s="179" t="s">
        <v>73</v>
      </c>
      <c r="J34" s="180" t="n">
        <f aca="false">F27</f>
        <v>0</v>
      </c>
      <c r="K34" s="155"/>
      <c r="L34" s="156"/>
      <c r="M34" s="169" t="n">
        <f aca="false">COUNTIF(B138:AE138,M33)</f>
        <v>0</v>
      </c>
      <c r="N34" s="169" t="n">
        <f aca="false">COUNTIF(B138:AE138,N33)</f>
        <v>0</v>
      </c>
      <c r="O34" s="169" t="n">
        <f aca="false">COUNTIF(B138:AE138,O33)</f>
        <v>0</v>
      </c>
      <c r="P34" s="169" t="n">
        <f aca="false">COUNTIF(B138:AE138,P33)</f>
        <v>0</v>
      </c>
      <c r="Q34" s="169" t="n">
        <f aca="false">COUNTIF(B138:AE138,Q33)</f>
        <v>1</v>
      </c>
      <c r="R34" s="169" t="n">
        <f aca="false">SUM(M34:Q34)</f>
        <v>1</v>
      </c>
      <c r="S34" s="160"/>
      <c r="T34" s="179" t="s">
        <v>73</v>
      </c>
      <c r="U34" s="180" t="n">
        <f aca="false">Q27</f>
        <v>0</v>
      </c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</row>
    <row r="35" customFormat="false" ht="12.75" hidden="false" customHeight="true" outlineLevel="0" collapsed="false">
      <c r="A35" s="172" t="s">
        <v>67</v>
      </c>
      <c r="B35" s="170" t="n">
        <f aca="false">IF($G$34&gt;0,B34/$G$34,0)</f>
        <v>0.125</v>
      </c>
      <c r="C35" s="170" t="n">
        <f aca="false">IF($G$34&gt;0,C34/$G$34,0)</f>
        <v>0.875</v>
      </c>
      <c r="D35" s="170" t="n">
        <f aca="false">IF($G$34&gt;0,D34/$G$34,0)</f>
        <v>0</v>
      </c>
      <c r="E35" s="170" t="n">
        <f aca="false">IF($G$34&gt;0,E34/$G$34,0)</f>
        <v>0</v>
      </c>
      <c r="F35" s="170" t="n">
        <f aca="false">IF($G$34&gt;0,F34/$G$34,0)</f>
        <v>0</v>
      </c>
      <c r="G35" s="170" t="n">
        <f aca="false">SUM(B35:F35)</f>
        <v>1</v>
      </c>
      <c r="H35" s="179" t="s">
        <v>74</v>
      </c>
      <c r="I35" s="180" t="n">
        <f aca="false">F41</f>
        <v>0</v>
      </c>
      <c r="J35" s="155"/>
      <c r="K35" s="156"/>
      <c r="L35" s="172" t="s">
        <v>67</v>
      </c>
      <c r="M35" s="170" t="n">
        <f aca="false">IF($G$69&gt;0,N34/$G$34,0)</f>
        <v>0</v>
      </c>
      <c r="N35" s="170" t="n">
        <f aca="false">IF($G$69&gt;0,O34/$G$34,0)</f>
        <v>0</v>
      </c>
      <c r="O35" s="170" t="n">
        <f aca="false">IF($G$69&gt;0,P34/$G$34,0)</f>
        <v>0</v>
      </c>
      <c r="P35" s="170" t="n">
        <f aca="false">IF($G$69&gt;0,Q34/$G$34,0)</f>
        <v>0</v>
      </c>
      <c r="Q35" s="170" t="n">
        <f aca="false">IF($G$69&gt;0,R34/$G$34,0)</f>
        <v>0</v>
      </c>
      <c r="R35" s="160"/>
      <c r="S35" s="179" t="s">
        <v>74</v>
      </c>
      <c r="T35" s="180" t="n">
        <f aca="false">Q41</f>
        <v>0</v>
      </c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</row>
    <row r="36" customFormat="false" ht="12.75" hidden="false" customHeight="true" outlineLevel="0" collapsed="false">
      <c r="A36" s="172" t="s">
        <v>68</v>
      </c>
      <c r="B36" s="173" t="n">
        <f aca="false">IF(G34&gt;0,(B34-F34)/G34,0)</f>
        <v>0.125</v>
      </c>
      <c r="C36" s="163"/>
      <c r="D36" s="163"/>
      <c r="E36" s="163"/>
      <c r="F36" s="163"/>
      <c r="G36" s="163"/>
      <c r="H36" s="155"/>
      <c r="I36" s="179" t="s">
        <v>75</v>
      </c>
      <c r="J36" s="181" t="n">
        <f aca="false">B29</f>
        <v>0</v>
      </c>
      <c r="K36" s="155"/>
      <c r="L36" s="172" t="s">
        <v>68</v>
      </c>
      <c r="M36" s="173" t="n">
        <f aca="false">IF(R34&gt;0,(M34-Q34)/R34,0)</f>
        <v>-1</v>
      </c>
      <c r="N36" s="163"/>
      <c r="O36" s="163"/>
      <c r="P36" s="163"/>
      <c r="Q36" s="163"/>
      <c r="R36" s="163"/>
      <c r="S36" s="155"/>
      <c r="T36" s="179" t="s">
        <v>75</v>
      </c>
      <c r="U36" s="181" t="n">
        <f aca="false">M29</f>
        <v>0</v>
      </c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</row>
    <row r="37" customFormat="false" ht="12.75" hidden="false" customHeight="true" outlineLevel="0" collapsed="false">
      <c r="B37" s="176" t="n">
        <f aca="false">IF(G34&gt;0,(B34+C34)/G34,0)</f>
        <v>1</v>
      </c>
      <c r="C37" s="155"/>
      <c r="D37" s="155"/>
      <c r="E37" s="155"/>
      <c r="F37" s="155"/>
      <c r="G37" s="155"/>
      <c r="H37" s="155"/>
      <c r="I37" s="179" t="s">
        <v>77</v>
      </c>
      <c r="J37" s="181" t="n">
        <f aca="false">B43</f>
        <v>0</v>
      </c>
      <c r="K37" s="155"/>
      <c r="M37" s="176" t="n">
        <f aca="false">IF(R34&gt;0,(M34+N34)/R34,0)</f>
        <v>0</v>
      </c>
      <c r="N37" s="155"/>
      <c r="O37" s="155"/>
      <c r="P37" s="155"/>
      <c r="Q37" s="155"/>
      <c r="R37" s="155"/>
      <c r="S37" s="155"/>
      <c r="T37" s="179" t="s">
        <v>77</v>
      </c>
      <c r="U37" s="181" t="n">
        <f aca="false">M43</f>
        <v>0</v>
      </c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</row>
    <row r="38" customFormat="false" ht="12.75" hidden="false" customHeight="true" outlineLevel="0" collapsed="false">
      <c r="A38" s="155"/>
      <c r="B38" s="178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78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</row>
    <row r="39" customFormat="false" ht="12.75" hidden="false" customHeight="true" outlineLevel="0" collapsed="false">
      <c r="B39" s="166" t="s">
        <v>3</v>
      </c>
      <c r="C39" s="154"/>
      <c r="D39" s="154"/>
      <c r="E39" s="154"/>
      <c r="F39" s="154"/>
      <c r="G39" s="154"/>
      <c r="H39" s="154"/>
      <c r="I39" s="155"/>
      <c r="J39" s="155"/>
      <c r="K39" s="155"/>
      <c r="L39" s="155"/>
      <c r="M39" s="166" t="s">
        <v>3</v>
      </c>
      <c r="N39" s="154"/>
      <c r="O39" s="154"/>
      <c r="P39" s="154"/>
      <c r="Q39" s="154"/>
      <c r="R39" s="154"/>
      <c r="S39" s="154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</row>
    <row r="40" customFormat="false" ht="12.75" hidden="false" customHeight="true" outlineLevel="0" collapsed="false">
      <c r="A40" s="156"/>
      <c r="B40" s="167" t="s">
        <v>51</v>
      </c>
      <c r="C40" s="167" t="s">
        <v>47</v>
      </c>
      <c r="D40" s="167" t="s">
        <v>78</v>
      </c>
      <c r="E40" s="167" t="s">
        <v>49</v>
      </c>
      <c r="F40" s="167" t="s">
        <v>52</v>
      </c>
      <c r="G40" s="167" t="s">
        <v>46</v>
      </c>
      <c r="H40" s="167" t="s">
        <v>5</v>
      </c>
      <c r="I40" s="160"/>
      <c r="J40" s="155"/>
      <c r="K40" s="155"/>
      <c r="L40" s="156"/>
      <c r="M40" s="167" t="s">
        <v>51</v>
      </c>
      <c r="N40" s="167" t="s">
        <v>47</v>
      </c>
      <c r="O40" s="167" t="s">
        <v>78</v>
      </c>
      <c r="P40" s="167" t="s">
        <v>49</v>
      </c>
      <c r="Q40" s="167" t="s">
        <v>52</v>
      </c>
      <c r="R40" s="167" t="s">
        <v>46</v>
      </c>
      <c r="S40" s="167" t="s">
        <v>5</v>
      </c>
      <c r="T40" s="160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</row>
    <row r="41" customFormat="false" ht="12.75" hidden="false" customHeight="true" outlineLevel="0" collapsed="false">
      <c r="A41" s="156"/>
      <c r="B41" s="169" t="n">
        <f aca="false">COUNTIF(B137:AE137,B40)</f>
        <v>1</v>
      </c>
      <c r="C41" s="169" t="n">
        <f aca="false">COUNTIF(B137:AE137,C40)</f>
        <v>3</v>
      </c>
      <c r="D41" s="169" t="n">
        <f aca="false">COUNTIF(B137:AE137,D40)</f>
        <v>0</v>
      </c>
      <c r="E41" s="169" t="n">
        <f aca="false">COUNTIF(B137:AE137,E40)</f>
        <v>0</v>
      </c>
      <c r="F41" s="169" t="n">
        <f aca="false">COUNTIF(B137:AE137,F40)</f>
        <v>0</v>
      </c>
      <c r="G41" s="169" t="n">
        <f aca="false">COUNTIF(B137:AE137,G40)</f>
        <v>1</v>
      </c>
      <c r="H41" s="169" t="n">
        <f aca="false">SUM(B41:G41)</f>
        <v>5</v>
      </c>
      <c r="I41" s="160"/>
      <c r="J41" s="155"/>
      <c r="K41" s="155"/>
      <c r="L41" s="156"/>
      <c r="M41" s="169" t="n">
        <f aca="false">COUNTIF(B138:AE138,M40)</f>
        <v>1</v>
      </c>
      <c r="N41" s="169" t="n">
        <f aca="false">COUNTIF(B138:AE138,N40)</f>
        <v>5</v>
      </c>
      <c r="O41" s="169" t="n">
        <f aca="false">COUNTIF(B138:AE138,O40)</f>
        <v>0</v>
      </c>
      <c r="P41" s="169" t="n">
        <f aca="false">COUNTIF(B138:AE138,P40)</f>
        <v>1</v>
      </c>
      <c r="Q41" s="169" t="n">
        <f aca="false">COUNTIF(B138:AE138,Q40)</f>
        <v>0</v>
      </c>
      <c r="R41" s="169" t="n">
        <f aca="false">COUNTIF(B138:AE138,R40)</f>
        <v>1</v>
      </c>
      <c r="S41" s="169" t="n">
        <f aca="false">SUM(M41:R41)</f>
        <v>8</v>
      </c>
      <c r="T41" s="160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</row>
    <row r="42" customFormat="false" ht="12.75" hidden="false" customHeight="true" outlineLevel="0" collapsed="false">
      <c r="A42" s="156"/>
      <c r="B42" s="170" t="n">
        <f aca="false">IF(H41&gt;0,B41/H41,0)</f>
        <v>0.2</v>
      </c>
      <c r="C42" s="170" t="n">
        <f aca="false">IF(H41&gt;0,C41/H41,0)</f>
        <v>0.6</v>
      </c>
      <c r="D42" s="170" t="n">
        <f aca="false">IF(H41&gt;0,D41/H41,0)</f>
        <v>0</v>
      </c>
      <c r="E42" s="170" t="n">
        <f aca="false">IF(H41&gt;0,E41/H41,0)</f>
        <v>0</v>
      </c>
      <c r="F42" s="170" t="n">
        <f aca="false">IF(H41&gt;0,F41/H41,0)</f>
        <v>0</v>
      </c>
      <c r="G42" s="170" t="n">
        <f aca="false">IF(H41&gt;0,G41/H41,0)</f>
        <v>0.2</v>
      </c>
      <c r="H42" s="170" t="n">
        <f aca="false">SUM(B42:G42)</f>
        <v>1</v>
      </c>
      <c r="I42" s="160"/>
      <c r="J42" s="155"/>
      <c r="K42" s="155"/>
      <c r="L42" s="156"/>
      <c r="M42" s="170" t="n">
        <f aca="false">IF(S41&gt;0,M41/S41,0)</f>
        <v>0.125</v>
      </c>
      <c r="N42" s="170" t="n">
        <f aca="false">IF(S41&gt;0,N41/S41,0)</f>
        <v>0.625</v>
      </c>
      <c r="O42" s="170" t="n">
        <f aca="false">IF(S41&gt;0,O41/S41,0)</f>
        <v>0</v>
      </c>
      <c r="P42" s="170" t="n">
        <f aca="false">IF(S41&gt;0,P41/S41,0)</f>
        <v>0.125</v>
      </c>
      <c r="Q42" s="170" t="n">
        <f aca="false">IF(S41&gt;0,Q41/S41,0)</f>
        <v>0</v>
      </c>
      <c r="R42" s="170" t="n">
        <f aca="false">IF(S41&gt;0,R41/S41,0)</f>
        <v>0.125</v>
      </c>
      <c r="S42" s="170" t="n">
        <f aca="false">SUM(M42:R42)</f>
        <v>1</v>
      </c>
      <c r="T42" s="160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</row>
    <row r="43" customFormat="false" ht="12.75" hidden="false" customHeight="true" outlineLevel="0" collapsed="false">
      <c r="A43" s="172" t="s">
        <v>67</v>
      </c>
      <c r="B43" s="183" t="n">
        <f aca="false">IF(H41&gt;0,(B41-G41)/H41,0)</f>
        <v>0</v>
      </c>
      <c r="C43" s="163"/>
      <c r="D43" s="163"/>
      <c r="E43" s="163"/>
      <c r="F43" s="163"/>
      <c r="G43" s="163"/>
      <c r="H43" s="163"/>
      <c r="I43" s="155"/>
      <c r="J43" s="155"/>
      <c r="K43" s="155"/>
      <c r="L43" s="172" t="s">
        <v>67</v>
      </c>
      <c r="M43" s="183" t="n">
        <f aca="false">IF(S41&gt;0,(M41-R41)/S41,0)</f>
        <v>0</v>
      </c>
      <c r="N43" s="163"/>
      <c r="O43" s="163"/>
      <c r="P43" s="163"/>
      <c r="Q43" s="163"/>
      <c r="R43" s="163"/>
      <c r="S43" s="163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</row>
    <row r="44" customFormat="false" ht="12.75" hidden="false" customHeight="true" outlineLevel="0" collapsed="false">
      <c r="A44" s="172" t="s">
        <v>68</v>
      </c>
      <c r="B44" s="184" t="n">
        <f aca="false">IF(H41&gt;0,(B41+C41+D41+E41)/H41,0)</f>
        <v>0.8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72" t="s">
        <v>68</v>
      </c>
      <c r="M44" s="184" t="n">
        <f aca="false">IF(S41&gt;0,(M41+N41+O41+P41)/S41,0)</f>
        <v>0.875</v>
      </c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</row>
    <row r="45" customFormat="false" ht="12.75" hidden="false" customHeight="true" outlineLevel="0" collapsed="false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</row>
    <row r="46" customFormat="false" ht="12.75" hidden="false" customHeight="true" outlineLevel="0" collapsed="false">
      <c r="A46" s="155"/>
      <c r="B46" s="165"/>
      <c r="C46" s="155"/>
      <c r="D46" s="155"/>
      <c r="E46" s="155"/>
      <c r="F46" s="155"/>
      <c r="G46" s="155"/>
      <c r="H46" s="155"/>
      <c r="I46" s="16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</row>
    <row r="47" customFormat="false" ht="12.75" hidden="false" customHeight="true" outlineLevel="0" collapsed="false">
      <c r="A47" s="164" t="s">
        <v>88</v>
      </c>
      <c r="B47" s="166" t="s">
        <v>2</v>
      </c>
      <c r="C47" s="154"/>
      <c r="D47" s="154"/>
      <c r="E47" s="154"/>
      <c r="F47" s="154"/>
      <c r="G47" s="154"/>
      <c r="H47" s="155"/>
      <c r="I47" s="166" t="s">
        <v>4</v>
      </c>
      <c r="J47" s="154"/>
      <c r="K47" s="155"/>
      <c r="L47" s="164" t="s">
        <v>89</v>
      </c>
      <c r="M47" s="166" t="s">
        <v>2</v>
      </c>
      <c r="N47" s="154"/>
      <c r="O47" s="154"/>
      <c r="P47" s="154"/>
      <c r="Q47" s="154"/>
      <c r="R47" s="154"/>
      <c r="S47" s="155"/>
      <c r="T47" s="166" t="s">
        <v>4</v>
      </c>
      <c r="U47" s="154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</row>
    <row r="48" customFormat="false" ht="12.75" hidden="false" customHeight="true" outlineLevel="0" collapsed="false">
      <c r="A48" s="156"/>
      <c r="B48" s="167" t="s">
        <v>57</v>
      </c>
      <c r="C48" s="167" t="s">
        <v>56</v>
      </c>
      <c r="D48" s="167" t="s">
        <v>54</v>
      </c>
      <c r="E48" s="167" t="s">
        <v>58</v>
      </c>
      <c r="F48" s="167" t="s">
        <v>59</v>
      </c>
      <c r="G48" s="167" t="s">
        <v>5</v>
      </c>
      <c r="H48" s="168"/>
      <c r="I48" s="167" t="s">
        <v>61</v>
      </c>
      <c r="J48" s="167" t="s">
        <v>53</v>
      </c>
      <c r="K48" s="186"/>
      <c r="L48" s="156"/>
      <c r="M48" s="167" t="s">
        <v>57</v>
      </c>
      <c r="N48" s="167" t="s">
        <v>56</v>
      </c>
      <c r="O48" s="167" t="s">
        <v>54</v>
      </c>
      <c r="P48" s="167" t="s">
        <v>58</v>
      </c>
      <c r="Q48" s="167" t="s">
        <v>59</v>
      </c>
      <c r="R48" s="167" t="s">
        <v>5</v>
      </c>
      <c r="S48" s="168"/>
      <c r="T48" s="167" t="s">
        <v>61</v>
      </c>
      <c r="U48" s="167" t="s">
        <v>53</v>
      </c>
      <c r="V48" s="160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</row>
    <row r="49" customFormat="false" ht="12.75" hidden="false" customHeight="true" outlineLevel="0" collapsed="false">
      <c r="A49" s="156"/>
      <c r="B49" s="169" t="n">
        <f aca="false">COUNTIF(B139:AE139,B48)</f>
        <v>0</v>
      </c>
      <c r="C49" s="169" t="n">
        <f aca="false">COUNTIF(B139:AE139,C48)</f>
        <v>1</v>
      </c>
      <c r="D49" s="169" t="n">
        <f aca="false">COUNTIF(B139:AE139,D48)</f>
        <v>0</v>
      </c>
      <c r="E49" s="169" t="n">
        <f aca="false">COUNTIF(B139:AE139,E48)</f>
        <v>0</v>
      </c>
      <c r="F49" s="169" t="n">
        <f aca="false">COUNTIF(B139:AE139,F48)</f>
        <v>0</v>
      </c>
      <c r="G49" s="169" t="n">
        <f aca="false">SUM(B49:F49)</f>
        <v>1</v>
      </c>
      <c r="H49" s="168"/>
      <c r="I49" s="169" t="n">
        <f aca="false">COUNTIF(B139:AE139,I48)</f>
        <v>0</v>
      </c>
      <c r="J49" s="169" t="n">
        <f aca="false">COUNTIF(B139:AE139,J48)</f>
        <v>0</v>
      </c>
      <c r="K49" s="186"/>
      <c r="L49" s="156"/>
      <c r="M49" s="169" t="n">
        <f aca="false">COUNTIF(B140:AE140,M48)</f>
        <v>0</v>
      </c>
      <c r="N49" s="169" t="n">
        <f aca="false">COUNTIF(B140:AE140,N48)</f>
        <v>0</v>
      </c>
      <c r="O49" s="169" t="n">
        <f aca="false">COUNTIF(B140:AE140,O48)</f>
        <v>0</v>
      </c>
      <c r="P49" s="169" t="n">
        <f aca="false">COUNTIF(B140:AE140,P48)</f>
        <v>0</v>
      </c>
      <c r="Q49" s="169" t="n">
        <f aca="false">COUNTIF(B140:AE140,Q48)</f>
        <v>0</v>
      </c>
      <c r="R49" s="169" t="n">
        <f aca="false">SUM(M49:Q49)</f>
        <v>0</v>
      </c>
      <c r="S49" s="168"/>
      <c r="T49" s="169" t="n">
        <f aca="false">COUNTIF(B140:AE140,T48)</f>
        <v>0</v>
      </c>
      <c r="U49" s="169" t="n">
        <f aca="false">COUNTIF(B140:AE140,U48)</f>
        <v>0</v>
      </c>
      <c r="V49" s="160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</row>
    <row r="50" customFormat="false" ht="12.75" hidden="false" customHeight="true" outlineLevel="0" collapsed="false">
      <c r="A50" s="156"/>
      <c r="B50" s="170" t="n">
        <f aca="false">IF(G49&gt;0,B49/G49,0)</f>
        <v>0</v>
      </c>
      <c r="C50" s="170" t="n">
        <f aca="false">IF(G49&gt;0,C49/G49,0)</f>
        <v>1</v>
      </c>
      <c r="D50" s="170" t="n">
        <f aca="false">IF(G49&gt;0,D49/G49,0)</f>
        <v>0</v>
      </c>
      <c r="E50" s="170" t="n">
        <f aca="false">IF(G49&gt;0,E49/G49,0)</f>
        <v>0</v>
      </c>
      <c r="F50" s="170" t="n">
        <f aca="false">IF(G49&gt;0,F49/G49,0)</f>
        <v>0</v>
      </c>
      <c r="G50" s="171" t="n">
        <f aca="false">SUM(B50:F50)</f>
        <v>1</v>
      </c>
      <c r="H50" s="160"/>
      <c r="I50" s="163"/>
      <c r="J50" s="163"/>
      <c r="K50" s="153"/>
      <c r="L50" s="156"/>
      <c r="M50" s="170" t="n">
        <f aca="false">IF(R49&gt;0,M49/R49,0)</f>
        <v>0</v>
      </c>
      <c r="N50" s="170" t="n">
        <f aca="false">IF(R49&gt;0,N49/R49,0)</f>
        <v>0</v>
      </c>
      <c r="O50" s="170" t="n">
        <f aca="false">IF(R49&gt;0,O49/R49,0)</f>
        <v>0</v>
      </c>
      <c r="P50" s="170" t="n">
        <f aca="false">IF(R49&gt;0,P49/R49,0)</f>
        <v>0</v>
      </c>
      <c r="Q50" s="170" t="n">
        <f aca="false">IF(R49&gt;0,Q49/R49,0)</f>
        <v>0</v>
      </c>
      <c r="R50" s="171" t="n">
        <f aca="false">SUM(M50:Q50)</f>
        <v>0</v>
      </c>
      <c r="S50" s="160"/>
      <c r="T50" s="163"/>
      <c r="U50" s="163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</row>
    <row r="51" customFormat="false" ht="12.75" hidden="false" customHeight="true" outlineLevel="0" collapsed="false">
      <c r="A51" s="172" t="s">
        <v>67</v>
      </c>
      <c r="B51" s="173" t="n">
        <f aca="false">IF(G49&gt;0,(B49-F49)/G49,0)</f>
        <v>0</v>
      </c>
      <c r="C51" s="163"/>
      <c r="D51" s="174"/>
      <c r="E51" s="174"/>
      <c r="F51" s="174"/>
      <c r="G51" s="163"/>
      <c r="H51" s="155"/>
      <c r="I51" s="155"/>
      <c r="J51" s="155"/>
      <c r="K51" s="153"/>
      <c r="L51" s="172" t="s">
        <v>67</v>
      </c>
      <c r="M51" s="173" t="n">
        <f aca="false">IF(R49&gt;0,(M49-Q49)/R49,0)</f>
        <v>0</v>
      </c>
      <c r="N51" s="163"/>
      <c r="O51" s="174"/>
      <c r="P51" s="174"/>
      <c r="Q51" s="174"/>
      <c r="R51" s="163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</row>
    <row r="52" customFormat="false" ht="12.75" hidden="false" customHeight="true" outlineLevel="0" collapsed="false">
      <c r="A52" s="172" t="s">
        <v>68</v>
      </c>
      <c r="B52" s="176" t="n">
        <f aca="false">IF(G49&gt;0,(B49+C49)/G49,0)</f>
        <v>1</v>
      </c>
      <c r="C52" s="177"/>
      <c r="D52" s="155"/>
      <c r="E52" s="155"/>
      <c r="F52" s="155"/>
      <c r="G52" s="155"/>
      <c r="H52" s="155"/>
      <c r="I52" s="155"/>
      <c r="J52" s="155"/>
      <c r="K52" s="153"/>
      <c r="L52" s="172" t="s">
        <v>68</v>
      </c>
      <c r="M52" s="176" t="n">
        <f aca="false">IF(R49&gt;0,(M49+N49)/R49,0)</f>
        <v>0</v>
      </c>
      <c r="N52" s="177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</row>
    <row r="53" customFormat="false" ht="12.75" hidden="false" customHeight="true" outlineLevel="0" collapsed="false">
      <c r="A53" s="155"/>
      <c r="B53" s="178"/>
      <c r="C53" s="177"/>
      <c r="D53" s="155"/>
      <c r="E53" s="155"/>
      <c r="F53" s="155"/>
      <c r="G53" s="155"/>
      <c r="H53" s="155"/>
      <c r="I53" s="165" t="s">
        <v>69</v>
      </c>
      <c r="J53" s="155"/>
      <c r="K53" s="153"/>
      <c r="L53" s="155"/>
      <c r="M53" s="178"/>
      <c r="N53" s="177"/>
      <c r="O53" s="155"/>
      <c r="P53" s="155"/>
      <c r="Q53" s="155"/>
      <c r="R53" s="155"/>
      <c r="S53" s="155"/>
      <c r="T53" s="165" t="s">
        <v>69</v>
      </c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</row>
    <row r="54" customFormat="false" ht="12.75" hidden="false" customHeight="true" outlineLevel="0" collapsed="false">
      <c r="A54" s="155"/>
      <c r="B54" s="166" t="s">
        <v>1</v>
      </c>
      <c r="C54" s="154"/>
      <c r="D54" s="154"/>
      <c r="E54" s="154"/>
      <c r="F54" s="154"/>
      <c r="G54" s="154"/>
      <c r="H54" s="155"/>
      <c r="I54" s="179" t="s">
        <v>0</v>
      </c>
      <c r="J54" s="180" t="n">
        <f aca="false">B56+B63+I49</f>
        <v>6</v>
      </c>
      <c r="K54" s="153"/>
      <c r="L54" s="155"/>
      <c r="M54" s="166" t="s">
        <v>1</v>
      </c>
      <c r="N54" s="154"/>
      <c r="O54" s="154"/>
      <c r="P54" s="154"/>
      <c r="Q54" s="154"/>
      <c r="R54" s="154"/>
      <c r="S54" s="155"/>
      <c r="T54" s="179" t="s">
        <v>0</v>
      </c>
      <c r="U54" s="180" t="n">
        <f aca="false">M56+M63+T49</f>
        <v>0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</row>
    <row r="55" customFormat="false" ht="12.75" hidden="false" customHeight="true" outlineLevel="0" collapsed="false">
      <c r="A55" s="156"/>
      <c r="B55" s="167" t="s">
        <v>50</v>
      </c>
      <c r="C55" s="167" t="s">
        <v>45</v>
      </c>
      <c r="D55" s="167" t="s">
        <v>70</v>
      </c>
      <c r="E55" s="167" t="s">
        <v>71</v>
      </c>
      <c r="F55" s="167" t="s">
        <v>55</v>
      </c>
      <c r="G55" s="167" t="s">
        <v>5</v>
      </c>
      <c r="H55" s="160"/>
      <c r="I55" s="179" t="s">
        <v>72</v>
      </c>
      <c r="J55" s="180" t="n">
        <f aca="false">G63+F56</f>
        <v>0</v>
      </c>
      <c r="K55" s="153"/>
      <c r="L55" s="156"/>
      <c r="M55" s="167" t="s">
        <v>50</v>
      </c>
      <c r="N55" s="167" t="s">
        <v>45</v>
      </c>
      <c r="O55" s="167" t="s">
        <v>70</v>
      </c>
      <c r="P55" s="167" t="s">
        <v>71</v>
      </c>
      <c r="Q55" s="167" t="s">
        <v>55</v>
      </c>
      <c r="R55" s="167" t="s">
        <v>5</v>
      </c>
      <c r="S55" s="160"/>
      <c r="T55" s="179" t="s">
        <v>72</v>
      </c>
      <c r="U55" s="180" t="n">
        <f aca="false">R63+Q56</f>
        <v>0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</row>
    <row r="56" customFormat="false" ht="12.75" hidden="false" customHeight="true" outlineLevel="0" collapsed="false">
      <c r="A56" s="156"/>
      <c r="B56" s="169" t="n">
        <f aca="false">COUNTIF(B139:AE139,B55)</f>
        <v>4</v>
      </c>
      <c r="C56" s="169" t="n">
        <f aca="false">COUNTIF(B139:AE139,C55)</f>
        <v>8</v>
      </c>
      <c r="D56" s="169" t="n">
        <f aca="false">COUNTIF(B139:AE139,D55)</f>
        <v>0</v>
      </c>
      <c r="E56" s="169" t="n">
        <f aca="false">COUNTIF(B139:AE139,E55)</f>
        <v>0</v>
      </c>
      <c r="F56" s="169" t="n">
        <f aca="false">COUNTIF(B139:AE139,F55)</f>
        <v>0</v>
      </c>
      <c r="G56" s="169" t="n">
        <f aca="false">SUM(B56:F56)</f>
        <v>12</v>
      </c>
      <c r="H56" s="160"/>
      <c r="I56" s="179" t="s">
        <v>73</v>
      </c>
      <c r="J56" s="180" t="n">
        <f aca="false">F49</f>
        <v>0</v>
      </c>
      <c r="K56" s="153"/>
      <c r="L56" s="156"/>
      <c r="M56" s="169" t="n">
        <f aca="false">COUNTIF(B140:AE140,M55)</f>
        <v>0</v>
      </c>
      <c r="N56" s="169" t="n">
        <f aca="false">COUNTIF(B140:AE140,N55)</f>
        <v>0</v>
      </c>
      <c r="O56" s="169" t="n">
        <f aca="false">COUNTIF(B140:AE140,O55)</f>
        <v>0</v>
      </c>
      <c r="P56" s="169" t="n">
        <f aca="false">COUNTIF(B140:AE140,P55)</f>
        <v>0</v>
      </c>
      <c r="Q56" s="169" t="n">
        <f aca="false">COUNTIF(B140:AE140,Q55)</f>
        <v>0</v>
      </c>
      <c r="R56" s="169" t="n">
        <f aca="false">SUM(M56:Q56)</f>
        <v>0</v>
      </c>
      <c r="S56" s="160"/>
      <c r="T56" s="179" t="s">
        <v>73</v>
      </c>
      <c r="U56" s="180" t="n">
        <f aca="false">Q49</f>
        <v>0</v>
      </c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</row>
    <row r="57" customFormat="false" ht="12.75" hidden="false" customHeight="true" outlineLevel="0" collapsed="false">
      <c r="A57" s="156"/>
      <c r="B57" s="170" t="n">
        <f aca="false">IF(G56&gt;0,B56/G56,0)</f>
        <v>0.3333333333</v>
      </c>
      <c r="C57" s="170" t="n">
        <f aca="false">IF(G46&gt;0,C56/G56,0)</f>
        <v>0</v>
      </c>
      <c r="D57" s="170" t="n">
        <f aca="false">IF(G56&gt;0,D56/G56,0)</f>
        <v>0</v>
      </c>
      <c r="E57" s="170" t="n">
        <f aca="false">IF(G46&gt;0,E56/G56,0)</f>
        <v>0</v>
      </c>
      <c r="F57" s="170" t="n">
        <f aca="false">IF(G46&gt;0,F56/G56,0)</f>
        <v>0</v>
      </c>
      <c r="G57" s="170" t="n">
        <f aca="false">SUM(B57:F57)</f>
        <v>0.3333333333</v>
      </c>
      <c r="H57" s="160"/>
      <c r="I57" s="179" t="s">
        <v>74</v>
      </c>
      <c r="J57" s="180" t="n">
        <f aca="false">F63</f>
        <v>0</v>
      </c>
      <c r="K57" s="153"/>
      <c r="L57" s="156"/>
      <c r="M57" s="170" t="n">
        <f aca="false">IF(R56&gt;0,M56/R56,0)</f>
        <v>0</v>
      </c>
      <c r="N57" s="170" t="n">
        <f aca="false">IF(G113&gt;0,N56/R56,0)</f>
        <v>0</v>
      </c>
      <c r="O57" s="170" t="n">
        <f aca="false">IF(R56&gt;0,O56/R56,0)</f>
        <v>0</v>
      </c>
      <c r="P57" s="170" t="n">
        <f aca="false">IF(G113&gt;0,P56/R56,0)</f>
        <v>0</v>
      </c>
      <c r="Q57" s="170" t="n">
        <f aca="false">IF(G113&gt;0,Q56/R56,0)</f>
        <v>0</v>
      </c>
      <c r="R57" s="170" t="n">
        <f aca="false">SUM(M57:Q57)</f>
        <v>0</v>
      </c>
      <c r="S57" s="160"/>
      <c r="T57" s="179" t="s">
        <v>74</v>
      </c>
      <c r="U57" s="180" t="n">
        <f aca="false">Q63</f>
        <v>0</v>
      </c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</row>
    <row r="58" customFormat="false" ht="12.75" hidden="false" customHeight="true" outlineLevel="0" collapsed="false">
      <c r="A58" s="172" t="s">
        <v>67</v>
      </c>
      <c r="B58" s="173" t="n">
        <f aca="false">IF(G56&gt;0,(B56-F56)/G56,0)</f>
        <v>0.3333333333</v>
      </c>
      <c r="C58" s="163"/>
      <c r="D58" s="163"/>
      <c r="E58" s="163"/>
      <c r="F58" s="163"/>
      <c r="G58" s="163"/>
      <c r="H58" s="155"/>
      <c r="I58" s="179" t="s">
        <v>75</v>
      </c>
      <c r="J58" s="181" t="n">
        <f aca="false">B51</f>
        <v>0</v>
      </c>
      <c r="K58" s="153"/>
      <c r="L58" s="172" t="s">
        <v>67</v>
      </c>
      <c r="M58" s="173" t="n">
        <f aca="false">IF(R56&gt;0,(M56-Q56)/R56,0)</f>
        <v>0</v>
      </c>
      <c r="N58" s="163"/>
      <c r="O58" s="163"/>
      <c r="P58" s="163"/>
      <c r="Q58" s="163"/>
      <c r="R58" s="163"/>
      <c r="S58" s="155"/>
      <c r="T58" s="179" t="s">
        <v>75</v>
      </c>
      <c r="U58" s="181" t="n">
        <f aca="false">M51</f>
        <v>0</v>
      </c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</row>
    <row r="59" customFormat="false" ht="12.75" hidden="false" customHeight="true" outlineLevel="0" collapsed="false">
      <c r="A59" s="172" t="s">
        <v>68</v>
      </c>
      <c r="B59" s="176" t="n">
        <f aca="false">IF(G56&gt;0,(B56+C56)/G56,0)</f>
        <v>1</v>
      </c>
      <c r="C59" s="155"/>
      <c r="D59" s="155"/>
      <c r="E59" s="155"/>
      <c r="F59" s="155"/>
      <c r="G59" s="155"/>
      <c r="H59" s="155"/>
      <c r="I59" s="179" t="s">
        <v>77</v>
      </c>
      <c r="J59" s="181" t="n">
        <f aca="false">B65</f>
        <v>0.6666666667</v>
      </c>
      <c r="K59" s="153"/>
      <c r="L59" s="172" t="s">
        <v>68</v>
      </c>
      <c r="M59" s="176" t="n">
        <f aca="false">IF(R56&gt;0,(M56+N56)/R56,0)</f>
        <v>0</v>
      </c>
      <c r="N59" s="155"/>
      <c r="O59" s="155"/>
      <c r="P59" s="155"/>
      <c r="Q59" s="155"/>
      <c r="R59" s="155"/>
      <c r="S59" s="155"/>
      <c r="T59" s="179" t="s">
        <v>77</v>
      </c>
      <c r="U59" s="181" t="n">
        <f aca="false">M65</f>
        <v>0</v>
      </c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</row>
    <row r="60" customFormat="false" ht="12.75" hidden="false" customHeight="true" outlineLevel="0" collapsed="false">
      <c r="A60" s="155"/>
      <c r="B60" s="184"/>
      <c r="C60" s="155"/>
      <c r="D60" s="155"/>
      <c r="E60" s="155"/>
      <c r="F60" s="155"/>
      <c r="G60" s="155"/>
      <c r="H60" s="155"/>
      <c r="I60" s="155"/>
      <c r="J60" s="155"/>
      <c r="K60" s="153"/>
      <c r="L60" s="155"/>
      <c r="M60" s="178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</row>
    <row r="61" customFormat="false" ht="12.75" hidden="false" customHeight="true" outlineLevel="0" collapsed="false">
      <c r="A61" s="155"/>
      <c r="B61" s="166" t="s">
        <v>3</v>
      </c>
      <c r="C61" s="154"/>
      <c r="D61" s="154"/>
      <c r="E61" s="154"/>
      <c r="F61" s="154"/>
      <c r="G61" s="154"/>
      <c r="H61" s="154"/>
      <c r="I61" s="155"/>
      <c r="J61" s="155"/>
      <c r="K61" s="153"/>
      <c r="L61" s="155"/>
      <c r="M61" s="166" t="s">
        <v>3</v>
      </c>
      <c r="N61" s="154"/>
      <c r="O61" s="154"/>
      <c r="P61" s="154"/>
      <c r="Q61" s="154"/>
      <c r="R61" s="154"/>
      <c r="S61" s="154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</row>
    <row r="62" customFormat="false" ht="12.75" hidden="false" customHeight="true" outlineLevel="0" collapsed="false">
      <c r="A62" s="156"/>
      <c r="B62" s="167" t="s">
        <v>51</v>
      </c>
      <c r="C62" s="167" t="s">
        <v>47</v>
      </c>
      <c r="D62" s="167" t="s">
        <v>78</v>
      </c>
      <c r="E62" s="167" t="s">
        <v>49</v>
      </c>
      <c r="F62" s="167" t="s">
        <v>52</v>
      </c>
      <c r="G62" s="167" t="s">
        <v>46</v>
      </c>
      <c r="H62" s="167" t="s">
        <v>5</v>
      </c>
      <c r="I62" s="160"/>
      <c r="J62" s="155"/>
      <c r="K62" s="153"/>
      <c r="L62" s="156"/>
      <c r="M62" s="167" t="s">
        <v>51</v>
      </c>
      <c r="N62" s="167" t="s">
        <v>47</v>
      </c>
      <c r="O62" s="167" t="s">
        <v>78</v>
      </c>
      <c r="P62" s="167" t="s">
        <v>49</v>
      </c>
      <c r="Q62" s="167" t="s">
        <v>52</v>
      </c>
      <c r="R62" s="167" t="s">
        <v>46</v>
      </c>
      <c r="S62" s="167" t="s">
        <v>5</v>
      </c>
      <c r="T62" s="160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</row>
    <row r="63" customFormat="false" ht="12.75" hidden="false" customHeight="true" outlineLevel="0" collapsed="false">
      <c r="A63" s="156"/>
      <c r="B63" s="169" t="n">
        <f aca="false">COUNTIF(B139:AE139,B62)</f>
        <v>2</v>
      </c>
      <c r="C63" s="169" t="n">
        <f aca="false">COUNTIF(B139:AE139,C62)</f>
        <v>1</v>
      </c>
      <c r="D63" s="169" t="n">
        <f aca="false">COUNTIF(B139:AE139,D62)</f>
        <v>0</v>
      </c>
      <c r="E63" s="169" t="n">
        <f aca="false">COUNTIF(B139:AE139,E62)</f>
        <v>0</v>
      </c>
      <c r="F63" s="169" t="n">
        <f aca="false">COUNTIF(B139:AE139,F62)</f>
        <v>0</v>
      </c>
      <c r="G63" s="169" t="n">
        <f aca="false">COUNTIF(B139:AE139,G62)</f>
        <v>0</v>
      </c>
      <c r="H63" s="169" t="n">
        <f aca="false">SUM(B63:G63)</f>
        <v>3</v>
      </c>
      <c r="I63" s="160"/>
      <c r="J63" s="155"/>
      <c r="K63" s="153"/>
      <c r="L63" s="156"/>
      <c r="M63" s="169" t="n">
        <f aca="false">COUNTIF(B140:AE140,M62)</f>
        <v>0</v>
      </c>
      <c r="N63" s="169" t="n">
        <f aca="false">COUNTIF(B140:AE140,N62)</f>
        <v>0</v>
      </c>
      <c r="O63" s="169" t="n">
        <f aca="false">COUNTIF(B140:AE140,O62)</f>
        <v>0</v>
      </c>
      <c r="P63" s="169" t="n">
        <f aca="false">COUNTIF(B140:AE140,P62)</f>
        <v>0</v>
      </c>
      <c r="Q63" s="169" t="n">
        <f aca="false">COUNTIF(B140:AE140,Q62)</f>
        <v>0</v>
      </c>
      <c r="R63" s="169" t="n">
        <f aca="false">COUNTIF(B140:AE140,R62)</f>
        <v>0</v>
      </c>
      <c r="S63" s="169" t="n">
        <f aca="false">SUM(M63:R63)</f>
        <v>0</v>
      </c>
      <c r="T63" s="160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</row>
    <row r="64" customFormat="false" ht="12.75" hidden="false" customHeight="true" outlineLevel="0" collapsed="false">
      <c r="A64" s="156"/>
      <c r="B64" s="170" t="n">
        <f aca="false">IF(H63&gt;0,B63/H63,0)</f>
        <v>0.6666666667</v>
      </c>
      <c r="C64" s="170" t="n">
        <f aca="false">IF(H63&gt;0,C63/H63,0)</f>
        <v>0.3333333333</v>
      </c>
      <c r="D64" s="170" t="n">
        <f aca="false">IF(H63&gt;0,D63/H63,0)</f>
        <v>0</v>
      </c>
      <c r="E64" s="170" t="n">
        <f aca="false">IF(H63&gt;0,E63/H63,0)</f>
        <v>0</v>
      </c>
      <c r="F64" s="170" t="n">
        <f aca="false">IF(H63&gt;0,F63/H63,0)</f>
        <v>0</v>
      </c>
      <c r="G64" s="170" t="n">
        <f aca="false">IF(H63&gt;0,G63/H63,0)</f>
        <v>0</v>
      </c>
      <c r="H64" s="170" t="n">
        <f aca="false">SUM(B64:G64)</f>
        <v>1</v>
      </c>
      <c r="I64" s="160"/>
      <c r="J64" s="155"/>
      <c r="K64" s="153"/>
      <c r="L64" s="156"/>
      <c r="M64" s="170" t="n">
        <f aca="false">IF(S63&gt;0,M63/S63,0)</f>
        <v>0</v>
      </c>
      <c r="N64" s="170" t="n">
        <f aca="false">IF(S63&gt;0,N63/S63,0)</f>
        <v>0</v>
      </c>
      <c r="O64" s="170" t="n">
        <f aca="false">IF(S63&gt;0,O63/S63,0)</f>
        <v>0</v>
      </c>
      <c r="P64" s="170" t="n">
        <f aca="false">IF(S63&gt;0,P63/S63,0)</f>
        <v>0</v>
      </c>
      <c r="Q64" s="170" t="n">
        <f aca="false">IF(S63&gt;0,Q63/S63,0)</f>
        <v>0</v>
      </c>
      <c r="R64" s="170" t="n">
        <f aca="false">IF(S63&gt;0,R63/S63,0)</f>
        <v>0</v>
      </c>
      <c r="S64" s="170" t="n">
        <f aca="false">SUM(M64:R64)</f>
        <v>0</v>
      </c>
      <c r="T64" s="160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</row>
    <row r="65" customFormat="false" ht="12.75" hidden="false" customHeight="true" outlineLevel="0" collapsed="false">
      <c r="A65" s="172" t="s">
        <v>67</v>
      </c>
      <c r="B65" s="183" t="n">
        <f aca="false">IF(H63&gt;0,(B63-G63)/H63,0)</f>
        <v>0.6666666667</v>
      </c>
      <c r="C65" s="163"/>
      <c r="D65" s="163"/>
      <c r="E65" s="163"/>
      <c r="F65" s="163"/>
      <c r="G65" s="163"/>
      <c r="H65" s="163"/>
      <c r="I65" s="155"/>
      <c r="J65" s="155"/>
      <c r="K65" s="153"/>
      <c r="L65" s="172" t="s">
        <v>67</v>
      </c>
      <c r="M65" s="183" t="n">
        <f aca="false">IF(S63&gt;0,(M63-R63)/S63,0)</f>
        <v>0</v>
      </c>
      <c r="N65" s="163"/>
      <c r="O65" s="163"/>
      <c r="P65" s="163"/>
      <c r="Q65" s="163"/>
      <c r="R65" s="163"/>
      <c r="S65" s="163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</row>
    <row r="66" customFormat="false" ht="12.75" hidden="false" customHeight="true" outlineLevel="0" collapsed="false">
      <c r="A66" s="172" t="s">
        <v>68</v>
      </c>
      <c r="B66" s="184" t="n">
        <f aca="false">IF(H63&gt;0,(B63+C63+D63+E63)/H63,0)</f>
        <v>1</v>
      </c>
      <c r="C66" s="155"/>
      <c r="D66" s="155"/>
      <c r="E66" s="155"/>
      <c r="F66" s="155"/>
      <c r="G66" s="155"/>
      <c r="H66" s="155"/>
      <c r="I66" s="155"/>
      <c r="J66" s="155"/>
      <c r="K66" s="153"/>
      <c r="L66" s="172" t="s">
        <v>68</v>
      </c>
      <c r="M66" s="184" t="n">
        <f aca="false">IF(S63&gt;0,(M63+N63+O63+P63)/S63,0)</f>
        <v>0</v>
      </c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</row>
    <row r="67" customFormat="false" ht="12.75" hidden="false" customHeight="true" outlineLevel="0" collapsed="false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</row>
    <row r="68" customFormat="false" ht="12.75" hidden="false" customHeight="true" outlineLevel="0" collapsed="false">
      <c r="A68" s="155"/>
      <c r="B68" s="18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</row>
    <row r="69" customFormat="false" ht="12.75" hidden="false" customHeight="true" outlineLevel="0" collapsed="false">
      <c r="A69" s="155"/>
      <c r="B69" s="165"/>
      <c r="C69" s="155"/>
      <c r="D69" s="155"/>
      <c r="E69" s="155"/>
      <c r="F69" s="155"/>
      <c r="G69" s="155"/>
      <c r="H69" s="155"/>
      <c r="I69" s="16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</row>
    <row r="70" customFormat="false" ht="12.75" hidden="false" customHeight="true" outlineLevel="0" collapsed="false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</row>
    <row r="71" customFormat="false" ht="12.75" hidden="false" customHeight="true" outlineLevel="0" collapsed="false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</row>
    <row r="72" customFormat="false" ht="12.75" hidden="false" customHeight="true" outlineLevel="0" collapsed="false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</row>
    <row r="73" customFormat="false" ht="12.75" hidden="false" customHeight="true" outlineLevel="0" collapsed="false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</row>
    <row r="74" customFormat="false" ht="12.75" hidden="false" customHeight="true" outlineLevel="0" collapsed="false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</row>
    <row r="75" customFormat="false" ht="12.75" hidden="false" customHeight="true" outlineLevel="0" collapsed="false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</row>
    <row r="76" customFormat="false" ht="12.75" hidden="false" customHeight="true" outlineLevel="0" collapsed="false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</row>
    <row r="77" customFormat="false" ht="12.75" hidden="false" customHeight="true" outlineLevel="0" collapsed="false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</row>
    <row r="78" customFormat="false" ht="12.75" hidden="false" customHeight="true" outlineLevel="0" collapsed="false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</row>
    <row r="79" customFormat="false" ht="12.75" hidden="false" customHeight="true" outlineLevel="0" collapsed="false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</row>
    <row r="80" customFormat="false" ht="12.75" hidden="false" customHeight="true" outlineLevel="0" collapsed="false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</row>
    <row r="81" customFormat="false" ht="12.75" hidden="false" customHeight="true" outlineLevel="0" collapsed="false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</row>
    <row r="82" customFormat="false" ht="12.75" hidden="false" customHeight="true" outlineLevel="0" collapsed="false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</row>
    <row r="83" customFormat="false" ht="12.75" hidden="false" customHeight="true" outlineLevel="0" collapsed="false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</row>
    <row r="84" customFormat="false" ht="12.75" hidden="false" customHeight="true" outlineLevel="0" collapsed="false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</row>
    <row r="85" customFormat="false" ht="12.75" hidden="false" customHeight="true" outlineLevel="0" collapsed="false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</row>
    <row r="86" customFormat="false" ht="12.75" hidden="false" customHeight="true" outlineLevel="0" collapsed="false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</row>
    <row r="87" customFormat="false" ht="12.75" hidden="false" customHeight="true" outlineLevel="0" collapsed="false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</row>
    <row r="88" customFormat="false" ht="12.75" hidden="false" customHeight="true" outlineLevel="0" collapsed="false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</row>
    <row r="89" customFormat="false" ht="12.75" hidden="false" customHeight="true" outlineLevel="0" collapsed="false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</row>
    <row r="90" customFormat="false" ht="12.75" hidden="false" customHeight="true" outlineLevel="0" collapsed="false">
      <c r="A90" s="155"/>
      <c r="B90" s="18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</row>
    <row r="91" customFormat="false" ht="12.75" hidden="false" customHeight="true" outlineLevel="0" collapsed="false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</row>
    <row r="92" customFormat="false" ht="12.75" hidden="false" customHeight="true" outlineLevel="0" collapsed="false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</row>
    <row r="93" customFormat="false" ht="12.75" hidden="false" customHeight="true" outlineLevel="0" collapsed="false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</row>
    <row r="94" customFormat="false" ht="12.75" hidden="false" customHeight="true" outlineLevel="0" collapsed="false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</row>
    <row r="95" customFormat="false" ht="12.75" hidden="false" customHeight="true" outlineLevel="0" collapsed="false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</row>
    <row r="96" customFormat="false" ht="12.75" hidden="false" customHeight="true" outlineLevel="0" collapsed="false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</row>
    <row r="97" customFormat="false" ht="12.75" hidden="false" customHeight="true" outlineLevel="0" collapsed="false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</row>
    <row r="98" customFormat="false" ht="12.75" hidden="false" customHeight="true" outlineLevel="0" collapsed="false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</row>
    <row r="99" customFormat="false" ht="12.75" hidden="false" customHeight="true" outlineLevel="0" collapsed="false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</row>
    <row r="100" customFormat="false" ht="12.75" hidden="false" customHeight="true" outlineLevel="0" collapsed="false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</row>
    <row r="101" customFormat="false" ht="12.75" hidden="false" customHeight="true" outlineLevel="0" collapsed="false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</row>
    <row r="102" customFormat="false" ht="12.75" hidden="false" customHeight="true" outlineLevel="0" collapsed="false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</row>
    <row r="103" customFormat="false" ht="12.75" hidden="false" customHeight="true" outlineLevel="0" collapsed="false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</row>
    <row r="104" customFormat="false" ht="12.75" hidden="false" customHeight="true" outlineLevel="0" collapsed="false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</row>
    <row r="105" customFormat="false" ht="12.75" hidden="false" customHeight="true" outlineLevel="0" collapsed="false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</row>
    <row r="106" customFormat="false" ht="12.75" hidden="false" customHeight="true" outlineLevel="0" collapsed="false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</row>
    <row r="107" customFormat="false" ht="12.75" hidden="false" customHeight="true" outlineLevel="0" collapsed="false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</row>
    <row r="108" customFormat="false" ht="12.75" hidden="false" customHeight="true" outlineLevel="0" collapsed="false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</row>
    <row r="109" customFormat="false" ht="12.75" hidden="false" customHeight="true" outlineLevel="0" collapsed="false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</row>
    <row r="110" customFormat="false" ht="12.75" hidden="false" customHeight="true" outlineLevel="0" collapsed="false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</row>
    <row r="111" customFormat="false" ht="12.75" hidden="false" customHeight="true" outlineLevel="0" collapsed="false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</row>
    <row r="112" customFormat="false" ht="12.75" hidden="false" customHeight="true" outlineLevel="0" collapsed="false">
      <c r="A112" s="155"/>
      <c r="B112" s="184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</row>
    <row r="113" customFormat="false" ht="12.75" hidden="false" customHeight="true" outlineLevel="0" collapsed="false">
      <c r="A113" s="155"/>
      <c r="B113" s="165"/>
      <c r="C113" s="155"/>
      <c r="D113" s="155"/>
      <c r="E113" s="155"/>
      <c r="F113" s="155"/>
      <c r="G113" s="155"/>
      <c r="H113" s="155"/>
      <c r="I113" s="16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customFormat="false" ht="12.75" hidden="false" customHeight="true" outlineLevel="0" collapsed="false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</row>
    <row r="115" customFormat="false" ht="12.75" hidden="false" customHeight="true" outlineLevel="0" collapsed="false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</row>
    <row r="116" customFormat="false" ht="12.75" hidden="false" customHeight="true" outlineLevel="0" collapsed="false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</row>
    <row r="117" customFormat="false" ht="12.75" hidden="false" customHeight="true" outlineLevel="0" collapsed="false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</row>
    <row r="118" customFormat="false" ht="12.75" hidden="false" customHeight="true" outlineLevel="0" collapsed="false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</row>
    <row r="119" customFormat="false" ht="12.75" hidden="false" customHeight="true" outlineLevel="0" collapsed="false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</row>
    <row r="120" customFormat="false" ht="12.75" hidden="false" customHeight="true" outlineLevel="0" collapsed="false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</row>
    <row r="121" customFormat="false" ht="12.75" hidden="false" customHeight="true" outlineLevel="0" collapsed="false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</row>
    <row r="122" customFormat="false" ht="12.75" hidden="false" customHeight="true" outlineLevel="0" collapsed="false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</row>
    <row r="123" customFormat="false" ht="12.75" hidden="false" customHeight="true" outlineLevel="0" collapsed="false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</row>
    <row r="124" customFormat="false" ht="12.75" hidden="false" customHeight="true" outlineLevel="0" collapsed="false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</row>
    <row r="125" customFormat="false" ht="12.75" hidden="false" customHeight="true" outlineLevel="0" collapsed="false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</row>
    <row r="126" customFormat="false" ht="12.75" hidden="false" customHeight="true" outlineLevel="0" collapsed="false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</row>
    <row r="127" customFormat="false" ht="12.75" hidden="false" customHeight="true" outlineLevel="0" collapsed="false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</row>
    <row r="128" customFormat="false" ht="12.75" hidden="false" customHeight="true" outlineLevel="0" collapsed="false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</row>
    <row r="129" customFormat="false" ht="12.75" hidden="false" customHeight="true" outlineLevel="0" collapsed="false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</row>
    <row r="130" customFormat="false" ht="12.75" hidden="false" customHeight="true" outlineLevel="0" collapsed="false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</row>
    <row r="131" customFormat="false" ht="12.75" hidden="false" customHeight="true" outlineLevel="0" collapsed="false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</row>
    <row r="132" customFormat="false" ht="12.75" hidden="false" customHeight="true" outlineLevel="0" collapsed="false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</row>
    <row r="133" customFormat="false" ht="12.75" hidden="false" customHeight="true" outlineLevel="0" collapsed="false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</row>
    <row r="134" customFormat="false" ht="12.75" hidden="false" customHeight="true" outlineLevel="0" collapsed="false">
      <c r="A134" s="155"/>
      <c r="B134" s="184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</row>
    <row r="135" customFormat="false" ht="12.75" hidden="false" customHeight="true" outlineLevel="0" collapsed="false">
      <c r="A135" s="172"/>
      <c r="B135" s="184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</row>
    <row r="136" customFormat="false" ht="12.75" hidden="false" customHeight="true" outlineLevel="0" collapsed="false">
      <c r="A136" s="187" t="s">
        <v>90</v>
      </c>
      <c r="B136" s="187" t="str">
        <f aca="false">VLOOKUP(B1,Dati!B2:AF13,2,0)</f>
        <v>A-</v>
      </c>
      <c r="C136" s="187" t="str">
        <f aca="false">VLOOKUP(B1,Dati!B2:AF13,3,0)</f>
        <v>A=</v>
      </c>
      <c r="D136" s="187" t="str">
        <f aca="false">VLOOKUP(B1,Dati!B2:AF13,4,0)</f>
        <v>B#</v>
      </c>
      <c r="E136" s="187" t="str">
        <f aca="false">VLOOKUP(B1,Dati!B2:AF13,5,0)</f>
        <v>B+</v>
      </c>
      <c r="F136" s="187" t="str">
        <f aca="false">VLOOKUP(B1,Dati!B2:AF13,6,0)</f>
        <v>A+</v>
      </c>
      <c r="G136" s="187" t="str">
        <f aca="false">VLOOKUP(B1,Dati!B2:AF13,7,0)</f>
        <v>A=</v>
      </c>
      <c r="H136" s="187" t="str">
        <f aca="false">VLOOKUP(B1,Dati!B2:AF13,8,0)</f>
        <v>A#</v>
      </c>
      <c r="I136" s="187" t="str">
        <f aca="false">VLOOKUP(B1,Dati!B2:AF13,9,0)</f>
        <v>A+</v>
      </c>
      <c r="J136" s="187" t="str">
        <f aca="false">VLOOKUP(B1,Dati!B2:AF13,10,0)</f>
        <v>A/</v>
      </c>
      <c r="K136" s="187" t="str">
        <f aca="false">VLOOKUP(B1,Dati!B2:AF13,11,0)</f>
        <v>A#</v>
      </c>
      <c r="L136" s="187" t="str">
        <f aca="false">VLOOKUP(B1,Dati!B2:AF13,12,0)</f>
        <v>B#</v>
      </c>
      <c r="M136" s="187" t="str">
        <f aca="false">VLOOKUP(B1,Dati!B2:AF13,13,0)</f>
        <v>B+</v>
      </c>
      <c r="N136" s="187" t="str">
        <f aca="false">VLOOKUP(B1,Dati!B2:AF13,14,0)</f>
        <v>A#</v>
      </c>
      <c r="O136" s="187" t="str">
        <f aca="false">VLOOKUP(B1,Dati!B2:AF13,15,0)</f>
        <v>A+</v>
      </c>
      <c r="P136" s="187" t="str">
        <f aca="false">VLOOKUP(B1,Dati!B2:AF13,16,0)</f>
        <v>M=</v>
      </c>
      <c r="Q136" s="187" t="str">
        <f aca="false">VLOOKUP(B1,Dati!B2:AF13,17,0)</f>
        <v>R-</v>
      </c>
      <c r="R136" s="187" t="str">
        <f aca="false">VLOOKUP(B1,Dati!B2:AF13,18,0)</f>
        <v>A#</v>
      </c>
      <c r="S136" s="187" t="str">
        <f aca="false">VLOOKUP(B1,Dati!B2:AF13,19,0)</f>
        <v>A#</v>
      </c>
      <c r="T136" s="187" t="str">
        <f aca="false">VLOOKUP(B1,Dati!B2:AF13,20,0)</f>
        <v>A+</v>
      </c>
      <c r="U136" s="187" t="n">
        <f aca="false">VLOOKUP(B1,Dati!B2:AF13,21,0)</f>
        <v>0</v>
      </c>
      <c r="V136" s="187" t="n">
        <f aca="false">VLOOKUP(B1,Dati!B2:AF13,22,0)</f>
        <v>0</v>
      </c>
      <c r="W136" s="187" t="n">
        <f aca="false">VLOOKUP(B1,Dati!B2:AF13,23,0)</f>
        <v>0</v>
      </c>
      <c r="X136" s="187" t="n">
        <f aca="false">VLOOKUP(B1,Dati!B2:AF13,24,0)</f>
        <v>0</v>
      </c>
      <c r="Y136" s="187" t="n">
        <f aca="false">VLOOKUP(B1,Dati!B2:AF13,25,0)</f>
        <v>0</v>
      </c>
      <c r="Z136" s="187" t="n">
        <f aca="false">VLOOKUP(B1,Dati!B2:AF13,26,0)</f>
        <v>0</v>
      </c>
      <c r="AA136" s="187" t="n">
        <f aca="false">VLOOKUP(B1,Dati!B2:AF13,27,0)</f>
        <v>0</v>
      </c>
      <c r="AB136" s="187" t="n">
        <f aca="false">VLOOKUP(B1,Dati!B2:AF13,28,0)</f>
        <v>0</v>
      </c>
      <c r="AC136" s="187" t="n">
        <f aca="false">VLOOKUP(B1,Dati!B2:AF13,29,0)</f>
        <v>0</v>
      </c>
      <c r="AD136" s="187" t="n">
        <f aca="false">VLOOKUP(B1,Dati!B2:AF13,30,0)</f>
        <v>0</v>
      </c>
      <c r="AE136" s="187" t="n">
        <f aca="false">VLOOKUP(B1,Dati!B2:AF13,31,0)</f>
        <v>0</v>
      </c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</row>
    <row r="137" customFormat="false" ht="12.75" hidden="false" customHeight="true" outlineLevel="0" collapsed="false">
      <c r="A137" s="187" t="s">
        <v>91</v>
      </c>
      <c r="B137" s="187" t="str">
        <f aca="false">VLOOKUP(B1,Dati!B16:AF27,2,0)</f>
        <v>A+</v>
      </c>
      <c r="C137" s="187" t="str">
        <f aca="false">VLOOKUP(B1,Dati!B16:AF27,3,0)</f>
        <v>A#</v>
      </c>
      <c r="D137" s="187" t="str">
        <f aca="false">VLOOKUP(B1,Dati!B16:AF27,4,0)</f>
        <v>B+</v>
      </c>
      <c r="E137" s="187" t="str">
        <f aca="false">VLOOKUP(B1,Dati!B16:AF27,5,0)</f>
        <v>B+</v>
      </c>
      <c r="F137" s="187" t="str">
        <f aca="false">VLOOKUP(B1,Dati!B16:AF27,6,0)</f>
        <v>B#</v>
      </c>
      <c r="G137" s="187" t="str">
        <f aca="false">VLOOKUP(B1,Dati!B16:AF27,7,0)</f>
        <v>B+</v>
      </c>
      <c r="H137" s="187" t="str">
        <f aca="false">VLOOKUP(B1,Dati!B16:AF27,8,0)</f>
        <v>B+</v>
      </c>
      <c r="I137" s="187" t="str">
        <f aca="false">VLOOKUP(B1,Dati!B16:AF27,9,0)</f>
        <v>B+</v>
      </c>
      <c r="J137" s="187" t="str">
        <f aca="false">VLOOKUP(B1,Dati!B16:AF27,10,0)</f>
        <v>A+</v>
      </c>
      <c r="K137" s="187" t="str">
        <f aca="false">VLOOKUP(B1,Dati!B16:AF27,11,0)</f>
        <v>A+</v>
      </c>
      <c r="L137" s="187" t="str">
        <f aca="false">VLOOKUP(B1,Dati!B16:AF27,12,0)</f>
        <v>M#</v>
      </c>
      <c r="M137" s="187" t="str">
        <f aca="false">VLOOKUP(B1,Dati!B16:AF27,13,0)</f>
        <v>B+</v>
      </c>
      <c r="N137" s="187" t="str">
        <f aca="false">VLOOKUP(B1,Dati!B16:AF27,14,0)</f>
        <v>B+</v>
      </c>
      <c r="O137" s="187" t="str">
        <f aca="false">VLOOKUP(B1,Dati!B16:AF27,15,0)</f>
        <v>A=</v>
      </c>
      <c r="P137" s="187" t="n">
        <f aca="false">VLOOKUP(B1,Dati!B16:AF27,16,0)</f>
        <v>0</v>
      </c>
      <c r="Q137" s="187" t="n">
        <f aca="false">VLOOKUP(B1,Dati!B16:AF27,17,0)</f>
        <v>0</v>
      </c>
      <c r="R137" s="187" t="n">
        <f aca="false">VLOOKUP(B1,Dati!B16:AF27,18,0)</f>
        <v>0</v>
      </c>
      <c r="S137" s="187" t="n">
        <f aca="false">VLOOKUP(B1,Dati!B16:AF27,19,0)</f>
        <v>0</v>
      </c>
      <c r="T137" s="187" t="n">
        <f aca="false">VLOOKUP(B1,Dati!B16:AF27,20,0)</f>
        <v>0</v>
      </c>
      <c r="U137" s="187" t="n">
        <f aca="false">VLOOKUP(B1,Dati!B16:AF27,21,0)</f>
        <v>0</v>
      </c>
      <c r="V137" s="187" t="n">
        <f aca="false">VLOOKUP(B1,Dati!B16:AF27,22,0)</f>
        <v>0</v>
      </c>
      <c r="W137" s="187" t="n">
        <f aca="false">VLOOKUP(B1,Dati!B16:AF27,23,0)</f>
        <v>0</v>
      </c>
      <c r="X137" s="187" t="n">
        <f aca="false">VLOOKUP(B1,Dati!B16:AF27,24,0)</f>
        <v>0</v>
      </c>
      <c r="Y137" s="187" t="n">
        <f aca="false">VLOOKUP(B1,Dati!B16:AF27,25,0)</f>
        <v>0</v>
      </c>
      <c r="Z137" s="187" t="n">
        <f aca="false">VLOOKUP(B1,Dati!B16:AF27,26,0)</f>
        <v>0</v>
      </c>
      <c r="AA137" s="187" t="n">
        <f aca="false">VLOOKUP(B1,Dati!B16:AF27,27,0)</f>
        <v>0</v>
      </c>
      <c r="AB137" s="187" t="n">
        <f aca="false">VLOOKUP(B1,Dati!B16:AF27,28,0)</f>
        <v>0</v>
      </c>
      <c r="AC137" s="187" t="n">
        <f aca="false">VLOOKUP(B1,Dati!B16:AF27,29,0)</f>
        <v>0</v>
      </c>
      <c r="AD137" s="187" t="n">
        <f aca="false">VLOOKUP(B1,Dati!B16:AF27,30,0)</f>
        <v>0</v>
      </c>
      <c r="AE137" s="187" t="n">
        <f aca="false">VLOOKUP(B1,Dati!B16:AF27,31,0)</f>
        <v>0</v>
      </c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</row>
    <row r="138" customFormat="false" ht="12.75" hidden="false" customHeight="true" outlineLevel="0" collapsed="false">
      <c r="A138" s="187" t="s">
        <v>92</v>
      </c>
      <c r="B138" s="187" t="str">
        <f aca="false">VLOOKUP(B1,Dati!B30:AF41,2,0)</f>
        <v>M#</v>
      </c>
      <c r="C138" s="187" t="str">
        <f aca="false">VLOOKUP(B1,Dati!B30:AF41,3,0)</f>
        <v>A=</v>
      </c>
      <c r="D138" s="187" t="str">
        <f aca="false">VLOOKUP(B1,Dati!B30:AF41,4,0)</f>
        <v>A-</v>
      </c>
      <c r="E138" s="187" t="str">
        <f aca="false">VLOOKUP(B1,Dati!B30:AF41,5,0)</f>
        <v>A+</v>
      </c>
      <c r="F138" s="187" t="str">
        <f aca="false">VLOOKUP(B1,Dati!B30:AF41,6,0)</f>
        <v>A+</v>
      </c>
      <c r="G138" s="187" t="str">
        <f aca="false">VLOOKUP(B1,Dati!B30:AF41,7,0)</f>
        <v>B=</v>
      </c>
      <c r="H138" s="187" t="str">
        <f aca="false">VLOOKUP(B1,Dati!B30:AF41,8,0)</f>
        <v>A+</v>
      </c>
      <c r="I138" s="187" t="str">
        <f aca="false">VLOOKUP(B1,Dati!B30:AF41,9,0)</f>
        <v>A#</v>
      </c>
      <c r="J138" s="187" t="str">
        <f aca="false">VLOOKUP(B1,Dati!B30:AF41,10,0)</f>
        <v>A+</v>
      </c>
      <c r="K138" s="187" t="str">
        <f aca="false">VLOOKUP(B1,Dati!B30:AF41,11,0)</f>
        <v>A+</v>
      </c>
      <c r="L138" s="187" t="n">
        <f aca="false">VLOOKUP(B1,Dati!B30:AF41,12,0)</f>
        <v>0</v>
      </c>
      <c r="M138" s="187" t="n">
        <f aca="false">VLOOKUP(B1,Dati!B30:AF41,13,0)</f>
        <v>0</v>
      </c>
      <c r="N138" s="187" t="n">
        <f aca="false">VLOOKUP(B1,Dati!B30:AF41,14,0)</f>
        <v>0</v>
      </c>
      <c r="O138" s="187" t="n">
        <f aca="false">VLOOKUP(B1,Dati!B30:AF41,15,0)</f>
        <v>0</v>
      </c>
      <c r="P138" s="187" t="n">
        <f aca="false">VLOOKUP(B1,Dati!B30:AF41,16,0)</f>
        <v>0</v>
      </c>
      <c r="Q138" s="187" t="n">
        <f aca="false">VLOOKUP(B1,Dati!B30:AF41,17,0)</f>
        <v>0</v>
      </c>
      <c r="R138" s="187" t="n">
        <f aca="false">VLOOKUP(B1,Dati!B30:AF41,18,0)</f>
        <v>0</v>
      </c>
      <c r="S138" s="187" t="n">
        <f aca="false">VLOOKUP(B1,Dati!B30:AF41,19,0)</f>
        <v>0</v>
      </c>
      <c r="T138" s="187" t="n">
        <f aca="false">VLOOKUP(B1,Dati!B30:AF41,20,0)</f>
        <v>0</v>
      </c>
      <c r="U138" s="187" t="n">
        <f aca="false">VLOOKUP(B1,Dati!B30:AF41,21,0)</f>
        <v>0</v>
      </c>
      <c r="V138" s="187" t="n">
        <f aca="false">VLOOKUP(B1,Dati!B30:AF41,22,0)</f>
        <v>0</v>
      </c>
      <c r="W138" s="187" t="n">
        <f aca="false">VLOOKUP(B1,Dati!B30:AF41,23,0)</f>
        <v>0</v>
      </c>
      <c r="X138" s="187" t="n">
        <f aca="false">VLOOKUP(B1,Dati!B30:AF41,24,0)</f>
        <v>0</v>
      </c>
      <c r="Y138" s="187" t="n">
        <f aca="false">VLOOKUP(B1,Dati!B30:AF41,25,0)</f>
        <v>0</v>
      </c>
      <c r="Z138" s="187" t="n">
        <f aca="false">VLOOKUP(B1,Dati!B30:AF41,26,0)</f>
        <v>0</v>
      </c>
      <c r="AA138" s="187" t="n">
        <f aca="false">VLOOKUP(B1,Dati!B30:AF41,27,0)</f>
        <v>0</v>
      </c>
      <c r="AB138" s="187" t="n">
        <f aca="false">VLOOKUP(B1,Dati!B30:AF41,28,0)</f>
        <v>0</v>
      </c>
      <c r="AC138" s="187" t="n">
        <f aca="false">VLOOKUP(B1,Dati!B30:AF41,29,0)</f>
        <v>0</v>
      </c>
      <c r="AD138" s="187" t="n">
        <f aca="false">VLOOKUP(B1,Dati!B30:AF41,30,0)</f>
        <v>0</v>
      </c>
      <c r="AE138" s="187" t="n">
        <f aca="false">VLOOKUP(B1,Dati!B30:AF41,31,0)</f>
        <v>0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</row>
    <row r="139" customFormat="false" ht="12.75" hidden="false" customHeight="true" outlineLevel="0" collapsed="false">
      <c r="A139" s="187" t="s">
        <v>93</v>
      </c>
      <c r="B139" s="187" t="str">
        <f aca="false">VLOOKUP(B1,Dati!B44:AF55,2,0)</f>
        <v>A+</v>
      </c>
      <c r="C139" s="187" t="str">
        <f aca="false">VLOOKUP(B1,Dati!B44:AF55,3,0)</f>
        <v>A#</v>
      </c>
      <c r="D139" s="187" t="str">
        <f aca="false">VLOOKUP(B1,Dati!B44:AF55,4,0)</f>
        <v>B+</v>
      </c>
      <c r="E139" s="187" t="str">
        <f aca="false">VLOOKUP(B1,Dati!B44:AF55,5,0)</f>
        <v>B+</v>
      </c>
      <c r="F139" s="187" t="str">
        <f aca="false">VLOOKUP(B1,Dati!B44:AF55,6,0)</f>
        <v>B+</v>
      </c>
      <c r="G139" s="187" t="str">
        <f aca="false">VLOOKUP(B1,Dati!B44:AF55,7,0)</f>
        <v>B#</v>
      </c>
      <c r="H139" s="187" t="str">
        <f aca="false">VLOOKUP(B1,Dati!B44:AF55,8,0)</f>
        <v>B+</v>
      </c>
      <c r="I139" s="187" t="str">
        <f aca="false">VLOOKUP(B1,Dati!B44:AF55,9,0)</f>
        <v>B#</v>
      </c>
      <c r="J139" s="187" t="str">
        <f aca="false">VLOOKUP(B1,Dati!B44:AF55,10,0)</f>
        <v>B+</v>
      </c>
      <c r="K139" s="187" t="str">
        <f aca="false">VLOOKUP(B1,Dati!B44:AF55,11,0)</f>
        <v>B#</v>
      </c>
      <c r="L139" s="187" t="str">
        <f aca="false">VLOOKUP(B1,Dati!B44:AF55,12,0)</f>
        <v>B+</v>
      </c>
      <c r="M139" s="187" t="str">
        <f aca="false">VLOOKUP(B1,Dati!B44:AF55,13,0)</f>
        <v>B#</v>
      </c>
      <c r="N139" s="187" t="str">
        <f aca="false">VLOOKUP(B1,Dati!B44:AF55,14,0)</f>
        <v>B+</v>
      </c>
      <c r="O139" s="187" t="str">
        <f aca="false">VLOOKUP(B1,Dati!B44:AF55,15,0)</f>
        <v>B+</v>
      </c>
      <c r="P139" s="187" t="str">
        <f aca="false">VLOOKUP(B1,Dati!B44:AF55,16,0)</f>
        <v>R+</v>
      </c>
      <c r="Q139" s="187" t="str">
        <f aca="false">VLOOKUP(B1,Dati!B44:AF55,17,0)</f>
        <v>A#</v>
      </c>
      <c r="R139" s="187" t="n">
        <f aca="false">VLOOKUP(B1,Dati!B44:AF55,18,0)</f>
        <v>0</v>
      </c>
      <c r="S139" s="187" t="n">
        <f aca="false">VLOOKUP(B1,Dati!B44:AF55,19,0)</f>
        <v>0</v>
      </c>
      <c r="T139" s="187" t="n">
        <f aca="false">VLOOKUP(B1,Dati!B44:AF55,20,0)</f>
        <v>0</v>
      </c>
      <c r="U139" s="187" t="n">
        <f aca="false">VLOOKUP(B1,Dati!B44:AF55,21,0)</f>
        <v>0</v>
      </c>
      <c r="V139" s="187" t="n">
        <f aca="false">VLOOKUP(B1,Dati!B44:AF55,22,0)</f>
        <v>0</v>
      </c>
      <c r="W139" s="187" t="n">
        <f aca="false">VLOOKUP(B1,Dati!B44:AF55,23,0)</f>
        <v>0</v>
      </c>
      <c r="X139" s="187" t="n">
        <f aca="false">VLOOKUP(B1,Dati!B44:AF55,24,0)</f>
        <v>0</v>
      </c>
      <c r="Y139" s="187" t="n">
        <f aca="false">VLOOKUP(B1,Dati!B44:AF55,25,0)</f>
        <v>0</v>
      </c>
      <c r="Z139" s="187" t="n">
        <f aca="false">VLOOKUP(B1,Dati!B44:AF55,26,0)</f>
        <v>0</v>
      </c>
      <c r="AA139" s="187" t="n">
        <f aca="false">VLOOKUP(B1,Dati!B44:AF55,27,0)</f>
        <v>0</v>
      </c>
      <c r="AB139" s="187" t="n">
        <f aca="false">VLOOKUP(B1,Dati!B44:AF55,28,0)</f>
        <v>0</v>
      </c>
      <c r="AC139" s="187" t="n">
        <f aca="false">VLOOKUP(B1,Dati!B44:AF55,29,0)</f>
        <v>0</v>
      </c>
      <c r="AD139" s="187" t="n">
        <f aca="false">VLOOKUP(B1,Dati!B44:AF55,30,0)</f>
        <v>0</v>
      </c>
      <c r="AE139" s="187" t="n">
        <f aca="false">VLOOKUP(B1,Dati!B44:AF55,31,0)</f>
        <v>0</v>
      </c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</row>
    <row r="140" customFormat="false" ht="12.75" hidden="false" customHeight="true" outlineLevel="0" collapsed="false">
      <c r="A140" s="187" t="s">
        <v>94</v>
      </c>
      <c r="B140" s="187" t="e">
        <f aca="false">VLOOKUP(B1,Dati!B58:AF69,2,0)</f>
        <v>#N/A</v>
      </c>
      <c r="C140" s="187" t="e">
        <f aca="false">VLOOKUP(B1,Dati!B58:AF69,3,0)</f>
        <v>#N/A</v>
      </c>
      <c r="D140" s="187" t="e">
        <f aca="false">VLOOKUP(B1,Dati!B58:AF69,4,0)</f>
        <v>#N/A</v>
      </c>
      <c r="E140" s="187" t="e">
        <f aca="false">VLOOKUP(B1,Dati!B58:AF69,5,0)</f>
        <v>#N/A</v>
      </c>
      <c r="F140" s="187" t="e">
        <f aca="false">VLOOKUP(B1,Dati!B58:AF69,6,0)</f>
        <v>#N/A</v>
      </c>
      <c r="G140" s="187" t="e">
        <f aca="false">VLOOKUP(B1,Dati!B58:AF69,7,0)</f>
        <v>#N/A</v>
      </c>
      <c r="H140" s="187" t="e">
        <f aca="false">VLOOKUP(B1,Dati!B58:AF69,8,0)</f>
        <v>#N/A</v>
      </c>
      <c r="I140" s="187" t="e">
        <f aca="false">VLOOKUP(B1,Dati!B58:AF69,9,0)</f>
        <v>#N/A</v>
      </c>
      <c r="J140" s="187" t="e">
        <f aca="false">VLOOKUP(B1,Dati!B58:AF69,10,0)</f>
        <v>#N/A</v>
      </c>
      <c r="K140" s="187" t="e">
        <f aca="false">VLOOKUP(B1,Dati!B58:AF69,11,0)</f>
        <v>#N/A</v>
      </c>
      <c r="L140" s="187" t="e">
        <f aca="false">VLOOKUP(B1,Dati!B58:AF69,12,0)</f>
        <v>#N/A</v>
      </c>
      <c r="M140" s="187" t="e">
        <f aca="false">VLOOKUP(B1,Dati!B58:AF69,13,0)</f>
        <v>#N/A</v>
      </c>
      <c r="N140" s="187" t="e">
        <f aca="false">VLOOKUP(B1,Dati!B58:AF69,14,0)</f>
        <v>#N/A</v>
      </c>
      <c r="O140" s="187" t="e">
        <f aca="false">VLOOKUP(B1,Dati!B58:AF69,15,0)</f>
        <v>#N/A</v>
      </c>
      <c r="P140" s="187" t="e">
        <f aca="false">VLOOKUP(B1,Dati!B58:AF69,16,0)</f>
        <v>#N/A</v>
      </c>
      <c r="Q140" s="187" t="e">
        <f aca="false">VLOOKUP(B1,Dati!B58:AF69,17,0)</f>
        <v>#N/A</v>
      </c>
      <c r="R140" s="187" t="e">
        <f aca="false">VLOOKUP(B1,Dati!B58:AF69,18,0)</f>
        <v>#N/A</v>
      </c>
      <c r="S140" s="187" t="e">
        <f aca="false">VLOOKUP(B1,Dati!B58:AF69,19,0)</f>
        <v>#N/A</v>
      </c>
      <c r="T140" s="187" t="e">
        <f aca="false">VLOOKUP(B1,Dati!B58:AF69,20,0)</f>
        <v>#N/A</v>
      </c>
      <c r="U140" s="187" t="e">
        <f aca="false">VLOOKUP(B1,Dati!B58:AF69,21,0)</f>
        <v>#N/A</v>
      </c>
      <c r="V140" s="187" t="e">
        <f aca="false">VLOOKUP(B1,Dati!B58:AF69,22,0)</f>
        <v>#N/A</v>
      </c>
      <c r="W140" s="187" t="e">
        <f aca="false">VLOOKUP(B1,Dati!B58:AF69,23,0)</f>
        <v>#N/A</v>
      </c>
      <c r="X140" s="187" t="e">
        <f aca="false">VLOOKUP(B1,Dati!B58:AF69,24,0)</f>
        <v>#N/A</v>
      </c>
      <c r="Y140" s="187" t="e">
        <f aca="false">VLOOKUP(B1,Dati!B58:AF69,25,0)</f>
        <v>#N/A</v>
      </c>
      <c r="Z140" s="187" t="e">
        <f aca="false">VLOOKUP(B1,Dati!B58:AF69,26,0)</f>
        <v>#N/A</v>
      </c>
      <c r="AA140" s="187" t="e">
        <f aca="false">VLOOKUP(B1,Dati!B58:AF69,27,0)</f>
        <v>#N/A</v>
      </c>
      <c r="AB140" s="187" t="e">
        <f aca="false">VLOOKUP(B1,Dati!B58:AF69,28,0)</f>
        <v>#N/A</v>
      </c>
      <c r="AC140" s="187" t="e">
        <f aca="false">VLOOKUP(B1,Dati!B58:AF69,29,0)</f>
        <v>#N/A</v>
      </c>
      <c r="AD140" s="187" t="e">
        <f aca="false">VLOOKUP(B1,Dati!B58:AF69,30,0)</f>
        <v>#N/A</v>
      </c>
      <c r="AE140" s="187" t="e">
        <f aca="false">VLOOKUP(B1,Dati!B58:AF69,31,0)</f>
        <v>#N/A</v>
      </c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</row>
    <row r="141" customFormat="false" ht="12.75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57"/>
    <col collapsed="false" customWidth="true" hidden="false" outlineLevel="0" max="8" min="3" style="0" width="4.86"/>
    <col collapsed="false" customWidth="true" hidden="false" outlineLevel="0" max="9" min="9" style="0" width="9.58"/>
    <col collapsed="false" customWidth="true" hidden="false" outlineLevel="0" max="11" min="10" style="0" width="4.86"/>
    <col collapsed="false" customWidth="true" hidden="false" outlineLevel="0" max="12" min="12" style="0" width="7.57"/>
    <col collapsed="false" customWidth="true" hidden="false" outlineLevel="0" max="13" min="13" style="0" width="8.57"/>
    <col collapsed="false" customWidth="true" hidden="false" outlineLevel="0" max="19" min="14" style="0" width="4.86"/>
    <col collapsed="false" customWidth="true" hidden="false" outlineLevel="0" max="20" min="20" style="0" width="9.58"/>
    <col collapsed="false" customWidth="true" hidden="false" outlineLevel="0" max="31" min="21" style="0" width="4.86"/>
    <col collapsed="false" customWidth="true" hidden="false" outlineLevel="0" max="32" min="32" style="0" width="8"/>
    <col collapsed="false" customWidth="true" hidden="false" outlineLevel="0" max="41" min="33" style="0" width="10.86"/>
    <col collapsed="false" customWidth="true" hidden="false" outlineLevel="0" max="1025" min="42" style="0" width="17.29"/>
  </cols>
  <sheetData>
    <row r="1" customFormat="false" ht="12.75" hidden="false" customHeight="true" outlineLevel="0" collapsed="false">
      <c r="A1" s="165" t="s">
        <v>84</v>
      </c>
      <c r="B1" s="185" t="n">
        <v>10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</row>
    <row r="2" customFormat="false" ht="12.75" hidden="false" customHeight="true" outlineLevel="0" collapsed="false">
      <c r="A2" s="164"/>
      <c r="B2" s="165"/>
      <c r="C2" s="155"/>
      <c r="D2" s="155"/>
      <c r="E2" s="155"/>
      <c r="F2" s="155"/>
      <c r="G2" s="155"/>
      <c r="H2" s="155"/>
      <c r="I2" s="165"/>
      <c r="J2" s="155"/>
      <c r="K2" s="155"/>
      <c r="L2" s="164" t="s">
        <v>85</v>
      </c>
      <c r="M2" s="165"/>
      <c r="N2" s="155"/>
      <c r="O2" s="155"/>
      <c r="P2" s="155"/>
      <c r="Q2" s="155"/>
      <c r="R2" s="155"/>
      <c r="S2" s="155"/>
      <c r="T2" s="16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</row>
    <row r="3" customFormat="false" ht="12.75" hidden="false" customHeight="true" outlineLevel="0" collapsed="false">
      <c r="A3" s="164" t="s">
        <v>66</v>
      </c>
      <c r="B3" s="165"/>
      <c r="C3" s="155"/>
      <c r="D3" s="155"/>
      <c r="E3" s="155"/>
      <c r="F3" s="155"/>
      <c r="G3" s="155"/>
      <c r="H3" s="155"/>
      <c r="I3" s="165"/>
      <c r="J3" s="155"/>
      <c r="K3" s="155"/>
      <c r="L3" s="155"/>
      <c r="M3" s="166" t="s">
        <v>2</v>
      </c>
      <c r="N3" s="154"/>
      <c r="O3" s="154"/>
      <c r="P3" s="154"/>
      <c r="Q3" s="154"/>
      <c r="R3" s="154"/>
      <c r="S3" s="155"/>
      <c r="T3" s="166" t="s">
        <v>4</v>
      </c>
      <c r="U3" s="154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customFormat="false" ht="12.75" hidden="false" customHeight="true" outlineLevel="0" collapsed="false">
      <c r="A4" s="155"/>
      <c r="B4" s="166" t="s">
        <v>2</v>
      </c>
      <c r="C4" s="154"/>
      <c r="D4" s="154"/>
      <c r="E4" s="154"/>
      <c r="F4" s="154"/>
      <c r="G4" s="154"/>
      <c r="H4" s="155"/>
      <c r="I4" s="166" t="s">
        <v>4</v>
      </c>
      <c r="J4" s="154"/>
      <c r="K4" s="155"/>
      <c r="L4" s="156"/>
      <c r="M4" s="167" t="s">
        <v>57</v>
      </c>
      <c r="N4" s="167" t="s">
        <v>56</v>
      </c>
      <c r="O4" s="167" t="s">
        <v>54</v>
      </c>
      <c r="P4" s="167" t="s">
        <v>58</v>
      </c>
      <c r="Q4" s="167" t="s">
        <v>59</v>
      </c>
      <c r="R4" s="167" t="s">
        <v>5</v>
      </c>
      <c r="S4" s="168"/>
      <c r="T4" s="167" t="s">
        <v>61</v>
      </c>
      <c r="U4" s="167" t="s">
        <v>53</v>
      </c>
      <c r="V4" s="160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</row>
    <row r="5" customFormat="false" ht="12.75" hidden="false" customHeight="true" outlineLevel="0" collapsed="false">
      <c r="A5" s="156"/>
      <c r="B5" s="167" t="s">
        <v>57</v>
      </c>
      <c r="C5" s="167" t="s">
        <v>56</v>
      </c>
      <c r="D5" s="167" t="s">
        <v>54</v>
      </c>
      <c r="E5" s="167" t="s">
        <v>58</v>
      </c>
      <c r="F5" s="167" t="s">
        <v>59</v>
      </c>
      <c r="G5" s="167" t="s">
        <v>5</v>
      </c>
      <c r="H5" s="168"/>
      <c r="I5" s="167" t="s">
        <v>61</v>
      </c>
      <c r="J5" s="167" t="s">
        <v>53</v>
      </c>
      <c r="K5" s="160"/>
      <c r="L5" s="156"/>
      <c r="M5" s="169" t="n">
        <f aca="false">COUNTIF(B136:AE136,M4)</f>
        <v>0</v>
      </c>
      <c r="N5" s="169" t="n">
        <f aca="false">COUNTIF(B136:AE136,N4)</f>
        <v>0</v>
      </c>
      <c r="O5" s="169" t="n">
        <f aca="false">COUNTIF(B136:AE136,O4)</f>
        <v>0</v>
      </c>
      <c r="P5" s="169" t="n">
        <f aca="false">COUNTIF(B136:AE136,P4)</f>
        <v>0</v>
      </c>
      <c r="Q5" s="169" t="n">
        <f aca="false">COUNTIF(B136:AE136,Q4)</f>
        <v>0</v>
      </c>
      <c r="R5" s="169" t="n">
        <f aca="false">SUM(M5:Q5)</f>
        <v>0</v>
      </c>
      <c r="S5" s="168"/>
      <c r="T5" s="169" t="n">
        <f aca="false">COUNTIF(B136:AE136,T4)</f>
        <v>0</v>
      </c>
      <c r="U5" s="169" t="n">
        <f aca="false">COUNTIF(B136:AE136,U4)</f>
        <v>0</v>
      </c>
      <c r="V5" s="160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</row>
    <row r="6" customFormat="false" ht="12.75" hidden="false" customHeight="true" outlineLevel="0" collapsed="false">
      <c r="A6" s="156"/>
      <c r="B6" s="169" t="n">
        <f aca="false">COUNTIF(B136:AE140,B5)</f>
        <v>0</v>
      </c>
      <c r="C6" s="169" t="n">
        <f aca="false">COUNTIF(B136:AE140,C5)</f>
        <v>0</v>
      </c>
      <c r="D6" s="169" t="n">
        <f aca="false">COUNTIF(B136:AE140,D5)</f>
        <v>0</v>
      </c>
      <c r="E6" s="169" t="n">
        <f aca="false">COUNTIF(B136:AE140,E5)</f>
        <v>0</v>
      </c>
      <c r="F6" s="169" t="n">
        <f aca="false">COUNTIF(B136:AE140,F5)</f>
        <v>0</v>
      </c>
      <c r="G6" s="169" t="n">
        <f aca="false">SUM(B6:F6)</f>
        <v>0</v>
      </c>
      <c r="H6" s="168"/>
      <c r="I6" s="169" t="n">
        <f aca="false">COUNTIF(B136:AE140,I5)</f>
        <v>1</v>
      </c>
      <c r="J6" s="169" t="n">
        <f aca="false">COUNTIF(B136:AE140,J5)</f>
        <v>0</v>
      </c>
      <c r="K6" s="160"/>
      <c r="L6" s="156"/>
      <c r="M6" s="170" t="n">
        <f aca="false">IF(R5&gt;0,M5/R5,0)</f>
        <v>0</v>
      </c>
      <c r="N6" s="170" t="n">
        <f aca="false">IF(R5&gt;0,N5/R5,0)</f>
        <v>0</v>
      </c>
      <c r="O6" s="170" t="n">
        <f aca="false">IF(R5&gt;0,O5/R5,0)</f>
        <v>0</v>
      </c>
      <c r="P6" s="170" t="n">
        <f aca="false">IF(R5&gt;0,P5/R5,0)</f>
        <v>0</v>
      </c>
      <c r="Q6" s="170" t="n">
        <f aca="false">IF(R5&gt;0,Q5/R5,0)</f>
        <v>0</v>
      </c>
      <c r="R6" s="171" t="n">
        <f aca="false">SUM(M6:Q6)</f>
        <v>0</v>
      </c>
      <c r="S6" s="160"/>
      <c r="T6" s="163"/>
      <c r="U6" s="163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</row>
    <row r="7" customFormat="false" ht="12.75" hidden="false" customHeight="true" outlineLevel="0" collapsed="false">
      <c r="A7" s="156"/>
      <c r="B7" s="170" t="n">
        <f aca="false">IF(G6&gt;0,B6/G6,0)</f>
        <v>0</v>
      </c>
      <c r="C7" s="170" t="n">
        <f aca="false">IF(G6&gt;0,C6/G6,0)</f>
        <v>0</v>
      </c>
      <c r="D7" s="170" t="n">
        <f aca="false">IF(G6&gt;0,D6/G6,0)</f>
        <v>0</v>
      </c>
      <c r="E7" s="170" t="n">
        <f aca="false">IF(E6&gt;0,E6/G6,0)</f>
        <v>0</v>
      </c>
      <c r="F7" s="170" t="n">
        <f aca="false">IF(F6&gt;0,F6/G6,0)</f>
        <v>0</v>
      </c>
      <c r="G7" s="171" t="n">
        <f aca="false">SUM(B7:F7)</f>
        <v>0</v>
      </c>
      <c r="H7" s="160"/>
      <c r="I7" s="163"/>
      <c r="J7" s="163"/>
      <c r="K7" s="155"/>
      <c r="L7" s="172" t="s">
        <v>67</v>
      </c>
      <c r="M7" s="173" t="n">
        <f aca="false">IF(R5&gt;0,(M5-Q5)/R5,0)</f>
        <v>0</v>
      </c>
      <c r="N7" s="163"/>
      <c r="O7" s="174"/>
      <c r="P7" s="174"/>
      <c r="Q7" s="174"/>
      <c r="R7" s="163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</row>
    <row r="8" customFormat="false" ht="12.75" hidden="false" customHeight="true" outlineLevel="0" collapsed="false">
      <c r="A8" s="172" t="s">
        <v>67</v>
      </c>
      <c r="B8" s="173" t="n">
        <f aca="false">IF(G6&gt;0,(B6-F6)/G6,0)</f>
        <v>0</v>
      </c>
      <c r="C8" s="163"/>
      <c r="D8" s="174"/>
      <c r="E8" s="174"/>
      <c r="F8" s="174"/>
      <c r="G8" s="163"/>
      <c r="H8" s="155"/>
      <c r="I8" s="153" t="s">
        <v>48</v>
      </c>
      <c r="J8" s="175" t="n">
        <f aca="false">COUNTIF(B136:AE140,I8)</f>
        <v>1</v>
      </c>
      <c r="K8" s="155"/>
      <c r="L8" s="172" t="s">
        <v>68</v>
      </c>
      <c r="M8" s="176" t="n">
        <f aca="false">IF(R5&gt;0,(M5+N5)/R5,0)</f>
        <v>0</v>
      </c>
      <c r="N8" s="177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</row>
    <row r="9" customFormat="false" ht="12.75" hidden="false" customHeight="true" outlineLevel="0" collapsed="false">
      <c r="A9" s="172" t="s">
        <v>68</v>
      </c>
      <c r="B9" s="176" t="n">
        <f aca="false">IF(G6&gt;0,(B6+C6)/G6,0)</f>
        <v>0</v>
      </c>
      <c r="C9" s="177"/>
      <c r="D9" s="155"/>
      <c r="E9" s="155"/>
      <c r="F9" s="155"/>
      <c r="G9" s="155"/>
      <c r="H9" s="155"/>
      <c r="I9" s="155"/>
      <c r="J9" s="155"/>
      <c r="K9" s="155"/>
      <c r="L9" s="155"/>
      <c r="M9" s="178"/>
      <c r="N9" s="177"/>
      <c r="O9" s="155"/>
      <c r="P9" s="155"/>
      <c r="Q9" s="155"/>
      <c r="R9" s="155"/>
      <c r="S9" s="155"/>
      <c r="T9" s="165" t="s">
        <v>69</v>
      </c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</row>
    <row r="10" customFormat="false" ht="12.75" hidden="false" customHeight="true" outlineLevel="0" collapsed="false">
      <c r="A10" s="155"/>
      <c r="B10" s="178"/>
      <c r="C10" s="177"/>
      <c r="D10" s="155"/>
      <c r="E10" s="155"/>
      <c r="F10" s="155"/>
      <c r="G10" s="155"/>
      <c r="H10" s="155"/>
      <c r="I10" s="165" t="s">
        <v>69</v>
      </c>
      <c r="J10" s="155"/>
      <c r="K10" s="155"/>
      <c r="L10" s="155"/>
      <c r="M10" s="166" t="s">
        <v>1</v>
      </c>
      <c r="N10" s="154"/>
      <c r="O10" s="154"/>
      <c r="P10" s="154"/>
      <c r="Q10" s="154"/>
      <c r="R10" s="154"/>
      <c r="S10" s="155"/>
      <c r="T10" s="179" t="s">
        <v>0</v>
      </c>
      <c r="U10" s="180" t="n">
        <f aca="false">M12+M19+T5</f>
        <v>0</v>
      </c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</row>
    <row r="11" customFormat="false" ht="12.75" hidden="false" customHeight="true" outlineLevel="0" collapsed="false">
      <c r="A11" s="155"/>
      <c r="B11" s="166" t="s">
        <v>1</v>
      </c>
      <c r="C11" s="154"/>
      <c r="D11" s="154"/>
      <c r="E11" s="154"/>
      <c r="F11" s="154"/>
      <c r="G11" s="154"/>
      <c r="H11" s="155"/>
      <c r="I11" s="179" t="s">
        <v>0</v>
      </c>
      <c r="J11" s="180" t="n">
        <f aca="false">B13+B20+I6</f>
        <v>5</v>
      </c>
      <c r="K11" s="155"/>
      <c r="L11" s="156"/>
      <c r="M11" s="167" t="s">
        <v>50</v>
      </c>
      <c r="N11" s="167" t="s">
        <v>45</v>
      </c>
      <c r="O11" s="167" t="s">
        <v>70</v>
      </c>
      <c r="P11" s="167" t="s">
        <v>71</v>
      </c>
      <c r="Q11" s="167" t="s">
        <v>55</v>
      </c>
      <c r="R11" s="167" t="s">
        <v>5</v>
      </c>
      <c r="S11" s="160"/>
      <c r="T11" s="179" t="s">
        <v>72</v>
      </c>
      <c r="U11" s="180" t="n">
        <f aca="false">R19+Q12</f>
        <v>1</v>
      </c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</row>
    <row r="12" customFormat="false" ht="12.75" hidden="false" customHeight="true" outlineLevel="0" collapsed="false">
      <c r="A12" s="156"/>
      <c r="B12" s="167" t="s">
        <v>50</v>
      </c>
      <c r="C12" s="167" t="s">
        <v>45</v>
      </c>
      <c r="D12" s="167" t="s">
        <v>70</v>
      </c>
      <c r="E12" s="167" t="s">
        <v>71</v>
      </c>
      <c r="F12" s="167" t="s">
        <v>55</v>
      </c>
      <c r="G12" s="167" t="s">
        <v>5</v>
      </c>
      <c r="H12" s="160"/>
      <c r="I12" s="179" t="s">
        <v>72</v>
      </c>
      <c r="J12" s="180" t="n">
        <f aca="false">G20+F13+J6+J8</f>
        <v>3</v>
      </c>
      <c r="K12" s="155"/>
      <c r="L12" s="156"/>
      <c r="M12" s="169" t="n">
        <f aca="false">COUNTIF(B136:AE136,M11)</f>
        <v>0</v>
      </c>
      <c r="N12" s="169" t="n">
        <f aca="false">COUNTIF(B136:AE136,N11)</f>
        <v>2</v>
      </c>
      <c r="O12" s="169" t="n">
        <f aca="false">COUNTIF(B136:AE136,O11)</f>
        <v>0</v>
      </c>
      <c r="P12" s="169" t="n">
        <f aca="false">COUNTIF(B136:AE136,P11)</f>
        <v>0</v>
      </c>
      <c r="Q12" s="169" t="n">
        <f aca="false">COUNTIF(B136:AE136,Q11)</f>
        <v>1</v>
      </c>
      <c r="R12" s="169" t="n">
        <f aca="false">SUM(M12:Q12)</f>
        <v>3</v>
      </c>
      <c r="S12" s="160"/>
      <c r="T12" s="179" t="s">
        <v>73</v>
      </c>
      <c r="U12" s="180" t="n">
        <f aca="false">Q5</f>
        <v>0</v>
      </c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</row>
    <row r="13" customFormat="false" ht="12.75" hidden="false" customHeight="true" outlineLevel="0" collapsed="false">
      <c r="A13" s="156"/>
      <c r="B13" s="169" t="n">
        <f aca="false">COUNTIF(B136:AE140,B12)</f>
        <v>1</v>
      </c>
      <c r="C13" s="169" t="n">
        <f aca="false">COUNTIF(B136:AE140,C12)</f>
        <v>10</v>
      </c>
      <c r="D13" s="169" t="n">
        <f aca="false">COUNTIF(B136:AE140,D12)</f>
        <v>0</v>
      </c>
      <c r="E13" s="169" t="n">
        <f aca="false">COUNTIF(B136:AE140,E12)</f>
        <v>0</v>
      </c>
      <c r="F13" s="169" t="n">
        <f aca="false">COUNTIF(B136:AE140,F12)</f>
        <v>2</v>
      </c>
      <c r="G13" s="169" t="n">
        <f aca="false">SUM(B13:F13)</f>
        <v>13</v>
      </c>
      <c r="H13" s="160"/>
      <c r="I13" s="179" t="s">
        <v>73</v>
      </c>
      <c r="J13" s="180" t="n">
        <f aca="false">F6</f>
        <v>0</v>
      </c>
      <c r="K13" s="155"/>
      <c r="L13" s="156"/>
      <c r="M13" s="170" t="n">
        <f aca="false">IF(R12&gt;0,M12/R12,0)</f>
        <v>0</v>
      </c>
      <c r="N13" s="170" t="n">
        <f aca="false">IF(R2&gt;0,N12/R12,0)</f>
        <v>0</v>
      </c>
      <c r="O13" s="170" t="n">
        <f aca="false">IF(R12&gt;0,O12/R12,0)</f>
        <v>0</v>
      </c>
      <c r="P13" s="170" t="n">
        <f aca="false">IF(R2&gt;0,P12/R12,0)</f>
        <v>0</v>
      </c>
      <c r="Q13" s="170" t="n">
        <f aca="false">IF(R2&gt;0,Q12/R12,0)</f>
        <v>0</v>
      </c>
      <c r="R13" s="170" t="n">
        <f aca="false">SUM(M13:Q13)</f>
        <v>0</v>
      </c>
      <c r="S13" s="160"/>
      <c r="T13" s="179" t="s">
        <v>74</v>
      </c>
      <c r="U13" s="180" t="n">
        <f aca="false">Q19</f>
        <v>0</v>
      </c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</row>
    <row r="14" customFormat="false" ht="12.75" hidden="false" customHeight="true" outlineLevel="0" collapsed="false">
      <c r="A14" s="156"/>
      <c r="B14" s="170" t="n">
        <f aca="false">IF(G13&gt;0,B13/G13,0)</f>
        <v>0.07692307692</v>
      </c>
      <c r="C14" s="170" t="n">
        <f aca="false">IF(G13&gt;0,C13/G13,0)</f>
        <v>0.7692307692</v>
      </c>
      <c r="D14" s="170" t="n">
        <f aca="false">IF(G13&gt;0,D13/G13,0)</f>
        <v>0</v>
      </c>
      <c r="E14" s="170" t="n">
        <f aca="false">IF(G13&gt;0,E13/G13,0)</f>
        <v>0</v>
      </c>
      <c r="F14" s="170" t="n">
        <f aca="false">IF(G13&gt;0,F13/G13,0)</f>
        <v>0.1538461538</v>
      </c>
      <c r="G14" s="170" t="n">
        <f aca="false">SUM(B14:F14)</f>
        <v>0.99999999992</v>
      </c>
      <c r="H14" s="160"/>
      <c r="I14" s="179" t="s">
        <v>74</v>
      </c>
      <c r="J14" s="180" t="n">
        <f aca="false">F20</f>
        <v>0</v>
      </c>
      <c r="K14" s="155"/>
      <c r="L14" s="172" t="s">
        <v>67</v>
      </c>
      <c r="M14" s="173" t="n">
        <f aca="false">IF(R12&gt;0,(M12-Q12)/R12,0)</f>
        <v>-0.3333333333</v>
      </c>
      <c r="N14" s="163"/>
      <c r="O14" s="163"/>
      <c r="P14" s="163"/>
      <c r="Q14" s="163"/>
      <c r="R14" s="163"/>
      <c r="S14" s="155"/>
      <c r="T14" s="179" t="s">
        <v>75</v>
      </c>
      <c r="U14" s="181" t="n">
        <f aca="false">M7</f>
        <v>0</v>
      </c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</row>
    <row r="15" customFormat="false" ht="12.75" hidden="false" customHeight="true" outlineLevel="0" collapsed="false">
      <c r="A15" s="172" t="s">
        <v>67</v>
      </c>
      <c r="B15" s="173" t="n">
        <f aca="false">IF(G13&gt;0,(B13-F13)/G13,0)</f>
        <v>-0.07692307692</v>
      </c>
      <c r="C15" s="163"/>
      <c r="D15" s="163"/>
      <c r="E15" s="163"/>
      <c r="F15" s="163"/>
      <c r="G15" s="163"/>
      <c r="H15" s="155"/>
      <c r="I15" s="179" t="s">
        <v>75</v>
      </c>
      <c r="J15" s="181" t="n">
        <f aca="false">B8</f>
        <v>0</v>
      </c>
      <c r="K15" s="155"/>
      <c r="L15" s="172" t="s">
        <v>68</v>
      </c>
      <c r="M15" s="176" t="n">
        <f aca="false">IF(R12&gt;0,(M12+N12)/R12,0)</f>
        <v>0.6666666667</v>
      </c>
      <c r="N15" s="155"/>
      <c r="O15" s="155"/>
      <c r="P15" s="155"/>
      <c r="Q15" s="155"/>
      <c r="R15" s="155"/>
      <c r="S15" s="155"/>
      <c r="T15" s="179" t="s">
        <v>77</v>
      </c>
      <c r="U15" s="181" t="n">
        <f aca="false">M21</f>
        <v>0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</row>
    <row r="16" customFormat="false" ht="12.75" hidden="false" customHeight="true" outlineLevel="0" collapsed="false">
      <c r="A16" s="172" t="s">
        <v>76</v>
      </c>
      <c r="B16" s="176" t="n">
        <f aca="false">IF(G13&gt;0,(B13+C13)/G13,0)</f>
        <v>0.8461538462</v>
      </c>
      <c r="C16" s="155"/>
      <c r="D16" s="155"/>
      <c r="E16" s="155"/>
      <c r="F16" s="155"/>
      <c r="G16" s="155"/>
      <c r="H16" s="155"/>
      <c r="I16" s="179" t="s">
        <v>77</v>
      </c>
      <c r="J16" s="181" t="n">
        <f aca="false">B22</f>
        <v>0.3</v>
      </c>
      <c r="K16" s="155"/>
      <c r="L16" s="155"/>
      <c r="M16" s="178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</row>
    <row r="17" customFormat="false" ht="12.75" hidden="false" customHeight="true" outlineLevel="0" collapsed="false">
      <c r="A17" s="155"/>
      <c r="B17" s="178"/>
      <c r="C17" s="155"/>
      <c r="D17" s="155"/>
      <c r="E17" s="155"/>
      <c r="F17" s="155"/>
      <c r="G17" s="155"/>
      <c r="H17" s="155"/>
      <c r="I17" s="155" t="s">
        <v>6</v>
      </c>
      <c r="J17" s="182" t="n">
        <f aca="false">J11-J12-J13</f>
        <v>2</v>
      </c>
      <c r="K17" s="155"/>
      <c r="L17" s="155"/>
      <c r="M17" s="166" t="s">
        <v>3</v>
      </c>
      <c r="N17" s="154"/>
      <c r="O17" s="154"/>
      <c r="P17" s="154"/>
      <c r="Q17" s="154"/>
      <c r="R17" s="154"/>
      <c r="S17" s="154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</row>
    <row r="18" customFormat="false" ht="12.75" hidden="false" customHeight="true" outlineLevel="0" collapsed="false">
      <c r="A18" s="155"/>
      <c r="B18" s="166" t="s">
        <v>3</v>
      </c>
      <c r="C18" s="154"/>
      <c r="D18" s="154"/>
      <c r="E18" s="154"/>
      <c r="F18" s="154"/>
      <c r="G18" s="154"/>
      <c r="H18" s="154"/>
      <c r="I18" s="155"/>
      <c r="J18" s="155"/>
      <c r="K18" s="155"/>
      <c r="L18" s="156"/>
      <c r="M18" s="167" t="s">
        <v>51</v>
      </c>
      <c r="N18" s="167" t="s">
        <v>47</v>
      </c>
      <c r="O18" s="167" t="s">
        <v>78</v>
      </c>
      <c r="P18" s="167" t="s">
        <v>49</v>
      </c>
      <c r="Q18" s="167" t="s">
        <v>52</v>
      </c>
      <c r="R18" s="167" t="s">
        <v>46</v>
      </c>
      <c r="S18" s="167" t="s">
        <v>5</v>
      </c>
      <c r="T18" s="160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</row>
    <row r="19" customFormat="false" ht="12.75" hidden="false" customHeight="true" outlineLevel="0" collapsed="false">
      <c r="A19" s="156"/>
      <c r="B19" s="167" t="s">
        <v>51</v>
      </c>
      <c r="C19" s="167" t="s">
        <v>47</v>
      </c>
      <c r="D19" s="167" t="s">
        <v>78</v>
      </c>
      <c r="E19" s="167" t="s">
        <v>49</v>
      </c>
      <c r="F19" s="167" t="s">
        <v>52</v>
      </c>
      <c r="G19" s="167" t="s">
        <v>46</v>
      </c>
      <c r="H19" s="167" t="s">
        <v>5</v>
      </c>
      <c r="I19" s="160"/>
      <c r="J19" s="155"/>
      <c r="K19" s="155"/>
      <c r="L19" s="156"/>
      <c r="M19" s="169" t="n">
        <f aca="false">COUNTIF(B136:AE136,M18)</f>
        <v>0</v>
      </c>
      <c r="N19" s="169" t="n">
        <f aca="false">COUNTIF(B136:AE136,N18)</f>
        <v>0</v>
      </c>
      <c r="O19" s="169" t="n">
        <f aca="false">COUNTIF(B136:AE136,O18)</f>
        <v>0</v>
      </c>
      <c r="P19" s="169" t="n">
        <f aca="false">COUNTIF(B136:AE136,P18)</f>
        <v>0</v>
      </c>
      <c r="Q19" s="169" t="n">
        <f aca="false">COUNTIF(B136:AE136,Q18)</f>
        <v>0</v>
      </c>
      <c r="R19" s="169" t="n">
        <f aca="false">COUNTIF(B136:AE136,R18)</f>
        <v>0</v>
      </c>
      <c r="S19" s="169" t="n">
        <f aca="false">SUM(M19:R19)</f>
        <v>0</v>
      </c>
      <c r="T19" s="160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</row>
    <row r="20" customFormat="false" ht="12.75" hidden="false" customHeight="true" outlineLevel="0" collapsed="false">
      <c r="A20" s="156"/>
      <c r="B20" s="169" t="n">
        <f aca="false">COUNTIF(B136:AE140,B19)</f>
        <v>3</v>
      </c>
      <c r="C20" s="169" t="n">
        <f aca="false">COUNTIF(B136:AE140,C19)</f>
        <v>5</v>
      </c>
      <c r="D20" s="169" t="n">
        <f aca="false">COUNTIF(B136:AE140,D19)</f>
        <v>0</v>
      </c>
      <c r="E20" s="169" t="n">
        <f aca="false">COUNTIF(B136:AE140,E19)</f>
        <v>2</v>
      </c>
      <c r="F20" s="169" t="n">
        <f aca="false">COUNTIF(B136:AE140,F19)</f>
        <v>0</v>
      </c>
      <c r="G20" s="169" t="n">
        <f aca="false">COUNTIF(B136:AE140,G19)</f>
        <v>0</v>
      </c>
      <c r="H20" s="169" t="n">
        <f aca="false">SUM(B20:G20)</f>
        <v>10</v>
      </c>
      <c r="I20" s="160"/>
      <c r="J20" s="155"/>
      <c r="K20" s="155"/>
      <c r="L20" s="156"/>
      <c r="M20" s="170" t="n">
        <f aca="false">IF(S19&gt;0,M19/S19,0)</f>
        <v>0</v>
      </c>
      <c r="N20" s="170" t="n">
        <f aca="false">IF(S19&gt;0,N19/S19,0)</f>
        <v>0</v>
      </c>
      <c r="O20" s="170" t="n">
        <f aca="false">IF(S19&gt;0,O19/S19,0)</f>
        <v>0</v>
      </c>
      <c r="P20" s="170" t="n">
        <f aca="false">IF(S19&gt;0,P19/S19,0)</f>
        <v>0</v>
      </c>
      <c r="Q20" s="170" t="n">
        <f aca="false">IF(S19&gt;0,Q19/S19,0)</f>
        <v>0</v>
      </c>
      <c r="R20" s="170" t="n">
        <f aca="false">IF(S19&gt;0,R19/S19,0)</f>
        <v>0</v>
      </c>
      <c r="S20" s="170" t="n">
        <f aca="false">SUM(M20:R20)</f>
        <v>0</v>
      </c>
      <c r="T20" s="160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</row>
    <row r="21" customFormat="false" ht="12.75" hidden="false" customHeight="true" outlineLevel="0" collapsed="false">
      <c r="A21" s="156"/>
      <c r="B21" s="170" t="n">
        <f aca="false">IF(H20&gt;0,B20/H20,0)</f>
        <v>0.3</v>
      </c>
      <c r="C21" s="170" t="n">
        <f aca="false">IF(H20&gt;0,C20/H20,0)</f>
        <v>0.5</v>
      </c>
      <c r="D21" s="170" t="n">
        <f aca="false">IF(H20&gt;0,D20/H20,0)</f>
        <v>0</v>
      </c>
      <c r="E21" s="170" t="n">
        <f aca="false">IF(H20&gt;0,E20/H20,0)</f>
        <v>0.2</v>
      </c>
      <c r="F21" s="170" t="n">
        <f aca="false">IF(H20&gt;0,F20/H20,0)</f>
        <v>0</v>
      </c>
      <c r="G21" s="170" t="n">
        <f aca="false">IF(H20&gt;0,G20/H20,0)</f>
        <v>0</v>
      </c>
      <c r="H21" s="170" t="n">
        <f aca="false">SUM(B21:G21)</f>
        <v>1</v>
      </c>
      <c r="I21" s="160"/>
      <c r="J21" s="155"/>
      <c r="K21" s="155"/>
      <c r="L21" s="172" t="s">
        <v>67</v>
      </c>
      <c r="M21" s="183" t="n">
        <f aca="false">IF(S19&gt;0,(M19-R19)/S19,0)</f>
        <v>0</v>
      </c>
      <c r="N21" s="163"/>
      <c r="O21" s="163"/>
      <c r="P21" s="163"/>
      <c r="Q21" s="163"/>
      <c r="R21" s="163"/>
      <c r="S21" s="163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</row>
    <row r="22" customFormat="false" ht="12.75" hidden="false" customHeight="true" outlineLevel="0" collapsed="false">
      <c r="A22" s="172" t="s">
        <v>67</v>
      </c>
      <c r="B22" s="183" t="n">
        <f aca="false">IF(H20&gt;0,(B20-G20)/H20,0)</f>
        <v>0.3</v>
      </c>
      <c r="C22" s="163"/>
      <c r="D22" s="163"/>
      <c r="E22" s="163"/>
      <c r="F22" s="163"/>
      <c r="G22" s="163"/>
      <c r="H22" s="163"/>
      <c r="I22" s="155"/>
      <c r="J22" s="155"/>
      <c r="K22" s="155"/>
      <c r="L22" s="172" t="s">
        <v>68</v>
      </c>
      <c r="M22" s="184" t="n">
        <f aca="false">IF(S19&gt;0,(M19+N19+O19+P19)/S19,0)</f>
        <v>0</v>
      </c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</row>
    <row r="23" customFormat="false" ht="12.75" hidden="false" customHeight="true" outlineLevel="0" collapsed="false">
      <c r="A23" s="172" t="s">
        <v>68</v>
      </c>
      <c r="B23" s="184" t="n">
        <f aca="false">IF(H20&gt;0,(B20+C20+D20+E20)/H20,0)</f>
        <v>1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</row>
    <row r="24" customFormat="false" ht="12.75" hidden="false" customHeight="true" outlineLevel="0" collapsed="false">
      <c r="A24" s="172"/>
      <c r="B24" s="18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customFormat="false" ht="12.75" hidden="false" customHeight="true" outlineLevel="0" collapsed="false">
      <c r="A25" s="164" t="s">
        <v>86</v>
      </c>
      <c r="B25" s="166" t="s">
        <v>2</v>
      </c>
      <c r="C25" s="154"/>
      <c r="D25" s="154"/>
      <c r="E25" s="154"/>
      <c r="F25" s="154"/>
      <c r="G25" s="154"/>
      <c r="H25" s="155"/>
      <c r="I25" s="166" t="s">
        <v>4</v>
      </c>
      <c r="J25" s="154"/>
      <c r="K25" s="155"/>
      <c r="L25" s="164" t="s">
        <v>87</v>
      </c>
      <c r="M25" s="166" t="s">
        <v>2</v>
      </c>
      <c r="N25" s="154"/>
      <c r="O25" s="154"/>
      <c r="P25" s="154"/>
      <c r="Q25" s="154"/>
      <c r="R25" s="154"/>
      <c r="S25" s="155"/>
      <c r="T25" s="166" t="s">
        <v>4</v>
      </c>
      <c r="U25" s="154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</row>
    <row r="26" customFormat="false" ht="12.75" hidden="false" customHeight="true" outlineLevel="0" collapsed="false">
      <c r="A26" s="156"/>
      <c r="B26" s="167" t="s">
        <v>57</v>
      </c>
      <c r="C26" s="167" t="s">
        <v>56</v>
      </c>
      <c r="D26" s="167" t="s">
        <v>54</v>
      </c>
      <c r="E26" s="167" t="s">
        <v>58</v>
      </c>
      <c r="F26" s="167" t="s">
        <v>59</v>
      </c>
      <c r="G26" s="167" t="s">
        <v>5</v>
      </c>
      <c r="H26" s="168"/>
      <c r="I26" s="167" t="s">
        <v>61</v>
      </c>
      <c r="J26" s="167" t="s">
        <v>53</v>
      </c>
      <c r="K26" s="160"/>
      <c r="L26" s="156"/>
      <c r="M26" s="167" t="s">
        <v>57</v>
      </c>
      <c r="N26" s="167" t="s">
        <v>56</v>
      </c>
      <c r="O26" s="167" t="s">
        <v>54</v>
      </c>
      <c r="P26" s="167" t="s">
        <v>58</v>
      </c>
      <c r="Q26" s="167" t="s">
        <v>59</v>
      </c>
      <c r="R26" s="167" t="s">
        <v>5</v>
      </c>
      <c r="S26" s="168"/>
      <c r="T26" s="167" t="s">
        <v>61</v>
      </c>
      <c r="U26" s="167" t="s">
        <v>53</v>
      </c>
      <c r="V26" s="160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</row>
    <row r="27" customFormat="false" ht="12.75" hidden="false" customHeight="true" outlineLevel="0" collapsed="false">
      <c r="A27" s="156"/>
      <c r="B27" s="169" t="n">
        <f aca="false">COUNTIF(B137:AE137,B26)</f>
        <v>0</v>
      </c>
      <c r="C27" s="169" t="n">
        <f aca="false">COUNTIF(B137:AE137,C26)</f>
        <v>0</v>
      </c>
      <c r="D27" s="169" t="n">
        <f aca="false">COUNTIF(B137:AE137,D26)</f>
        <v>0</v>
      </c>
      <c r="E27" s="169" t="n">
        <f aca="false">COUNTIF(B137:AE137,E26)</f>
        <v>0</v>
      </c>
      <c r="F27" s="169" t="n">
        <f aca="false">COUNTIF(B137:AE137,F26)</f>
        <v>0</v>
      </c>
      <c r="G27" s="169" t="n">
        <f aca="false">SUM(B27:F27)</f>
        <v>0</v>
      </c>
      <c r="H27" s="168"/>
      <c r="I27" s="169" t="n">
        <f aca="false">COUNTIF(B137:AE137,I26)</f>
        <v>1</v>
      </c>
      <c r="J27" s="169" t="n">
        <f aca="false">COUNTIF(B137:AE137,J26)</f>
        <v>0</v>
      </c>
      <c r="K27" s="160"/>
      <c r="L27" s="156"/>
      <c r="M27" s="169" t="n">
        <f aca="false">COUNTIF(B138:AE138,M26)</f>
        <v>0</v>
      </c>
      <c r="N27" s="169" t="n">
        <f aca="false">COUNTIF(B138:AE138,N26)</f>
        <v>0</v>
      </c>
      <c r="O27" s="169" t="n">
        <f aca="false">COUNTIF(B138:AE138,O26)</f>
        <v>0</v>
      </c>
      <c r="P27" s="169" t="n">
        <f aca="false">COUNTIF(B138:AE138,P26)</f>
        <v>0</v>
      </c>
      <c r="Q27" s="169" t="n">
        <f aca="false">COUNTIF(B138:AE138,Q26)</f>
        <v>0</v>
      </c>
      <c r="R27" s="169" t="n">
        <f aca="false">SUM(M27:Q27)</f>
        <v>0</v>
      </c>
      <c r="S27" s="168"/>
      <c r="T27" s="169" t="n">
        <f aca="false">COUNTIF(B138:AE138,T26)</f>
        <v>0</v>
      </c>
      <c r="U27" s="169" t="n">
        <f aca="false">COUNTIF(B138:AE138,U26)</f>
        <v>0</v>
      </c>
      <c r="V27" s="160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</row>
    <row r="28" customFormat="false" ht="12.75" hidden="false" customHeight="true" outlineLevel="0" collapsed="false">
      <c r="A28" s="156"/>
      <c r="B28" s="170" t="n">
        <f aca="false">IF(G27&gt;0,B27/G27,0)</f>
        <v>0</v>
      </c>
      <c r="C28" s="170" t="n">
        <f aca="false">IF(G27&gt;0,C27/G27,0)</f>
        <v>0</v>
      </c>
      <c r="D28" s="170" t="n">
        <f aca="false">IF(G27&gt;0,D27/G27,0)</f>
        <v>0</v>
      </c>
      <c r="E28" s="170" t="n">
        <f aca="false">IF(G27&gt;0,E27/G27,0)</f>
        <v>0</v>
      </c>
      <c r="F28" s="170" t="n">
        <f aca="false">IF(G27&gt;0,F27/G27,0)</f>
        <v>0</v>
      </c>
      <c r="G28" s="171" t="n">
        <f aca="false">SUM(B28:F28)</f>
        <v>0</v>
      </c>
      <c r="H28" s="160"/>
      <c r="I28" s="163"/>
      <c r="J28" s="163"/>
      <c r="K28" s="155"/>
      <c r="L28" s="156"/>
      <c r="M28" s="170" t="n">
        <f aca="false">IF(R27&gt;0,M27/R27,0)</f>
        <v>0</v>
      </c>
      <c r="N28" s="170" t="n">
        <f aca="false">IF(R27&gt;0,N27/R27,0)</f>
        <v>0</v>
      </c>
      <c r="O28" s="170" t="n">
        <f aca="false">IF(R27&gt;0,O27/R27,0)</f>
        <v>0</v>
      </c>
      <c r="P28" s="170" t="n">
        <f aca="false">IF(R27&gt;0,P27/R27,0)</f>
        <v>0</v>
      </c>
      <c r="Q28" s="170" t="n">
        <f aca="false">IF(R27&gt;0,Q27/R27,0)</f>
        <v>0</v>
      </c>
      <c r="R28" s="171" t="n">
        <f aca="false">SUM(M28:Q28)</f>
        <v>0</v>
      </c>
      <c r="S28" s="160"/>
      <c r="T28" s="163"/>
      <c r="U28" s="163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</row>
    <row r="29" customFormat="false" ht="12.75" hidden="false" customHeight="true" outlineLevel="0" collapsed="false">
      <c r="A29" s="172" t="s">
        <v>67</v>
      </c>
      <c r="B29" s="173" t="n">
        <f aca="false">IF(G27&gt;0,(B27-F27)/G27,0)</f>
        <v>0</v>
      </c>
      <c r="C29" s="163"/>
      <c r="D29" s="174"/>
      <c r="E29" s="174"/>
      <c r="F29" s="174"/>
      <c r="G29" s="163"/>
      <c r="H29" s="155"/>
      <c r="I29" s="155"/>
      <c r="J29" s="155"/>
      <c r="K29" s="155"/>
      <c r="L29" s="172" t="s">
        <v>67</v>
      </c>
      <c r="M29" s="173" t="n">
        <f aca="false">IF(R27&gt;0,(M27-Q27)/R27,0)</f>
        <v>0</v>
      </c>
      <c r="N29" s="163"/>
      <c r="O29" s="174"/>
      <c r="P29" s="174"/>
      <c r="Q29" s="174"/>
      <c r="R29" s="163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</row>
    <row r="30" customFormat="false" ht="12.75" hidden="false" customHeight="true" outlineLevel="0" collapsed="false">
      <c r="A30" s="172" t="s">
        <v>68</v>
      </c>
      <c r="B30" s="176" t="n">
        <f aca="false">IF(G27&gt;0,(B27+C27)/G27,0)</f>
        <v>0</v>
      </c>
      <c r="C30" s="177"/>
      <c r="D30" s="155"/>
      <c r="E30" s="155"/>
      <c r="F30" s="155"/>
      <c r="G30" s="155"/>
      <c r="H30" s="155"/>
      <c r="I30" s="155"/>
      <c r="J30" s="155"/>
      <c r="K30" s="155"/>
      <c r="L30" s="172" t="s">
        <v>68</v>
      </c>
      <c r="M30" s="176" t="n">
        <f aca="false">IF(R27&gt;0,(M27+N27)/R27,0)</f>
        <v>0</v>
      </c>
      <c r="N30" s="177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</row>
    <row r="31" customFormat="false" ht="12.75" hidden="false" customHeight="true" outlineLevel="0" collapsed="false">
      <c r="B31" s="178"/>
      <c r="C31" s="177"/>
      <c r="D31" s="155"/>
      <c r="E31" s="155"/>
      <c r="F31" s="155"/>
      <c r="G31" s="155"/>
      <c r="H31" s="155"/>
      <c r="I31" s="165" t="s">
        <v>69</v>
      </c>
      <c r="J31" s="155"/>
      <c r="K31" s="155"/>
      <c r="L31" s="155"/>
      <c r="M31" s="178"/>
      <c r="N31" s="177"/>
      <c r="O31" s="155"/>
      <c r="P31" s="155"/>
      <c r="Q31" s="155"/>
      <c r="R31" s="155"/>
      <c r="S31" s="155"/>
      <c r="T31" s="165" t="s">
        <v>69</v>
      </c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</row>
    <row r="32" customFormat="false" ht="12.75" hidden="false" customHeight="true" outlineLevel="0" collapsed="false">
      <c r="A32" s="155"/>
      <c r="B32" s="166" t="s">
        <v>1</v>
      </c>
      <c r="C32" s="154"/>
      <c r="D32" s="154"/>
      <c r="E32" s="154"/>
      <c r="F32" s="154"/>
      <c r="G32" s="154"/>
      <c r="H32" s="155"/>
      <c r="I32" s="179" t="s">
        <v>0</v>
      </c>
      <c r="J32" s="180" t="n">
        <f aca="false">B34+B41+I27</f>
        <v>2</v>
      </c>
      <c r="K32" s="155"/>
      <c r="L32" s="155"/>
      <c r="M32" s="166" t="s">
        <v>1</v>
      </c>
      <c r="N32" s="154"/>
      <c r="O32" s="154"/>
      <c r="P32" s="154"/>
      <c r="Q32" s="154"/>
      <c r="R32" s="154"/>
      <c r="S32" s="155"/>
      <c r="T32" s="179" t="s">
        <v>0</v>
      </c>
      <c r="U32" s="180" t="n">
        <f aca="false">M34+M41+T27</f>
        <v>3</v>
      </c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</row>
    <row r="33" customFormat="false" ht="12.75" hidden="false" customHeight="true" outlineLevel="0" collapsed="false">
      <c r="A33" s="156"/>
      <c r="B33" s="167" t="s">
        <v>50</v>
      </c>
      <c r="C33" s="167" t="s">
        <v>45</v>
      </c>
      <c r="D33" s="167" t="s">
        <v>70</v>
      </c>
      <c r="E33" s="167" t="s">
        <v>71</v>
      </c>
      <c r="F33" s="167" t="s">
        <v>55</v>
      </c>
      <c r="G33" s="167" t="s">
        <v>5</v>
      </c>
      <c r="H33" s="160"/>
      <c r="I33" s="179" t="s">
        <v>72</v>
      </c>
      <c r="J33" s="180" t="n">
        <f aca="false">G41+F34</f>
        <v>1</v>
      </c>
      <c r="K33" s="155"/>
      <c r="L33" s="156"/>
      <c r="M33" s="167" t="s">
        <v>50</v>
      </c>
      <c r="N33" s="167" t="s">
        <v>45</v>
      </c>
      <c r="O33" s="167" t="s">
        <v>70</v>
      </c>
      <c r="P33" s="167" t="s">
        <v>71</v>
      </c>
      <c r="Q33" s="167" t="s">
        <v>55</v>
      </c>
      <c r="R33" s="167" t="s">
        <v>5</v>
      </c>
      <c r="S33" s="160"/>
      <c r="T33" s="179" t="s">
        <v>72</v>
      </c>
      <c r="U33" s="180" t="n">
        <f aca="false">R41+Q34</f>
        <v>0</v>
      </c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</row>
    <row r="34" customFormat="false" ht="12.75" hidden="false" customHeight="true" outlineLevel="0" collapsed="false">
      <c r="A34" s="156"/>
      <c r="B34" s="169" t="n">
        <f aca="false">COUNTIF(B137:AE137,B33)</f>
        <v>1</v>
      </c>
      <c r="C34" s="169" t="n">
        <f aca="false">COUNTIF(B137:AE137,C33)</f>
        <v>1</v>
      </c>
      <c r="D34" s="169" t="n">
        <f aca="false">COUNTIF(B137:AE137,D33)</f>
        <v>0</v>
      </c>
      <c r="E34" s="169" t="n">
        <f aca="false">COUNTIF(B137:AE137,E33)</f>
        <v>0</v>
      </c>
      <c r="F34" s="169" t="n">
        <f aca="false">COUNTIF(B137:AE137,F33)</f>
        <v>1</v>
      </c>
      <c r="G34" s="169" t="n">
        <f aca="false">SUM(B34:F34)</f>
        <v>3</v>
      </c>
      <c r="H34" s="160"/>
      <c r="I34" s="179" t="s">
        <v>73</v>
      </c>
      <c r="J34" s="180" t="n">
        <f aca="false">F27</f>
        <v>0</v>
      </c>
      <c r="K34" s="155"/>
      <c r="L34" s="156"/>
      <c r="M34" s="169" t="n">
        <f aca="false">COUNTIF(B138:AE138,M33)</f>
        <v>0</v>
      </c>
      <c r="N34" s="169" t="n">
        <f aca="false">COUNTIF(B138:AE138,N33)</f>
        <v>6</v>
      </c>
      <c r="O34" s="169" t="n">
        <f aca="false">COUNTIF(B138:AE138,O33)</f>
        <v>0</v>
      </c>
      <c r="P34" s="169" t="n">
        <f aca="false">COUNTIF(B138:AE138,P33)</f>
        <v>0</v>
      </c>
      <c r="Q34" s="169" t="n">
        <f aca="false">COUNTIF(B138:AE138,Q33)</f>
        <v>0</v>
      </c>
      <c r="R34" s="169" t="n">
        <f aca="false">SUM(M34:Q34)</f>
        <v>6</v>
      </c>
      <c r="S34" s="160"/>
      <c r="T34" s="179" t="s">
        <v>73</v>
      </c>
      <c r="U34" s="180" t="n">
        <f aca="false">Q27</f>
        <v>0</v>
      </c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</row>
    <row r="35" customFormat="false" ht="12.75" hidden="false" customHeight="true" outlineLevel="0" collapsed="false">
      <c r="A35" s="172" t="s">
        <v>67</v>
      </c>
      <c r="B35" s="170" t="n">
        <f aca="false">IF($G$34&gt;0,B34/$G$34,0)</f>
        <v>0.333333333333333</v>
      </c>
      <c r="C35" s="170" t="n">
        <f aca="false">IF($G$34&gt;0,C34/$G$34,0)</f>
        <v>0.333333333333333</v>
      </c>
      <c r="D35" s="170" t="n">
        <f aca="false">IF($G$34&gt;0,D34/$G$34,0)</f>
        <v>0</v>
      </c>
      <c r="E35" s="170" t="n">
        <f aca="false">IF($G$34&gt;0,E34/$G$34,0)</f>
        <v>0</v>
      </c>
      <c r="F35" s="170" t="n">
        <f aca="false">IF($G$34&gt;0,F34/$G$34,0)</f>
        <v>0.333333333333333</v>
      </c>
      <c r="G35" s="170" t="n">
        <f aca="false">SUM(B35:F35)</f>
        <v>1</v>
      </c>
      <c r="H35" s="179" t="s">
        <v>74</v>
      </c>
      <c r="I35" s="180" t="n">
        <f aca="false">F41</f>
        <v>0</v>
      </c>
      <c r="J35" s="155"/>
      <c r="K35" s="156"/>
      <c r="L35" s="172" t="s">
        <v>67</v>
      </c>
      <c r="M35" s="170" t="n">
        <f aca="false">IF($G$69&gt;0,N34/$G$34,0)</f>
        <v>0</v>
      </c>
      <c r="N35" s="170" t="n">
        <f aca="false">IF($G$69&gt;0,O34/$G$34,0)</f>
        <v>0</v>
      </c>
      <c r="O35" s="170" t="n">
        <f aca="false">IF($G$69&gt;0,P34/$G$34,0)</f>
        <v>0</v>
      </c>
      <c r="P35" s="170" t="n">
        <f aca="false">IF($G$69&gt;0,Q34/$G$34,0)</f>
        <v>0</v>
      </c>
      <c r="Q35" s="170" t="n">
        <f aca="false">IF($G$69&gt;0,R34/$G$34,0)</f>
        <v>0</v>
      </c>
      <c r="R35" s="160"/>
      <c r="S35" s="179" t="s">
        <v>74</v>
      </c>
      <c r="T35" s="180" t="n">
        <f aca="false">Q41</f>
        <v>0</v>
      </c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</row>
    <row r="36" customFormat="false" ht="12.75" hidden="false" customHeight="true" outlineLevel="0" collapsed="false">
      <c r="A36" s="172" t="s">
        <v>68</v>
      </c>
      <c r="B36" s="173" t="n">
        <f aca="false">IF(G34&gt;0,(B34-F34)/G34,0)</f>
        <v>0</v>
      </c>
      <c r="C36" s="163"/>
      <c r="D36" s="163"/>
      <c r="E36" s="163"/>
      <c r="F36" s="163"/>
      <c r="G36" s="163"/>
      <c r="H36" s="155"/>
      <c r="I36" s="179" t="s">
        <v>75</v>
      </c>
      <c r="J36" s="181" t="n">
        <f aca="false">B29</f>
        <v>0</v>
      </c>
      <c r="K36" s="155"/>
      <c r="L36" s="172" t="s">
        <v>68</v>
      </c>
      <c r="M36" s="173" t="n">
        <f aca="false">IF(R34&gt;0,(M34-Q34)/R34,0)</f>
        <v>0</v>
      </c>
      <c r="N36" s="163"/>
      <c r="O36" s="163"/>
      <c r="P36" s="163"/>
      <c r="Q36" s="163"/>
      <c r="R36" s="163"/>
      <c r="S36" s="155"/>
      <c r="T36" s="179" t="s">
        <v>75</v>
      </c>
      <c r="U36" s="181" t="n">
        <f aca="false">M29</f>
        <v>0</v>
      </c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</row>
    <row r="37" customFormat="false" ht="12.75" hidden="false" customHeight="true" outlineLevel="0" collapsed="false">
      <c r="B37" s="176" t="n">
        <f aca="false">IF(G34&gt;0,(B34+C34)/G34,0)</f>
        <v>0.6666666667</v>
      </c>
      <c r="C37" s="155"/>
      <c r="D37" s="155"/>
      <c r="E37" s="155"/>
      <c r="F37" s="155"/>
      <c r="G37" s="155"/>
      <c r="H37" s="155"/>
      <c r="I37" s="179" t="s">
        <v>77</v>
      </c>
      <c r="J37" s="181" t="n">
        <f aca="false">B43</f>
        <v>0</v>
      </c>
      <c r="K37" s="155"/>
      <c r="M37" s="176" t="n">
        <f aca="false">IF(R34&gt;0,(M34+N34)/R34,0)</f>
        <v>1</v>
      </c>
      <c r="N37" s="155"/>
      <c r="O37" s="155"/>
      <c r="P37" s="155"/>
      <c r="Q37" s="155"/>
      <c r="R37" s="155"/>
      <c r="S37" s="155"/>
      <c r="T37" s="179" t="s">
        <v>77</v>
      </c>
      <c r="U37" s="181" t="n">
        <f aca="false">M43</f>
        <v>1</v>
      </c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</row>
    <row r="38" customFormat="false" ht="12.75" hidden="false" customHeight="true" outlineLevel="0" collapsed="false">
      <c r="A38" s="155"/>
      <c r="B38" s="178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78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</row>
    <row r="39" customFormat="false" ht="12.75" hidden="false" customHeight="true" outlineLevel="0" collapsed="false">
      <c r="B39" s="166" t="s">
        <v>3</v>
      </c>
      <c r="C39" s="154"/>
      <c r="D39" s="154"/>
      <c r="E39" s="154"/>
      <c r="F39" s="154"/>
      <c r="G39" s="154"/>
      <c r="H39" s="154"/>
      <c r="I39" s="155"/>
      <c r="J39" s="155"/>
      <c r="K39" s="155"/>
      <c r="L39" s="155"/>
      <c r="M39" s="166" t="s">
        <v>3</v>
      </c>
      <c r="N39" s="154"/>
      <c r="O39" s="154"/>
      <c r="P39" s="154"/>
      <c r="Q39" s="154"/>
      <c r="R39" s="154"/>
      <c r="S39" s="154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</row>
    <row r="40" customFormat="false" ht="12.75" hidden="false" customHeight="true" outlineLevel="0" collapsed="false">
      <c r="A40" s="156"/>
      <c r="B40" s="167" t="s">
        <v>51</v>
      </c>
      <c r="C40" s="167" t="s">
        <v>47</v>
      </c>
      <c r="D40" s="167" t="s">
        <v>78</v>
      </c>
      <c r="E40" s="167" t="s">
        <v>49</v>
      </c>
      <c r="F40" s="167" t="s">
        <v>52</v>
      </c>
      <c r="G40" s="167" t="s">
        <v>46</v>
      </c>
      <c r="H40" s="167" t="s">
        <v>5</v>
      </c>
      <c r="I40" s="160"/>
      <c r="J40" s="155"/>
      <c r="K40" s="155"/>
      <c r="L40" s="156"/>
      <c r="M40" s="167" t="s">
        <v>51</v>
      </c>
      <c r="N40" s="167" t="s">
        <v>47</v>
      </c>
      <c r="O40" s="167" t="s">
        <v>78</v>
      </c>
      <c r="P40" s="167" t="s">
        <v>49</v>
      </c>
      <c r="Q40" s="167" t="s">
        <v>52</v>
      </c>
      <c r="R40" s="167" t="s">
        <v>46</v>
      </c>
      <c r="S40" s="167" t="s">
        <v>5</v>
      </c>
      <c r="T40" s="160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</row>
    <row r="41" customFormat="false" ht="12.75" hidden="false" customHeight="true" outlineLevel="0" collapsed="false">
      <c r="A41" s="156"/>
      <c r="B41" s="169" t="n">
        <f aca="false">COUNTIF(B137:AE137,B40)</f>
        <v>0</v>
      </c>
      <c r="C41" s="169" t="n">
        <f aca="false">COUNTIF(B137:AE137,C40)</f>
        <v>3</v>
      </c>
      <c r="D41" s="169" t="n">
        <f aca="false">COUNTIF(B137:AE137,D40)</f>
        <v>0</v>
      </c>
      <c r="E41" s="169" t="n">
        <f aca="false">COUNTIF(B137:AE137,E40)</f>
        <v>1</v>
      </c>
      <c r="F41" s="169" t="n">
        <f aca="false">COUNTIF(B137:AE137,F40)</f>
        <v>0</v>
      </c>
      <c r="G41" s="169" t="n">
        <f aca="false">COUNTIF(B137:AE137,G40)</f>
        <v>0</v>
      </c>
      <c r="H41" s="169" t="n">
        <f aca="false">SUM(B41:G41)</f>
        <v>4</v>
      </c>
      <c r="I41" s="160"/>
      <c r="J41" s="155"/>
      <c r="K41" s="155"/>
      <c r="L41" s="156"/>
      <c r="M41" s="169" t="n">
        <f aca="false">COUNTIF(B138:AE138,M40)</f>
        <v>3</v>
      </c>
      <c r="N41" s="169" t="n">
        <f aca="false">COUNTIF(B138:AE138,N40)</f>
        <v>0</v>
      </c>
      <c r="O41" s="169" t="n">
        <f aca="false">COUNTIF(B138:AE138,O40)</f>
        <v>0</v>
      </c>
      <c r="P41" s="169" t="n">
        <f aca="false">COUNTIF(B138:AE138,P40)</f>
        <v>0</v>
      </c>
      <c r="Q41" s="169" t="n">
        <f aca="false">COUNTIF(B138:AE138,Q40)</f>
        <v>0</v>
      </c>
      <c r="R41" s="169" t="n">
        <f aca="false">COUNTIF(B138:AE138,R40)</f>
        <v>0</v>
      </c>
      <c r="S41" s="169" t="n">
        <f aca="false">SUM(M41:R41)</f>
        <v>3</v>
      </c>
      <c r="T41" s="160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</row>
    <row r="42" customFormat="false" ht="12.75" hidden="false" customHeight="true" outlineLevel="0" collapsed="false">
      <c r="A42" s="156"/>
      <c r="B42" s="170" t="n">
        <f aca="false">IF(H41&gt;0,B41/H41,0)</f>
        <v>0</v>
      </c>
      <c r="C42" s="170" t="n">
        <f aca="false">IF(H41&gt;0,C41/H41,0)</f>
        <v>0.75</v>
      </c>
      <c r="D42" s="170" t="n">
        <f aca="false">IF(H41&gt;0,D41/H41,0)</f>
        <v>0</v>
      </c>
      <c r="E42" s="170" t="n">
        <f aca="false">IF(H41&gt;0,E41/H41,0)</f>
        <v>0.25</v>
      </c>
      <c r="F42" s="170" t="n">
        <f aca="false">IF(H41&gt;0,F41/H41,0)</f>
        <v>0</v>
      </c>
      <c r="G42" s="170" t="n">
        <f aca="false">IF(H41&gt;0,G41/H41,0)</f>
        <v>0</v>
      </c>
      <c r="H42" s="170" t="n">
        <f aca="false">SUM(B42:G42)</f>
        <v>1</v>
      </c>
      <c r="I42" s="160"/>
      <c r="J42" s="155"/>
      <c r="K42" s="155"/>
      <c r="L42" s="156"/>
      <c r="M42" s="170" t="n">
        <f aca="false">IF(S41&gt;0,M41/S41,0)</f>
        <v>1</v>
      </c>
      <c r="N42" s="170" t="n">
        <f aca="false">IF(S41&gt;0,N41/S41,0)</f>
        <v>0</v>
      </c>
      <c r="O42" s="170" t="n">
        <f aca="false">IF(S41&gt;0,O41/S41,0)</f>
        <v>0</v>
      </c>
      <c r="P42" s="170" t="n">
        <f aca="false">IF(S41&gt;0,P41/S41,0)</f>
        <v>0</v>
      </c>
      <c r="Q42" s="170" t="n">
        <f aca="false">IF(S41&gt;0,Q41/S41,0)</f>
        <v>0</v>
      </c>
      <c r="R42" s="170" t="n">
        <f aca="false">IF(S41&gt;0,R41/S41,0)</f>
        <v>0</v>
      </c>
      <c r="S42" s="170" t="n">
        <f aca="false">SUM(M42:R42)</f>
        <v>1</v>
      </c>
      <c r="T42" s="160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</row>
    <row r="43" customFormat="false" ht="12.75" hidden="false" customHeight="true" outlineLevel="0" collapsed="false">
      <c r="A43" s="172" t="s">
        <v>67</v>
      </c>
      <c r="B43" s="183" t="n">
        <f aca="false">IF(H41&gt;0,(B41-G41)/H41,0)</f>
        <v>0</v>
      </c>
      <c r="C43" s="163"/>
      <c r="D43" s="163"/>
      <c r="E43" s="163"/>
      <c r="F43" s="163"/>
      <c r="G43" s="163"/>
      <c r="H43" s="163"/>
      <c r="I43" s="155"/>
      <c r="J43" s="155"/>
      <c r="K43" s="155"/>
      <c r="L43" s="172" t="s">
        <v>67</v>
      </c>
      <c r="M43" s="183" t="n">
        <f aca="false">IF(S41&gt;0,(M41-R41)/S41,0)</f>
        <v>1</v>
      </c>
      <c r="N43" s="163"/>
      <c r="O43" s="163"/>
      <c r="P43" s="163"/>
      <c r="Q43" s="163"/>
      <c r="R43" s="163"/>
      <c r="S43" s="163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</row>
    <row r="44" customFormat="false" ht="12.75" hidden="false" customHeight="true" outlineLevel="0" collapsed="false">
      <c r="A44" s="172" t="s">
        <v>68</v>
      </c>
      <c r="B44" s="184" t="n">
        <f aca="false">IF(H41&gt;0,(B41+C41+D41+E41)/H41,0)</f>
        <v>1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72" t="s">
        <v>68</v>
      </c>
      <c r="M44" s="184" t="n">
        <f aca="false">IF(S41&gt;0,(M41+N41+O41+P41)/S41,0)</f>
        <v>1</v>
      </c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</row>
    <row r="45" customFormat="false" ht="12.75" hidden="false" customHeight="true" outlineLevel="0" collapsed="false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</row>
    <row r="46" customFormat="false" ht="12.75" hidden="false" customHeight="true" outlineLevel="0" collapsed="false">
      <c r="A46" s="155"/>
      <c r="B46" s="165"/>
      <c r="C46" s="155"/>
      <c r="D46" s="155"/>
      <c r="E46" s="155"/>
      <c r="F46" s="155"/>
      <c r="G46" s="155"/>
      <c r="H46" s="155"/>
      <c r="I46" s="16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</row>
    <row r="47" customFormat="false" ht="12.75" hidden="false" customHeight="true" outlineLevel="0" collapsed="false">
      <c r="A47" s="164" t="s">
        <v>88</v>
      </c>
      <c r="B47" s="166" t="s">
        <v>2</v>
      </c>
      <c r="C47" s="154"/>
      <c r="D47" s="154"/>
      <c r="E47" s="154"/>
      <c r="F47" s="154"/>
      <c r="G47" s="154"/>
      <c r="H47" s="155"/>
      <c r="I47" s="166" t="s">
        <v>4</v>
      </c>
      <c r="J47" s="154"/>
      <c r="K47" s="155"/>
      <c r="L47" s="164" t="s">
        <v>89</v>
      </c>
      <c r="M47" s="166" t="s">
        <v>2</v>
      </c>
      <c r="N47" s="154"/>
      <c r="O47" s="154"/>
      <c r="P47" s="154"/>
      <c r="Q47" s="154"/>
      <c r="R47" s="154"/>
      <c r="S47" s="155"/>
      <c r="T47" s="166" t="s">
        <v>4</v>
      </c>
      <c r="U47" s="154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</row>
    <row r="48" customFormat="false" ht="12.75" hidden="false" customHeight="true" outlineLevel="0" collapsed="false">
      <c r="A48" s="156"/>
      <c r="B48" s="167" t="s">
        <v>57</v>
      </c>
      <c r="C48" s="167" t="s">
        <v>56</v>
      </c>
      <c r="D48" s="167" t="s">
        <v>54</v>
      </c>
      <c r="E48" s="167" t="s">
        <v>58</v>
      </c>
      <c r="F48" s="167" t="s">
        <v>59</v>
      </c>
      <c r="G48" s="167" t="s">
        <v>5</v>
      </c>
      <c r="H48" s="168"/>
      <c r="I48" s="167" t="s">
        <v>61</v>
      </c>
      <c r="J48" s="167" t="s">
        <v>53</v>
      </c>
      <c r="K48" s="186"/>
      <c r="L48" s="156"/>
      <c r="M48" s="167" t="s">
        <v>57</v>
      </c>
      <c r="N48" s="167" t="s">
        <v>56</v>
      </c>
      <c r="O48" s="167" t="s">
        <v>54</v>
      </c>
      <c r="P48" s="167" t="s">
        <v>58</v>
      </c>
      <c r="Q48" s="167" t="s">
        <v>59</v>
      </c>
      <c r="R48" s="167" t="s">
        <v>5</v>
      </c>
      <c r="S48" s="168"/>
      <c r="T48" s="167" t="s">
        <v>61</v>
      </c>
      <c r="U48" s="167" t="s">
        <v>53</v>
      </c>
      <c r="V48" s="160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</row>
    <row r="49" customFormat="false" ht="12.75" hidden="false" customHeight="true" outlineLevel="0" collapsed="false">
      <c r="A49" s="156"/>
      <c r="B49" s="169" t="n">
        <f aca="false">COUNTIF(B139:AE139,B48)</f>
        <v>0</v>
      </c>
      <c r="C49" s="169" t="n">
        <f aca="false">COUNTIF(B139:AE139,C48)</f>
        <v>0</v>
      </c>
      <c r="D49" s="169" t="n">
        <f aca="false">COUNTIF(B139:AE139,D48)</f>
        <v>0</v>
      </c>
      <c r="E49" s="169" t="n">
        <f aca="false">COUNTIF(B139:AE139,E48)</f>
        <v>0</v>
      </c>
      <c r="F49" s="169" t="n">
        <f aca="false">COUNTIF(B139:AE139,F48)</f>
        <v>0</v>
      </c>
      <c r="G49" s="169" t="n">
        <f aca="false">SUM(B49:F49)</f>
        <v>0</v>
      </c>
      <c r="H49" s="168"/>
      <c r="I49" s="169" t="n">
        <f aca="false">COUNTIF(B139:AE139,I48)</f>
        <v>0</v>
      </c>
      <c r="J49" s="169" t="n">
        <f aca="false">COUNTIF(B139:AE139,J48)</f>
        <v>0</v>
      </c>
      <c r="K49" s="186"/>
      <c r="L49" s="156"/>
      <c r="M49" s="169" t="n">
        <f aca="false">COUNTIF(B140:AE140,M48)</f>
        <v>0</v>
      </c>
      <c r="N49" s="169" t="n">
        <f aca="false">COUNTIF(B140:AE140,N48)</f>
        <v>0</v>
      </c>
      <c r="O49" s="169" t="n">
        <f aca="false">COUNTIF(B140:AE140,O48)</f>
        <v>0</v>
      </c>
      <c r="P49" s="169" t="n">
        <f aca="false">COUNTIF(B140:AE140,P48)</f>
        <v>0</v>
      </c>
      <c r="Q49" s="169" t="n">
        <f aca="false">COUNTIF(B140:AE140,Q48)</f>
        <v>0</v>
      </c>
      <c r="R49" s="169" t="n">
        <f aca="false">SUM(M49:Q49)</f>
        <v>0</v>
      </c>
      <c r="S49" s="168"/>
      <c r="T49" s="169" t="n">
        <f aca="false">COUNTIF(B140:AE140,T48)</f>
        <v>0</v>
      </c>
      <c r="U49" s="169" t="n">
        <f aca="false">COUNTIF(B140:AE140,U48)</f>
        <v>0</v>
      </c>
      <c r="V49" s="160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</row>
    <row r="50" customFormat="false" ht="12.75" hidden="false" customHeight="true" outlineLevel="0" collapsed="false">
      <c r="A50" s="156"/>
      <c r="B50" s="170" t="n">
        <f aca="false">IF(G49&gt;0,B49/G49,0)</f>
        <v>0</v>
      </c>
      <c r="C50" s="170" t="n">
        <f aca="false">IF(G49&gt;0,C49/G49,0)</f>
        <v>0</v>
      </c>
      <c r="D50" s="170" t="n">
        <f aca="false">IF(G49&gt;0,D49/G49,0)</f>
        <v>0</v>
      </c>
      <c r="E50" s="170" t="n">
        <f aca="false">IF(G49&gt;0,E49/G49,0)</f>
        <v>0</v>
      </c>
      <c r="F50" s="170" t="n">
        <f aca="false">IF(G49&gt;0,F49/G49,0)</f>
        <v>0</v>
      </c>
      <c r="G50" s="171" t="n">
        <f aca="false">SUM(B50:F50)</f>
        <v>0</v>
      </c>
      <c r="H50" s="160"/>
      <c r="I50" s="163"/>
      <c r="J50" s="163"/>
      <c r="K50" s="153"/>
      <c r="L50" s="156"/>
      <c r="M50" s="170" t="n">
        <f aca="false">IF(R49&gt;0,M49/R49,0)</f>
        <v>0</v>
      </c>
      <c r="N50" s="170" t="n">
        <f aca="false">IF(R49&gt;0,N49/R49,0)</f>
        <v>0</v>
      </c>
      <c r="O50" s="170" t="n">
        <f aca="false">IF(R49&gt;0,O49/R49,0)</f>
        <v>0</v>
      </c>
      <c r="P50" s="170" t="n">
        <f aca="false">IF(R49&gt;0,P49/R49,0)</f>
        <v>0</v>
      </c>
      <c r="Q50" s="170" t="n">
        <f aca="false">IF(R49&gt;0,Q49/R49,0)</f>
        <v>0</v>
      </c>
      <c r="R50" s="171" t="n">
        <f aca="false">SUM(M50:Q50)</f>
        <v>0</v>
      </c>
      <c r="S50" s="160"/>
      <c r="T50" s="163"/>
      <c r="U50" s="163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</row>
    <row r="51" customFormat="false" ht="12.75" hidden="false" customHeight="true" outlineLevel="0" collapsed="false">
      <c r="A51" s="172" t="s">
        <v>67</v>
      </c>
      <c r="B51" s="173" t="n">
        <f aca="false">IF(G49&gt;0,(B49-F49)/G49,0)</f>
        <v>0</v>
      </c>
      <c r="C51" s="163"/>
      <c r="D51" s="174"/>
      <c r="E51" s="174"/>
      <c r="F51" s="174"/>
      <c r="G51" s="163"/>
      <c r="H51" s="155"/>
      <c r="I51" s="155"/>
      <c r="J51" s="155"/>
      <c r="K51" s="153"/>
      <c r="L51" s="172" t="s">
        <v>67</v>
      </c>
      <c r="M51" s="173" t="n">
        <f aca="false">IF(R49&gt;0,(M49-Q49)/R49,0)</f>
        <v>0</v>
      </c>
      <c r="N51" s="163"/>
      <c r="O51" s="174"/>
      <c r="P51" s="174"/>
      <c r="Q51" s="174"/>
      <c r="R51" s="163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</row>
    <row r="52" customFormat="false" ht="12.75" hidden="false" customHeight="true" outlineLevel="0" collapsed="false">
      <c r="A52" s="172" t="s">
        <v>68</v>
      </c>
      <c r="B52" s="176" t="n">
        <f aca="false">IF(G49&gt;0,(B49+C49)/G49,0)</f>
        <v>0</v>
      </c>
      <c r="C52" s="177"/>
      <c r="D52" s="155"/>
      <c r="E52" s="155"/>
      <c r="F52" s="155"/>
      <c r="G52" s="155"/>
      <c r="H52" s="155"/>
      <c r="I52" s="155"/>
      <c r="J52" s="155"/>
      <c r="K52" s="153"/>
      <c r="L52" s="172" t="s">
        <v>68</v>
      </c>
      <c r="M52" s="176" t="n">
        <f aca="false">IF(R49&gt;0,(M49+N49)/R49,0)</f>
        <v>0</v>
      </c>
      <c r="N52" s="177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</row>
    <row r="53" customFormat="false" ht="12.75" hidden="false" customHeight="true" outlineLevel="0" collapsed="false">
      <c r="A53" s="155"/>
      <c r="B53" s="178"/>
      <c r="C53" s="177"/>
      <c r="D53" s="155"/>
      <c r="E53" s="155"/>
      <c r="F53" s="155"/>
      <c r="G53" s="155"/>
      <c r="H53" s="155"/>
      <c r="I53" s="165" t="s">
        <v>69</v>
      </c>
      <c r="J53" s="155"/>
      <c r="K53" s="153"/>
      <c r="L53" s="155"/>
      <c r="M53" s="178"/>
      <c r="N53" s="177"/>
      <c r="O53" s="155"/>
      <c r="P53" s="155"/>
      <c r="Q53" s="155"/>
      <c r="R53" s="155"/>
      <c r="S53" s="155"/>
      <c r="T53" s="165" t="s">
        <v>69</v>
      </c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</row>
    <row r="54" customFormat="false" ht="12.75" hidden="false" customHeight="true" outlineLevel="0" collapsed="false">
      <c r="A54" s="155"/>
      <c r="B54" s="166" t="s">
        <v>1</v>
      </c>
      <c r="C54" s="154"/>
      <c r="D54" s="154"/>
      <c r="E54" s="154"/>
      <c r="F54" s="154"/>
      <c r="G54" s="154"/>
      <c r="H54" s="155"/>
      <c r="I54" s="179" t="s">
        <v>0</v>
      </c>
      <c r="J54" s="180" t="n">
        <f aca="false">B56+B63+I49</f>
        <v>0</v>
      </c>
      <c r="K54" s="153"/>
      <c r="L54" s="155"/>
      <c r="M54" s="166" t="s">
        <v>1</v>
      </c>
      <c r="N54" s="154"/>
      <c r="O54" s="154"/>
      <c r="P54" s="154"/>
      <c r="Q54" s="154"/>
      <c r="R54" s="154"/>
      <c r="S54" s="155"/>
      <c r="T54" s="179" t="s">
        <v>0</v>
      </c>
      <c r="U54" s="180" t="n">
        <f aca="false">M56+M63+T49</f>
        <v>0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</row>
    <row r="55" customFormat="false" ht="12.75" hidden="false" customHeight="true" outlineLevel="0" collapsed="false">
      <c r="A55" s="156"/>
      <c r="B55" s="167" t="s">
        <v>50</v>
      </c>
      <c r="C55" s="167" t="s">
        <v>45</v>
      </c>
      <c r="D55" s="167" t="s">
        <v>70</v>
      </c>
      <c r="E55" s="167" t="s">
        <v>71</v>
      </c>
      <c r="F55" s="167" t="s">
        <v>55</v>
      </c>
      <c r="G55" s="167" t="s">
        <v>5</v>
      </c>
      <c r="H55" s="160"/>
      <c r="I55" s="179" t="s">
        <v>72</v>
      </c>
      <c r="J55" s="180" t="n">
        <f aca="false">G63+F56</f>
        <v>0</v>
      </c>
      <c r="K55" s="153"/>
      <c r="L55" s="156"/>
      <c r="M55" s="167" t="s">
        <v>50</v>
      </c>
      <c r="N55" s="167" t="s">
        <v>45</v>
      </c>
      <c r="O55" s="167" t="s">
        <v>70</v>
      </c>
      <c r="P55" s="167" t="s">
        <v>71</v>
      </c>
      <c r="Q55" s="167" t="s">
        <v>55</v>
      </c>
      <c r="R55" s="167" t="s">
        <v>5</v>
      </c>
      <c r="S55" s="160"/>
      <c r="T55" s="179" t="s">
        <v>72</v>
      </c>
      <c r="U55" s="180" t="n">
        <f aca="false">R63+Q56</f>
        <v>0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</row>
    <row r="56" customFormat="false" ht="12.75" hidden="false" customHeight="true" outlineLevel="0" collapsed="false">
      <c r="A56" s="156"/>
      <c r="B56" s="169" t="n">
        <f aca="false">COUNTIF(B139:AE139,B55)</f>
        <v>0</v>
      </c>
      <c r="C56" s="169" t="n">
        <f aca="false">COUNTIF(B139:AE139,C55)</f>
        <v>1</v>
      </c>
      <c r="D56" s="169" t="n">
        <f aca="false">COUNTIF(B139:AE139,D55)</f>
        <v>0</v>
      </c>
      <c r="E56" s="169" t="n">
        <f aca="false">COUNTIF(B139:AE139,E55)</f>
        <v>0</v>
      </c>
      <c r="F56" s="169" t="n">
        <f aca="false">COUNTIF(B139:AE139,F55)</f>
        <v>0</v>
      </c>
      <c r="G56" s="169" t="n">
        <f aca="false">SUM(B56:F56)</f>
        <v>1</v>
      </c>
      <c r="H56" s="160"/>
      <c r="I56" s="179" t="s">
        <v>73</v>
      </c>
      <c r="J56" s="180" t="n">
        <f aca="false">F49</f>
        <v>0</v>
      </c>
      <c r="K56" s="153"/>
      <c r="L56" s="156"/>
      <c r="M56" s="169" t="n">
        <f aca="false">COUNTIF(B140:AE140,M55)</f>
        <v>0</v>
      </c>
      <c r="N56" s="169" t="n">
        <f aca="false">COUNTIF(B140:AE140,N55)</f>
        <v>0</v>
      </c>
      <c r="O56" s="169" t="n">
        <f aca="false">COUNTIF(B140:AE140,O55)</f>
        <v>0</v>
      </c>
      <c r="P56" s="169" t="n">
        <f aca="false">COUNTIF(B140:AE140,P55)</f>
        <v>0</v>
      </c>
      <c r="Q56" s="169" t="n">
        <f aca="false">COUNTIF(B140:AE140,Q55)</f>
        <v>0</v>
      </c>
      <c r="R56" s="169" t="n">
        <f aca="false">SUM(M56:Q56)</f>
        <v>0</v>
      </c>
      <c r="S56" s="160"/>
      <c r="T56" s="179" t="s">
        <v>73</v>
      </c>
      <c r="U56" s="180" t="n">
        <f aca="false">Q49</f>
        <v>0</v>
      </c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</row>
    <row r="57" customFormat="false" ht="12.75" hidden="false" customHeight="true" outlineLevel="0" collapsed="false">
      <c r="A57" s="156"/>
      <c r="B57" s="170" t="n">
        <f aca="false">IF(G56&gt;0,B56/G56,0)</f>
        <v>0</v>
      </c>
      <c r="C57" s="170" t="n">
        <f aca="false">IF(G46&gt;0,C56/G56,0)</f>
        <v>0</v>
      </c>
      <c r="D57" s="170" t="n">
        <f aca="false">IF(G56&gt;0,D56/G56,0)</f>
        <v>0</v>
      </c>
      <c r="E57" s="170" t="n">
        <f aca="false">IF(G46&gt;0,E56/G56,0)</f>
        <v>0</v>
      </c>
      <c r="F57" s="170" t="n">
        <f aca="false">IF(G46&gt;0,F56/G56,0)</f>
        <v>0</v>
      </c>
      <c r="G57" s="170" t="n">
        <f aca="false">SUM(B57:F57)</f>
        <v>0</v>
      </c>
      <c r="H57" s="160"/>
      <c r="I57" s="179" t="s">
        <v>74</v>
      </c>
      <c r="J57" s="180" t="n">
        <f aca="false">F63</f>
        <v>0</v>
      </c>
      <c r="K57" s="153"/>
      <c r="L57" s="156"/>
      <c r="M57" s="170" t="n">
        <f aca="false">IF(R56&gt;0,M56/R56,0)</f>
        <v>0</v>
      </c>
      <c r="N57" s="170" t="n">
        <f aca="false">IF(G113&gt;0,N56/R56,0)</f>
        <v>0</v>
      </c>
      <c r="O57" s="170" t="n">
        <f aca="false">IF(R56&gt;0,O56/R56,0)</f>
        <v>0</v>
      </c>
      <c r="P57" s="170" t="n">
        <f aca="false">IF(G113&gt;0,P56/R56,0)</f>
        <v>0</v>
      </c>
      <c r="Q57" s="170" t="n">
        <f aca="false">IF(G113&gt;0,Q56/R56,0)</f>
        <v>0</v>
      </c>
      <c r="R57" s="170" t="n">
        <f aca="false">SUM(M57:Q57)</f>
        <v>0</v>
      </c>
      <c r="S57" s="160"/>
      <c r="T57" s="179" t="s">
        <v>74</v>
      </c>
      <c r="U57" s="180" t="n">
        <f aca="false">Q63</f>
        <v>0</v>
      </c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</row>
    <row r="58" customFormat="false" ht="12.75" hidden="false" customHeight="true" outlineLevel="0" collapsed="false">
      <c r="A58" s="172" t="s">
        <v>67</v>
      </c>
      <c r="B58" s="173" t="n">
        <f aca="false">IF(G56&gt;0,(B56-F56)/G56,0)</f>
        <v>0</v>
      </c>
      <c r="C58" s="163"/>
      <c r="D58" s="163"/>
      <c r="E58" s="163"/>
      <c r="F58" s="163"/>
      <c r="G58" s="163"/>
      <c r="H58" s="155"/>
      <c r="I58" s="179" t="s">
        <v>75</v>
      </c>
      <c r="J58" s="181" t="n">
        <f aca="false">B51</f>
        <v>0</v>
      </c>
      <c r="K58" s="153"/>
      <c r="L58" s="172" t="s">
        <v>67</v>
      </c>
      <c r="M58" s="173" t="n">
        <f aca="false">IF(R56&gt;0,(M56-Q56)/R56,0)</f>
        <v>0</v>
      </c>
      <c r="N58" s="163"/>
      <c r="O58" s="163"/>
      <c r="P58" s="163"/>
      <c r="Q58" s="163"/>
      <c r="R58" s="163"/>
      <c r="S58" s="155"/>
      <c r="T58" s="179" t="s">
        <v>75</v>
      </c>
      <c r="U58" s="181" t="n">
        <f aca="false">M51</f>
        <v>0</v>
      </c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</row>
    <row r="59" customFormat="false" ht="12.75" hidden="false" customHeight="true" outlineLevel="0" collapsed="false">
      <c r="A59" s="172" t="s">
        <v>68</v>
      </c>
      <c r="B59" s="176" t="n">
        <f aca="false">IF(G56&gt;0,(B56+C56)/G56,0)</f>
        <v>1</v>
      </c>
      <c r="C59" s="155"/>
      <c r="D59" s="155"/>
      <c r="E59" s="155"/>
      <c r="F59" s="155"/>
      <c r="G59" s="155"/>
      <c r="H59" s="155"/>
      <c r="I59" s="179" t="s">
        <v>77</v>
      </c>
      <c r="J59" s="181" t="n">
        <f aca="false">B65</f>
        <v>0</v>
      </c>
      <c r="K59" s="153"/>
      <c r="L59" s="172" t="s">
        <v>68</v>
      </c>
      <c r="M59" s="176" t="n">
        <f aca="false">IF(R56&gt;0,(M56+N56)/R56,0)</f>
        <v>0</v>
      </c>
      <c r="N59" s="155"/>
      <c r="O59" s="155"/>
      <c r="P59" s="155"/>
      <c r="Q59" s="155"/>
      <c r="R59" s="155"/>
      <c r="S59" s="155"/>
      <c r="T59" s="179" t="s">
        <v>77</v>
      </c>
      <c r="U59" s="181" t="n">
        <f aca="false">M65</f>
        <v>0</v>
      </c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</row>
    <row r="60" customFormat="false" ht="12.75" hidden="false" customHeight="true" outlineLevel="0" collapsed="false">
      <c r="A60" s="155"/>
      <c r="B60" s="184"/>
      <c r="C60" s="155"/>
      <c r="D60" s="155"/>
      <c r="E60" s="155"/>
      <c r="F60" s="155"/>
      <c r="G60" s="155"/>
      <c r="H60" s="155"/>
      <c r="I60" s="155"/>
      <c r="J60" s="155"/>
      <c r="K60" s="153"/>
      <c r="L60" s="155"/>
      <c r="M60" s="178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</row>
    <row r="61" customFormat="false" ht="12.75" hidden="false" customHeight="true" outlineLevel="0" collapsed="false">
      <c r="A61" s="155"/>
      <c r="B61" s="166" t="s">
        <v>3</v>
      </c>
      <c r="C61" s="154"/>
      <c r="D61" s="154"/>
      <c r="E61" s="154"/>
      <c r="F61" s="154"/>
      <c r="G61" s="154"/>
      <c r="H61" s="154"/>
      <c r="I61" s="155"/>
      <c r="J61" s="155"/>
      <c r="K61" s="153"/>
      <c r="L61" s="155"/>
      <c r="M61" s="166" t="s">
        <v>3</v>
      </c>
      <c r="N61" s="154"/>
      <c r="O61" s="154"/>
      <c r="P61" s="154"/>
      <c r="Q61" s="154"/>
      <c r="R61" s="154"/>
      <c r="S61" s="154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</row>
    <row r="62" customFormat="false" ht="12.75" hidden="false" customHeight="true" outlineLevel="0" collapsed="false">
      <c r="A62" s="156"/>
      <c r="B62" s="167" t="s">
        <v>51</v>
      </c>
      <c r="C62" s="167" t="s">
        <v>47</v>
      </c>
      <c r="D62" s="167" t="s">
        <v>78</v>
      </c>
      <c r="E62" s="167" t="s">
        <v>49</v>
      </c>
      <c r="F62" s="167" t="s">
        <v>52</v>
      </c>
      <c r="G62" s="167" t="s">
        <v>46</v>
      </c>
      <c r="H62" s="167" t="s">
        <v>5</v>
      </c>
      <c r="I62" s="160"/>
      <c r="J62" s="155"/>
      <c r="K62" s="153"/>
      <c r="L62" s="156"/>
      <c r="M62" s="167" t="s">
        <v>51</v>
      </c>
      <c r="N62" s="167" t="s">
        <v>47</v>
      </c>
      <c r="O62" s="167" t="s">
        <v>78</v>
      </c>
      <c r="P62" s="167" t="s">
        <v>49</v>
      </c>
      <c r="Q62" s="167" t="s">
        <v>52</v>
      </c>
      <c r="R62" s="167" t="s">
        <v>46</v>
      </c>
      <c r="S62" s="167" t="s">
        <v>5</v>
      </c>
      <c r="T62" s="160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</row>
    <row r="63" customFormat="false" ht="12.75" hidden="false" customHeight="true" outlineLevel="0" collapsed="false">
      <c r="A63" s="156"/>
      <c r="B63" s="169" t="n">
        <f aca="false">COUNTIF(B139:AE139,B62)</f>
        <v>0</v>
      </c>
      <c r="C63" s="169" t="n">
        <f aca="false">COUNTIF(B139:AE139,C62)</f>
        <v>2</v>
      </c>
      <c r="D63" s="169" t="n">
        <f aca="false">COUNTIF(B139:AE139,D62)</f>
        <v>0</v>
      </c>
      <c r="E63" s="169" t="n">
        <f aca="false">COUNTIF(B139:AE139,E62)</f>
        <v>1</v>
      </c>
      <c r="F63" s="169" t="n">
        <f aca="false">COUNTIF(B139:AE139,F62)</f>
        <v>0</v>
      </c>
      <c r="G63" s="169" t="n">
        <f aca="false">COUNTIF(B139:AE139,G62)</f>
        <v>0</v>
      </c>
      <c r="H63" s="169" t="n">
        <f aca="false">SUM(B63:G63)</f>
        <v>3</v>
      </c>
      <c r="I63" s="160"/>
      <c r="J63" s="155"/>
      <c r="K63" s="153"/>
      <c r="L63" s="156"/>
      <c r="M63" s="169" t="n">
        <f aca="false">COUNTIF(B140:AE140,M62)</f>
        <v>0</v>
      </c>
      <c r="N63" s="169" t="n">
        <f aca="false">COUNTIF(B140:AE140,N62)</f>
        <v>0</v>
      </c>
      <c r="O63" s="169" t="n">
        <f aca="false">COUNTIF(B140:AE140,O62)</f>
        <v>0</v>
      </c>
      <c r="P63" s="169" t="n">
        <f aca="false">COUNTIF(B140:AE140,P62)</f>
        <v>0</v>
      </c>
      <c r="Q63" s="169" t="n">
        <f aca="false">COUNTIF(B140:AE140,Q62)</f>
        <v>0</v>
      </c>
      <c r="R63" s="169" t="n">
        <f aca="false">COUNTIF(B140:AE140,R62)</f>
        <v>0</v>
      </c>
      <c r="S63" s="169" t="n">
        <f aca="false">SUM(M63:R63)</f>
        <v>0</v>
      </c>
      <c r="T63" s="160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</row>
    <row r="64" customFormat="false" ht="12.75" hidden="false" customHeight="true" outlineLevel="0" collapsed="false">
      <c r="A64" s="156"/>
      <c r="B64" s="170" t="n">
        <f aca="false">IF(H63&gt;0,B63/H63,0)</f>
        <v>0</v>
      </c>
      <c r="C64" s="170" t="n">
        <f aca="false">IF(H63&gt;0,C63/H63,0)</f>
        <v>0.6666666667</v>
      </c>
      <c r="D64" s="170" t="n">
        <f aca="false">IF(H63&gt;0,D63/H63,0)</f>
        <v>0</v>
      </c>
      <c r="E64" s="170" t="n">
        <f aca="false">IF(H63&gt;0,E63/H63,0)</f>
        <v>0.3333333333</v>
      </c>
      <c r="F64" s="170" t="n">
        <f aca="false">IF(H63&gt;0,F63/H63,0)</f>
        <v>0</v>
      </c>
      <c r="G64" s="170" t="n">
        <f aca="false">IF(H63&gt;0,G63/H63,0)</f>
        <v>0</v>
      </c>
      <c r="H64" s="170" t="n">
        <f aca="false">SUM(B64:G64)</f>
        <v>1</v>
      </c>
      <c r="I64" s="160"/>
      <c r="J64" s="155"/>
      <c r="K64" s="153"/>
      <c r="L64" s="156"/>
      <c r="M64" s="170" t="n">
        <f aca="false">IF(S63&gt;0,M63/S63,0)</f>
        <v>0</v>
      </c>
      <c r="N64" s="170" t="n">
        <f aca="false">IF(S63&gt;0,N63/S63,0)</f>
        <v>0</v>
      </c>
      <c r="O64" s="170" t="n">
        <f aca="false">IF(S63&gt;0,O63/S63,0)</f>
        <v>0</v>
      </c>
      <c r="P64" s="170" t="n">
        <f aca="false">IF(S63&gt;0,P63/S63,0)</f>
        <v>0</v>
      </c>
      <c r="Q64" s="170" t="n">
        <f aca="false">IF(S63&gt;0,Q63/S63,0)</f>
        <v>0</v>
      </c>
      <c r="R64" s="170" t="n">
        <f aca="false">IF(S63&gt;0,R63/S63,0)</f>
        <v>0</v>
      </c>
      <c r="S64" s="170" t="n">
        <f aca="false">SUM(M64:R64)</f>
        <v>0</v>
      </c>
      <c r="T64" s="160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</row>
    <row r="65" customFormat="false" ht="12.75" hidden="false" customHeight="true" outlineLevel="0" collapsed="false">
      <c r="A65" s="172" t="s">
        <v>67</v>
      </c>
      <c r="B65" s="183" t="n">
        <f aca="false">IF(H63&gt;0,(B63-G63)/H63,0)</f>
        <v>0</v>
      </c>
      <c r="C65" s="163"/>
      <c r="D65" s="163"/>
      <c r="E65" s="163"/>
      <c r="F65" s="163"/>
      <c r="G65" s="163"/>
      <c r="H65" s="163"/>
      <c r="I65" s="155"/>
      <c r="J65" s="155"/>
      <c r="K65" s="153"/>
      <c r="L65" s="172" t="s">
        <v>67</v>
      </c>
      <c r="M65" s="183" t="n">
        <f aca="false">IF(S63&gt;0,(M63-R63)/S63,0)</f>
        <v>0</v>
      </c>
      <c r="N65" s="163"/>
      <c r="O65" s="163"/>
      <c r="P65" s="163"/>
      <c r="Q65" s="163"/>
      <c r="R65" s="163"/>
      <c r="S65" s="163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</row>
    <row r="66" customFormat="false" ht="12.75" hidden="false" customHeight="true" outlineLevel="0" collapsed="false">
      <c r="A66" s="172" t="s">
        <v>68</v>
      </c>
      <c r="B66" s="184" t="n">
        <f aca="false">IF(H63&gt;0,(B63+C63+D63+E63)/H63,0)</f>
        <v>1</v>
      </c>
      <c r="C66" s="155"/>
      <c r="D66" s="155"/>
      <c r="E66" s="155"/>
      <c r="F66" s="155"/>
      <c r="G66" s="155"/>
      <c r="H66" s="155"/>
      <c r="I66" s="155"/>
      <c r="J66" s="155"/>
      <c r="K66" s="153"/>
      <c r="L66" s="172" t="s">
        <v>68</v>
      </c>
      <c r="M66" s="184" t="n">
        <f aca="false">IF(S63&gt;0,(M63+N63+O63+P63)/S63,0)</f>
        <v>0</v>
      </c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</row>
    <row r="67" customFormat="false" ht="12.75" hidden="false" customHeight="true" outlineLevel="0" collapsed="false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</row>
    <row r="68" customFormat="false" ht="12.75" hidden="false" customHeight="true" outlineLevel="0" collapsed="false">
      <c r="A68" s="155"/>
      <c r="B68" s="18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</row>
    <row r="69" customFormat="false" ht="12.75" hidden="false" customHeight="true" outlineLevel="0" collapsed="false">
      <c r="A69" s="155"/>
      <c r="B69" s="165"/>
      <c r="C69" s="155"/>
      <c r="D69" s="155"/>
      <c r="E69" s="155"/>
      <c r="F69" s="155"/>
      <c r="G69" s="155"/>
      <c r="H69" s="155"/>
      <c r="I69" s="16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</row>
    <row r="70" customFormat="false" ht="12.75" hidden="false" customHeight="true" outlineLevel="0" collapsed="false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</row>
    <row r="71" customFormat="false" ht="12.75" hidden="false" customHeight="true" outlineLevel="0" collapsed="false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</row>
    <row r="72" customFormat="false" ht="12.75" hidden="false" customHeight="true" outlineLevel="0" collapsed="false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</row>
    <row r="73" customFormat="false" ht="12.75" hidden="false" customHeight="true" outlineLevel="0" collapsed="false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</row>
    <row r="74" customFormat="false" ht="12.75" hidden="false" customHeight="true" outlineLevel="0" collapsed="false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</row>
    <row r="75" customFormat="false" ht="12.75" hidden="false" customHeight="true" outlineLevel="0" collapsed="false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</row>
    <row r="76" customFormat="false" ht="12.75" hidden="false" customHeight="true" outlineLevel="0" collapsed="false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</row>
    <row r="77" customFormat="false" ht="12.75" hidden="false" customHeight="true" outlineLevel="0" collapsed="false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</row>
    <row r="78" customFormat="false" ht="12.75" hidden="false" customHeight="true" outlineLevel="0" collapsed="false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</row>
    <row r="79" customFormat="false" ht="12.75" hidden="false" customHeight="true" outlineLevel="0" collapsed="false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</row>
    <row r="80" customFormat="false" ht="12.75" hidden="false" customHeight="true" outlineLevel="0" collapsed="false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</row>
    <row r="81" customFormat="false" ht="12.75" hidden="false" customHeight="true" outlineLevel="0" collapsed="false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</row>
    <row r="82" customFormat="false" ht="12.75" hidden="false" customHeight="true" outlineLevel="0" collapsed="false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</row>
    <row r="83" customFormat="false" ht="12.75" hidden="false" customHeight="true" outlineLevel="0" collapsed="false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</row>
    <row r="84" customFormat="false" ht="12.75" hidden="false" customHeight="true" outlineLevel="0" collapsed="false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</row>
    <row r="85" customFormat="false" ht="12.75" hidden="false" customHeight="true" outlineLevel="0" collapsed="false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</row>
    <row r="86" customFormat="false" ht="12.75" hidden="false" customHeight="true" outlineLevel="0" collapsed="false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</row>
    <row r="87" customFormat="false" ht="12.75" hidden="false" customHeight="true" outlineLevel="0" collapsed="false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</row>
    <row r="88" customFormat="false" ht="12.75" hidden="false" customHeight="true" outlineLevel="0" collapsed="false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</row>
    <row r="89" customFormat="false" ht="12.75" hidden="false" customHeight="true" outlineLevel="0" collapsed="false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</row>
    <row r="90" customFormat="false" ht="12.75" hidden="false" customHeight="true" outlineLevel="0" collapsed="false">
      <c r="A90" s="155"/>
      <c r="B90" s="18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</row>
    <row r="91" customFormat="false" ht="12.75" hidden="false" customHeight="true" outlineLevel="0" collapsed="false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</row>
    <row r="92" customFormat="false" ht="12.75" hidden="false" customHeight="true" outlineLevel="0" collapsed="false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</row>
    <row r="93" customFormat="false" ht="12.75" hidden="false" customHeight="true" outlineLevel="0" collapsed="false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</row>
    <row r="94" customFormat="false" ht="12.75" hidden="false" customHeight="true" outlineLevel="0" collapsed="false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</row>
    <row r="95" customFormat="false" ht="12.75" hidden="false" customHeight="true" outlineLevel="0" collapsed="false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</row>
    <row r="96" customFormat="false" ht="12.75" hidden="false" customHeight="true" outlineLevel="0" collapsed="false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</row>
    <row r="97" customFormat="false" ht="12.75" hidden="false" customHeight="true" outlineLevel="0" collapsed="false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</row>
    <row r="98" customFormat="false" ht="12.75" hidden="false" customHeight="true" outlineLevel="0" collapsed="false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</row>
    <row r="99" customFormat="false" ht="12.75" hidden="false" customHeight="true" outlineLevel="0" collapsed="false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</row>
    <row r="100" customFormat="false" ht="12.75" hidden="false" customHeight="true" outlineLevel="0" collapsed="false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</row>
    <row r="101" customFormat="false" ht="12.75" hidden="false" customHeight="true" outlineLevel="0" collapsed="false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</row>
    <row r="102" customFormat="false" ht="12.75" hidden="false" customHeight="true" outlineLevel="0" collapsed="false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</row>
    <row r="103" customFormat="false" ht="12.75" hidden="false" customHeight="true" outlineLevel="0" collapsed="false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</row>
    <row r="104" customFormat="false" ht="12.75" hidden="false" customHeight="true" outlineLevel="0" collapsed="false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</row>
    <row r="105" customFormat="false" ht="12.75" hidden="false" customHeight="true" outlineLevel="0" collapsed="false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</row>
    <row r="106" customFormat="false" ht="12.75" hidden="false" customHeight="true" outlineLevel="0" collapsed="false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</row>
    <row r="107" customFormat="false" ht="12.75" hidden="false" customHeight="true" outlineLevel="0" collapsed="false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</row>
    <row r="108" customFormat="false" ht="12.75" hidden="false" customHeight="true" outlineLevel="0" collapsed="false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</row>
    <row r="109" customFormat="false" ht="12.75" hidden="false" customHeight="true" outlineLevel="0" collapsed="false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</row>
    <row r="110" customFormat="false" ht="12.75" hidden="false" customHeight="true" outlineLevel="0" collapsed="false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</row>
    <row r="111" customFormat="false" ht="12.75" hidden="false" customHeight="true" outlineLevel="0" collapsed="false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</row>
    <row r="112" customFormat="false" ht="12.75" hidden="false" customHeight="true" outlineLevel="0" collapsed="false">
      <c r="A112" s="155"/>
      <c r="B112" s="184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</row>
    <row r="113" customFormat="false" ht="12.75" hidden="false" customHeight="true" outlineLevel="0" collapsed="false">
      <c r="A113" s="155"/>
      <c r="B113" s="165"/>
      <c r="C113" s="155"/>
      <c r="D113" s="155"/>
      <c r="E113" s="155"/>
      <c r="F113" s="155"/>
      <c r="G113" s="155"/>
      <c r="H113" s="155"/>
      <c r="I113" s="16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customFormat="false" ht="12.75" hidden="false" customHeight="true" outlineLevel="0" collapsed="false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</row>
    <row r="115" customFormat="false" ht="12.75" hidden="false" customHeight="true" outlineLevel="0" collapsed="false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</row>
    <row r="116" customFormat="false" ht="12.75" hidden="false" customHeight="true" outlineLevel="0" collapsed="false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</row>
    <row r="117" customFormat="false" ht="12.75" hidden="false" customHeight="true" outlineLevel="0" collapsed="false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</row>
    <row r="118" customFormat="false" ht="12.75" hidden="false" customHeight="true" outlineLevel="0" collapsed="false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</row>
    <row r="119" customFormat="false" ht="12.75" hidden="false" customHeight="true" outlineLevel="0" collapsed="false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</row>
    <row r="120" customFormat="false" ht="12.75" hidden="false" customHeight="true" outlineLevel="0" collapsed="false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</row>
    <row r="121" customFormat="false" ht="12.75" hidden="false" customHeight="true" outlineLevel="0" collapsed="false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</row>
    <row r="122" customFormat="false" ht="12.75" hidden="false" customHeight="true" outlineLevel="0" collapsed="false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</row>
    <row r="123" customFormat="false" ht="12.75" hidden="false" customHeight="true" outlineLevel="0" collapsed="false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</row>
    <row r="124" customFormat="false" ht="12.75" hidden="false" customHeight="true" outlineLevel="0" collapsed="false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</row>
    <row r="125" customFormat="false" ht="12.75" hidden="false" customHeight="true" outlineLevel="0" collapsed="false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</row>
    <row r="126" customFormat="false" ht="12.75" hidden="false" customHeight="true" outlineLevel="0" collapsed="false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</row>
    <row r="127" customFormat="false" ht="12.75" hidden="false" customHeight="true" outlineLevel="0" collapsed="false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</row>
    <row r="128" customFormat="false" ht="12.75" hidden="false" customHeight="true" outlineLevel="0" collapsed="false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</row>
    <row r="129" customFormat="false" ht="12.75" hidden="false" customHeight="true" outlineLevel="0" collapsed="false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</row>
    <row r="130" customFormat="false" ht="12.75" hidden="false" customHeight="true" outlineLevel="0" collapsed="false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</row>
    <row r="131" customFormat="false" ht="12.75" hidden="false" customHeight="true" outlineLevel="0" collapsed="false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</row>
    <row r="132" customFormat="false" ht="12.75" hidden="false" customHeight="true" outlineLevel="0" collapsed="false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</row>
    <row r="133" customFormat="false" ht="12.75" hidden="false" customHeight="true" outlineLevel="0" collapsed="false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</row>
    <row r="134" customFormat="false" ht="12.75" hidden="false" customHeight="true" outlineLevel="0" collapsed="false">
      <c r="A134" s="155"/>
      <c r="B134" s="184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</row>
    <row r="135" customFormat="false" ht="12.75" hidden="false" customHeight="true" outlineLevel="0" collapsed="false">
      <c r="A135" s="172"/>
      <c r="B135" s="184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</row>
    <row r="136" customFormat="false" ht="12.75" hidden="false" customHeight="true" outlineLevel="0" collapsed="false">
      <c r="A136" s="187" t="s">
        <v>90</v>
      </c>
      <c r="B136" s="187" t="str">
        <f aca="false">VLOOKUP(B1,Dati!B2:AF13,2,0)</f>
        <v>B=</v>
      </c>
      <c r="C136" s="187" t="str">
        <f aca="false">VLOOKUP(B1,Dati!B2:AF13,3,0)</f>
        <v>B+</v>
      </c>
      <c r="D136" s="187" t="str">
        <f aca="false">VLOOKUP(B1,Dati!B2:AF13,4,0)</f>
        <v>B+</v>
      </c>
      <c r="E136" s="187" t="n">
        <f aca="false">VLOOKUP(B1,Dati!B2:AF13,5,0)</f>
        <v>0</v>
      </c>
      <c r="F136" s="187" t="n">
        <f aca="false">VLOOKUP(B1,Dati!B2:AF13,6,0)</f>
        <v>0</v>
      </c>
      <c r="G136" s="187" t="n">
        <f aca="false">VLOOKUP(B1,Dati!B2:AF13,7,0)</f>
        <v>0</v>
      </c>
      <c r="H136" s="187" t="n">
        <f aca="false">VLOOKUP(B1,Dati!B2:AF13,8,0)</f>
        <v>0</v>
      </c>
      <c r="I136" s="187" t="n">
        <f aca="false">VLOOKUP(B1,Dati!B2:AF13,9,0)</f>
        <v>0</v>
      </c>
      <c r="J136" s="187" t="n">
        <f aca="false">VLOOKUP(B1,Dati!B2:AF13,10,0)</f>
        <v>0</v>
      </c>
      <c r="K136" s="187" t="n">
        <f aca="false">VLOOKUP(B1,Dati!B2:AF13,11,0)</f>
        <v>0</v>
      </c>
      <c r="L136" s="187" t="n">
        <f aca="false">VLOOKUP(B1,Dati!B2:AF13,12,0)</f>
        <v>0</v>
      </c>
      <c r="M136" s="187" t="n">
        <f aca="false">VLOOKUP(B1,Dati!B2:AF13,13,0)</f>
        <v>0</v>
      </c>
      <c r="N136" s="187" t="n">
        <f aca="false">VLOOKUP(B1,Dati!B2:AF13,14,0)</f>
        <v>0</v>
      </c>
      <c r="O136" s="187" t="n">
        <f aca="false">VLOOKUP(B1,Dati!B2:AF13,15,0)</f>
        <v>0</v>
      </c>
      <c r="P136" s="187" t="n">
        <f aca="false">VLOOKUP(B1,Dati!B2:AF13,16,0)</f>
        <v>0</v>
      </c>
      <c r="Q136" s="187" t="n">
        <f aca="false">VLOOKUP(B1,Dati!B2:AF13,17,0)</f>
        <v>0</v>
      </c>
      <c r="R136" s="187" t="n">
        <f aca="false">VLOOKUP(B1,Dati!B2:AF13,18,0)</f>
        <v>0</v>
      </c>
      <c r="S136" s="187" t="n">
        <f aca="false">VLOOKUP(B1,Dati!B2:AF13,19,0)</f>
        <v>0</v>
      </c>
      <c r="T136" s="187" t="n">
        <f aca="false">VLOOKUP(B1,Dati!B2:AF13,20,0)</f>
        <v>0</v>
      </c>
      <c r="U136" s="187" t="n">
        <f aca="false">VLOOKUP(B1,Dati!B2:AF13,21,0)</f>
        <v>0</v>
      </c>
      <c r="V136" s="187" t="n">
        <f aca="false">VLOOKUP(B1,Dati!B2:AF13,22,0)</f>
        <v>0</v>
      </c>
      <c r="W136" s="187" t="n">
        <f aca="false">VLOOKUP(B1,Dati!B2:AF13,23,0)</f>
        <v>0</v>
      </c>
      <c r="X136" s="187" t="n">
        <f aca="false">VLOOKUP(B1,Dati!B2:AF13,24,0)</f>
        <v>0</v>
      </c>
      <c r="Y136" s="187" t="n">
        <f aca="false">VLOOKUP(B1,Dati!B2:AF13,25,0)</f>
        <v>0</v>
      </c>
      <c r="Z136" s="187" t="n">
        <f aca="false">VLOOKUP(B1,Dati!B2:AF13,26,0)</f>
        <v>0</v>
      </c>
      <c r="AA136" s="187" t="n">
        <f aca="false">VLOOKUP(B1,Dati!B2:AF13,27,0)</f>
        <v>0</v>
      </c>
      <c r="AB136" s="187" t="n">
        <f aca="false">VLOOKUP(B1,Dati!B2:AF13,28,0)</f>
        <v>0</v>
      </c>
      <c r="AC136" s="187" t="n">
        <f aca="false">VLOOKUP(B1,Dati!B2:AF13,29,0)</f>
        <v>0</v>
      </c>
      <c r="AD136" s="187" t="n">
        <f aca="false">VLOOKUP(B1,Dati!B2:AF13,30,0)</f>
        <v>0</v>
      </c>
      <c r="AE136" s="187" t="n">
        <f aca="false">VLOOKUP(B1,Dati!B2:AF13,31,0)</f>
        <v>0</v>
      </c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</row>
    <row r="137" customFormat="false" ht="12.75" hidden="false" customHeight="true" outlineLevel="0" collapsed="false">
      <c r="A137" s="187" t="s">
        <v>91</v>
      </c>
      <c r="B137" s="187" t="str">
        <f aca="false">VLOOKUP(B1,Dati!B16:AF27,2,0)</f>
        <v>A+</v>
      </c>
      <c r="C137" s="187" t="str">
        <f aca="false">VLOOKUP(B1,Dati!B16:AF27,3,0)</f>
        <v>A+</v>
      </c>
      <c r="D137" s="187" t="str">
        <f aca="false">VLOOKUP(B1,Dati!B16:AF27,4,0)</f>
        <v>B+</v>
      </c>
      <c r="E137" s="187" t="str">
        <f aca="false">VLOOKUP(B1,Dati!B16:AF27,5,0)</f>
        <v>A-</v>
      </c>
      <c r="F137" s="187" t="str">
        <f aca="false">VLOOKUP(B1,Dati!B16:AF27,6,0)</f>
        <v>A+</v>
      </c>
      <c r="G137" s="187" t="str">
        <f aca="false">VLOOKUP(B1,Dati!B16:AF27,7,0)</f>
        <v>M#</v>
      </c>
      <c r="H137" s="187" t="str">
        <f aca="false">VLOOKUP(B1,Dati!B16:AF27,8,0)</f>
        <v>B#</v>
      </c>
      <c r="I137" s="187" t="str">
        <f aca="false">VLOOKUP(B1,Dati!B16:AF27,9,0)</f>
        <v>B=</v>
      </c>
      <c r="J137" s="187" t="n">
        <f aca="false">VLOOKUP(B1,Dati!B16:AF27,10,0)</f>
        <v>0</v>
      </c>
      <c r="K137" s="187" t="n">
        <f aca="false">VLOOKUP(B1,Dati!B16:AF27,11,0)</f>
        <v>0</v>
      </c>
      <c r="L137" s="187" t="n">
        <f aca="false">VLOOKUP(B1,Dati!B16:AF27,12,0)</f>
        <v>0</v>
      </c>
      <c r="M137" s="187" t="n">
        <f aca="false">VLOOKUP(B1,Dati!B16:AF27,13,0)</f>
        <v>0</v>
      </c>
      <c r="N137" s="187" t="n">
        <f aca="false">VLOOKUP(B1,Dati!B16:AF27,14,0)</f>
        <v>0</v>
      </c>
      <c r="O137" s="187" t="n">
        <f aca="false">VLOOKUP(B1,Dati!B16:AF27,15,0)</f>
        <v>0</v>
      </c>
      <c r="P137" s="187" t="n">
        <f aca="false">VLOOKUP(B1,Dati!B16:AF27,16,0)</f>
        <v>0</v>
      </c>
      <c r="Q137" s="187" t="n">
        <f aca="false">VLOOKUP(B1,Dati!B16:AF27,17,0)</f>
        <v>0</v>
      </c>
      <c r="R137" s="187" t="n">
        <f aca="false">VLOOKUP(B1,Dati!B16:AF27,18,0)</f>
        <v>0</v>
      </c>
      <c r="S137" s="187" t="n">
        <f aca="false">VLOOKUP(B1,Dati!B16:AF27,19,0)</f>
        <v>0</v>
      </c>
      <c r="T137" s="187" t="n">
        <f aca="false">VLOOKUP(B1,Dati!B16:AF27,20,0)</f>
        <v>0</v>
      </c>
      <c r="U137" s="187" t="n">
        <f aca="false">VLOOKUP(B1,Dati!B16:AF27,21,0)</f>
        <v>0</v>
      </c>
      <c r="V137" s="187" t="n">
        <f aca="false">VLOOKUP(B1,Dati!B16:AF27,22,0)</f>
        <v>0</v>
      </c>
      <c r="W137" s="187" t="n">
        <f aca="false">VLOOKUP(B1,Dati!B16:AF27,23,0)</f>
        <v>0</v>
      </c>
      <c r="X137" s="187" t="n">
        <f aca="false">VLOOKUP(B1,Dati!B16:AF27,24,0)</f>
        <v>0</v>
      </c>
      <c r="Y137" s="187" t="n">
        <f aca="false">VLOOKUP(B1,Dati!B16:AF27,25,0)</f>
        <v>0</v>
      </c>
      <c r="Z137" s="187" t="n">
        <f aca="false">VLOOKUP(B1,Dati!B16:AF27,26,0)</f>
        <v>0</v>
      </c>
      <c r="AA137" s="187" t="n">
        <f aca="false">VLOOKUP(B1,Dati!B16:AF27,27,0)</f>
        <v>0</v>
      </c>
      <c r="AB137" s="187" t="n">
        <f aca="false">VLOOKUP(B1,Dati!B16:AF27,28,0)</f>
        <v>0</v>
      </c>
      <c r="AC137" s="187" t="n">
        <f aca="false">VLOOKUP(B1,Dati!B16:AF27,29,0)</f>
        <v>0</v>
      </c>
      <c r="AD137" s="187" t="n">
        <f aca="false">VLOOKUP(B1,Dati!B16:AF27,30,0)</f>
        <v>0</v>
      </c>
      <c r="AE137" s="187" t="n">
        <f aca="false">VLOOKUP(B1,Dati!B16:AF27,31,0)</f>
        <v>0</v>
      </c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</row>
    <row r="138" customFormat="false" ht="12.75" hidden="false" customHeight="true" outlineLevel="0" collapsed="false">
      <c r="A138" s="187" t="s">
        <v>92</v>
      </c>
      <c r="B138" s="187" t="str">
        <f aca="false">VLOOKUP(B1,Dati!B30:AF41,2,0)</f>
        <v>B+</v>
      </c>
      <c r="C138" s="187" t="str">
        <f aca="false">VLOOKUP(B1,Dati!B30:AF41,3,0)</f>
        <v>B+</v>
      </c>
      <c r="D138" s="187" t="str">
        <f aca="false">VLOOKUP(B1,Dati!B30:AF41,4,0)</f>
        <v>B+</v>
      </c>
      <c r="E138" s="187" t="str">
        <f aca="false">VLOOKUP(B1,Dati!B30:AF41,5,0)</f>
        <v>B+</v>
      </c>
      <c r="F138" s="187" t="str">
        <f aca="false">VLOOKUP(B1,Dati!B30:AF41,6,0)</f>
        <v>B+</v>
      </c>
      <c r="G138" s="187" t="str">
        <f aca="false">VLOOKUP(B1,Dati!B30:AF41,7,0)</f>
        <v>B+</v>
      </c>
      <c r="H138" s="187" t="str">
        <f aca="false">VLOOKUP(B1,Dati!B30:AF41,8,0)</f>
        <v>A#</v>
      </c>
      <c r="I138" s="187" t="str">
        <f aca="false">VLOOKUP(B1,Dati!B30:AF41,9,0)</f>
        <v>A#</v>
      </c>
      <c r="J138" s="187" t="str">
        <f aca="false">VLOOKUP(B1,Dati!B30:AF41,10,0)</f>
        <v>A#</v>
      </c>
      <c r="K138" s="187" t="n">
        <f aca="false">VLOOKUP(B1,Dati!B30:AF41,11,0)</f>
        <v>0</v>
      </c>
      <c r="L138" s="187" t="n">
        <f aca="false">VLOOKUP(B1,Dati!B30:AF41,12,0)</f>
        <v>0</v>
      </c>
      <c r="M138" s="187" t="n">
        <f aca="false">VLOOKUP(B1,Dati!B30:AF41,13,0)</f>
        <v>0</v>
      </c>
      <c r="N138" s="187" t="n">
        <f aca="false">VLOOKUP(B1,Dati!B30:AF41,14,0)</f>
        <v>0</v>
      </c>
      <c r="O138" s="187" t="n">
        <f aca="false">VLOOKUP(B1,Dati!B30:AF41,15,0)</f>
        <v>0</v>
      </c>
      <c r="P138" s="187" t="n">
        <f aca="false">VLOOKUP(B1,Dati!B30:AF41,16,0)</f>
        <v>0</v>
      </c>
      <c r="Q138" s="187" t="n">
        <f aca="false">VLOOKUP(B1,Dati!B30:AF41,17,0)</f>
        <v>0</v>
      </c>
      <c r="R138" s="187" t="n">
        <f aca="false">VLOOKUP(B1,Dati!B30:AF41,18,0)</f>
        <v>0</v>
      </c>
      <c r="S138" s="187" t="n">
        <f aca="false">VLOOKUP(B1,Dati!B30:AF41,19,0)</f>
        <v>0</v>
      </c>
      <c r="T138" s="187" t="n">
        <f aca="false">VLOOKUP(B1,Dati!B30:AF41,20,0)</f>
        <v>0</v>
      </c>
      <c r="U138" s="187" t="n">
        <f aca="false">VLOOKUP(B1,Dati!B30:AF41,21,0)</f>
        <v>0</v>
      </c>
      <c r="V138" s="187" t="n">
        <f aca="false">VLOOKUP(B1,Dati!B30:AF41,22,0)</f>
        <v>0</v>
      </c>
      <c r="W138" s="187" t="n">
        <f aca="false">VLOOKUP(B1,Dati!B30:AF41,23,0)</f>
        <v>0</v>
      </c>
      <c r="X138" s="187" t="n">
        <f aca="false">VLOOKUP(B1,Dati!B30:AF41,24,0)</f>
        <v>0</v>
      </c>
      <c r="Y138" s="187" t="n">
        <f aca="false">VLOOKUP(B1,Dati!B30:AF41,25,0)</f>
        <v>0</v>
      </c>
      <c r="Z138" s="187" t="n">
        <f aca="false">VLOOKUP(B1,Dati!B30:AF41,26,0)</f>
        <v>0</v>
      </c>
      <c r="AA138" s="187" t="n">
        <f aca="false">VLOOKUP(B1,Dati!B30:AF41,27,0)</f>
        <v>0</v>
      </c>
      <c r="AB138" s="187" t="n">
        <f aca="false">VLOOKUP(B1,Dati!B30:AF41,28,0)</f>
        <v>0</v>
      </c>
      <c r="AC138" s="187" t="n">
        <f aca="false">VLOOKUP(B1,Dati!B30:AF41,29,0)</f>
        <v>0</v>
      </c>
      <c r="AD138" s="187" t="n">
        <f aca="false">VLOOKUP(B1,Dati!B30:AF41,30,0)</f>
        <v>0</v>
      </c>
      <c r="AE138" s="187" t="n">
        <f aca="false">VLOOKUP(B1,Dati!B30:AF41,31,0)</f>
        <v>0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</row>
    <row r="139" customFormat="false" ht="12.75" hidden="false" customHeight="true" outlineLevel="0" collapsed="false">
      <c r="A139" s="187" t="s">
        <v>93</v>
      </c>
      <c r="B139" s="187" t="str">
        <f aca="false">VLOOKUP(B1,Dati!B44:AF55,2,0)</f>
        <v>B+</v>
      </c>
      <c r="C139" s="187" t="str">
        <f aca="false">VLOOKUP(B1,Dati!B44:AF55,3,0)</f>
        <v>A-</v>
      </c>
      <c r="D139" s="187" t="str">
        <f aca="false">VLOOKUP(B1,Dati!B44:AF55,4,0)</f>
        <v>P=</v>
      </c>
      <c r="E139" s="187" t="str">
        <f aca="false">VLOOKUP(B1,Dati!B44:AF55,5,0)</f>
        <v>A+</v>
      </c>
      <c r="F139" s="187" t="str">
        <f aca="false">VLOOKUP(B1,Dati!B44:AF55,6,0)</f>
        <v>A+</v>
      </c>
      <c r="G139" s="187" t="n">
        <f aca="false">VLOOKUP(B1,Dati!B44:AF55,7,0)</f>
        <v>0</v>
      </c>
      <c r="H139" s="187" t="n">
        <f aca="false">VLOOKUP(B1,Dati!B44:AF55,8,0)</f>
        <v>0</v>
      </c>
      <c r="I139" s="187" t="n">
        <f aca="false">VLOOKUP(B1,Dati!B44:AF55,9,0)</f>
        <v>0</v>
      </c>
      <c r="J139" s="187" t="n">
        <f aca="false">VLOOKUP(B1,Dati!B44:AF55,10,0)</f>
        <v>0</v>
      </c>
      <c r="K139" s="187" t="n">
        <f aca="false">VLOOKUP(B1,Dati!B44:AF55,11,0)</f>
        <v>0</v>
      </c>
      <c r="L139" s="187" t="n">
        <f aca="false">VLOOKUP(B1,Dati!B44:AF55,12,0)</f>
        <v>0</v>
      </c>
      <c r="M139" s="187" t="n">
        <f aca="false">VLOOKUP(B1,Dati!B44:AF55,13,0)</f>
        <v>0</v>
      </c>
      <c r="N139" s="187" t="n">
        <f aca="false">VLOOKUP(B1,Dati!B44:AF55,14,0)</f>
        <v>0</v>
      </c>
      <c r="O139" s="187" t="n">
        <f aca="false">VLOOKUP(B1,Dati!B44:AF55,15,0)</f>
        <v>0</v>
      </c>
      <c r="P139" s="187" t="n">
        <f aca="false">VLOOKUP(B1,Dati!B44:AF55,16,0)</f>
        <v>0</v>
      </c>
      <c r="Q139" s="187" t="n">
        <f aca="false">VLOOKUP(B1,Dati!B44:AF55,17,0)</f>
        <v>0</v>
      </c>
      <c r="R139" s="187" t="n">
        <f aca="false">VLOOKUP(B1,Dati!B44:AF55,18,0)</f>
        <v>0</v>
      </c>
      <c r="S139" s="187" t="n">
        <f aca="false">VLOOKUP(B1,Dati!B44:AF55,19,0)</f>
        <v>0</v>
      </c>
      <c r="T139" s="187" t="n">
        <f aca="false">VLOOKUP(B1,Dati!B44:AF55,20,0)</f>
        <v>0</v>
      </c>
      <c r="U139" s="187" t="n">
        <f aca="false">VLOOKUP(B1,Dati!B44:AF55,21,0)</f>
        <v>0</v>
      </c>
      <c r="V139" s="187" t="n">
        <f aca="false">VLOOKUP(B1,Dati!B44:AF55,22,0)</f>
        <v>0</v>
      </c>
      <c r="W139" s="187" t="n">
        <f aca="false">VLOOKUP(B1,Dati!B44:AF55,23,0)</f>
        <v>0</v>
      </c>
      <c r="X139" s="187" t="n">
        <f aca="false">VLOOKUP(B1,Dati!B44:AF55,24,0)</f>
        <v>0</v>
      </c>
      <c r="Y139" s="187" t="n">
        <f aca="false">VLOOKUP(B1,Dati!B44:AF55,25,0)</f>
        <v>0</v>
      </c>
      <c r="Z139" s="187" t="n">
        <f aca="false">VLOOKUP(B1,Dati!B44:AF55,26,0)</f>
        <v>0</v>
      </c>
      <c r="AA139" s="187" t="n">
        <f aca="false">VLOOKUP(B1,Dati!B44:AF55,27,0)</f>
        <v>0</v>
      </c>
      <c r="AB139" s="187" t="n">
        <f aca="false">VLOOKUP(B1,Dati!B44:AF55,28,0)</f>
        <v>0</v>
      </c>
      <c r="AC139" s="187" t="n">
        <f aca="false">VLOOKUP(B1,Dati!B44:AF55,29,0)</f>
        <v>0</v>
      </c>
      <c r="AD139" s="187" t="n">
        <f aca="false">VLOOKUP(B1,Dati!B44:AF55,30,0)</f>
        <v>0</v>
      </c>
      <c r="AE139" s="187" t="n">
        <f aca="false">VLOOKUP(B1,Dati!B44:AF55,31,0)</f>
        <v>0</v>
      </c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</row>
    <row r="140" customFormat="false" ht="12.75" hidden="false" customHeight="true" outlineLevel="0" collapsed="false">
      <c r="A140" s="187" t="s">
        <v>94</v>
      </c>
      <c r="B140" s="187" t="e">
        <f aca="false">VLOOKUP(B1,Dati!B58:AF69,2,0)</f>
        <v>#N/A</v>
      </c>
      <c r="C140" s="187" t="e">
        <f aca="false">VLOOKUP(B1,Dati!B58:AF69,3,0)</f>
        <v>#N/A</v>
      </c>
      <c r="D140" s="187" t="e">
        <f aca="false">VLOOKUP(B1,Dati!B58:AF69,4,0)</f>
        <v>#N/A</v>
      </c>
      <c r="E140" s="187" t="e">
        <f aca="false">VLOOKUP(B1,Dati!B58:AF69,5,0)</f>
        <v>#N/A</v>
      </c>
      <c r="F140" s="187" t="e">
        <f aca="false">VLOOKUP(B1,Dati!B58:AF69,6,0)</f>
        <v>#N/A</v>
      </c>
      <c r="G140" s="187" t="e">
        <f aca="false">VLOOKUP(B1,Dati!B58:AF69,7,0)</f>
        <v>#N/A</v>
      </c>
      <c r="H140" s="187" t="e">
        <f aca="false">VLOOKUP(B1,Dati!B58:AF69,8,0)</f>
        <v>#N/A</v>
      </c>
      <c r="I140" s="187" t="e">
        <f aca="false">VLOOKUP(B1,Dati!B58:AF69,9,0)</f>
        <v>#N/A</v>
      </c>
      <c r="J140" s="187" t="e">
        <f aca="false">VLOOKUP(B1,Dati!B58:AF69,10,0)</f>
        <v>#N/A</v>
      </c>
      <c r="K140" s="187" t="e">
        <f aca="false">VLOOKUP(B1,Dati!B58:AF69,11,0)</f>
        <v>#N/A</v>
      </c>
      <c r="L140" s="187" t="e">
        <f aca="false">VLOOKUP(B1,Dati!B58:AF69,12,0)</f>
        <v>#N/A</v>
      </c>
      <c r="M140" s="187" t="e">
        <f aca="false">VLOOKUP(B1,Dati!B58:AF69,13,0)</f>
        <v>#N/A</v>
      </c>
      <c r="N140" s="187" t="e">
        <f aca="false">VLOOKUP(B1,Dati!B58:AF69,14,0)</f>
        <v>#N/A</v>
      </c>
      <c r="O140" s="187" t="e">
        <f aca="false">VLOOKUP(B1,Dati!B58:AF69,15,0)</f>
        <v>#N/A</v>
      </c>
      <c r="P140" s="187" t="e">
        <f aca="false">VLOOKUP(B1,Dati!B58:AF69,16,0)</f>
        <v>#N/A</v>
      </c>
      <c r="Q140" s="187" t="e">
        <f aca="false">VLOOKUP(B1,Dati!B58:AF69,17,0)</f>
        <v>#N/A</v>
      </c>
      <c r="R140" s="187" t="e">
        <f aca="false">VLOOKUP(B1,Dati!B58:AF69,18,0)</f>
        <v>#N/A</v>
      </c>
      <c r="S140" s="187" t="e">
        <f aca="false">VLOOKUP(B1,Dati!B58:AF69,19,0)</f>
        <v>#N/A</v>
      </c>
      <c r="T140" s="187" t="e">
        <f aca="false">VLOOKUP(B1,Dati!B58:AF69,20,0)</f>
        <v>#N/A</v>
      </c>
      <c r="U140" s="187" t="e">
        <f aca="false">VLOOKUP(B1,Dati!B58:AF69,21,0)</f>
        <v>#N/A</v>
      </c>
      <c r="V140" s="187" t="e">
        <f aca="false">VLOOKUP(B1,Dati!B58:AF69,22,0)</f>
        <v>#N/A</v>
      </c>
      <c r="W140" s="187" t="e">
        <f aca="false">VLOOKUP(B1,Dati!B58:AF69,23,0)</f>
        <v>#N/A</v>
      </c>
      <c r="X140" s="187" t="e">
        <f aca="false">VLOOKUP(B1,Dati!B58:AF69,24,0)</f>
        <v>#N/A</v>
      </c>
      <c r="Y140" s="187" t="e">
        <f aca="false">VLOOKUP(B1,Dati!B58:AF69,25,0)</f>
        <v>#N/A</v>
      </c>
      <c r="Z140" s="187" t="e">
        <f aca="false">VLOOKUP(B1,Dati!B58:AF69,26,0)</f>
        <v>#N/A</v>
      </c>
      <c r="AA140" s="187" t="e">
        <f aca="false">VLOOKUP(B1,Dati!B58:AF69,27,0)</f>
        <v>#N/A</v>
      </c>
      <c r="AB140" s="187" t="e">
        <f aca="false">VLOOKUP(B1,Dati!B58:AF69,28,0)</f>
        <v>#N/A</v>
      </c>
      <c r="AC140" s="187" t="e">
        <f aca="false">VLOOKUP(B1,Dati!B58:AF69,29,0)</f>
        <v>#N/A</v>
      </c>
      <c r="AD140" s="187" t="e">
        <f aca="false">VLOOKUP(B1,Dati!B58:AF69,30,0)</f>
        <v>#N/A</v>
      </c>
      <c r="AE140" s="187" t="e">
        <f aca="false">VLOOKUP(B1,Dati!B58:AF69,31,0)</f>
        <v>#N/A</v>
      </c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</row>
    <row r="141" customFormat="false" ht="12.75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57"/>
    <col collapsed="false" customWidth="true" hidden="false" outlineLevel="0" max="8" min="3" style="0" width="4.86"/>
    <col collapsed="false" customWidth="true" hidden="false" outlineLevel="0" max="9" min="9" style="0" width="9.58"/>
    <col collapsed="false" customWidth="true" hidden="false" outlineLevel="0" max="11" min="10" style="0" width="4.86"/>
    <col collapsed="false" customWidth="true" hidden="false" outlineLevel="0" max="12" min="12" style="0" width="7.57"/>
    <col collapsed="false" customWidth="true" hidden="false" outlineLevel="0" max="13" min="13" style="0" width="8.57"/>
    <col collapsed="false" customWidth="true" hidden="false" outlineLevel="0" max="19" min="14" style="0" width="4.86"/>
    <col collapsed="false" customWidth="true" hidden="false" outlineLevel="0" max="20" min="20" style="0" width="9.58"/>
    <col collapsed="false" customWidth="true" hidden="false" outlineLevel="0" max="31" min="21" style="0" width="4.86"/>
    <col collapsed="false" customWidth="true" hidden="false" outlineLevel="0" max="32" min="32" style="0" width="8"/>
    <col collapsed="false" customWidth="true" hidden="false" outlineLevel="0" max="41" min="33" style="0" width="10.86"/>
    <col collapsed="false" customWidth="true" hidden="false" outlineLevel="0" max="1025" min="42" style="0" width="17.29"/>
  </cols>
  <sheetData>
    <row r="1" customFormat="false" ht="12.75" hidden="false" customHeight="true" outlineLevel="0" collapsed="false">
      <c r="A1" s="165" t="s">
        <v>84</v>
      </c>
      <c r="B1" s="185" t="n">
        <v>16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</row>
    <row r="2" customFormat="false" ht="12.75" hidden="false" customHeight="true" outlineLevel="0" collapsed="false">
      <c r="A2" s="164"/>
      <c r="B2" s="165"/>
      <c r="C2" s="155"/>
      <c r="D2" s="155"/>
      <c r="E2" s="155"/>
      <c r="F2" s="155"/>
      <c r="G2" s="155"/>
      <c r="H2" s="155"/>
      <c r="I2" s="165"/>
      <c r="J2" s="155"/>
      <c r="K2" s="155"/>
      <c r="L2" s="164" t="s">
        <v>85</v>
      </c>
      <c r="M2" s="165"/>
      <c r="N2" s="155"/>
      <c r="O2" s="155"/>
      <c r="P2" s="155"/>
      <c r="Q2" s="155"/>
      <c r="R2" s="155"/>
      <c r="S2" s="155"/>
      <c r="T2" s="16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</row>
    <row r="3" customFormat="false" ht="12.75" hidden="false" customHeight="true" outlineLevel="0" collapsed="false">
      <c r="A3" s="164" t="s">
        <v>66</v>
      </c>
      <c r="B3" s="165"/>
      <c r="C3" s="155"/>
      <c r="D3" s="155"/>
      <c r="E3" s="155"/>
      <c r="F3" s="155"/>
      <c r="G3" s="155"/>
      <c r="H3" s="155"/>
      <c r="I3" s="165"/>
      <c r="J3" s="155"/>
      <c r="K3" s="155"/>
      <c r="L3" s="155"/>
      <c r="M3" s="166" t="s">
        <v>2</v>
      </c>
      <c r="N3" s="154"/>
      <c r="O3" s="154"/>
      <c r="P3" s="154"/>
      <c r="Q3" s="154"/>
      <c r="R3" s="154"/>
      <c r="S3" s="155"/>
      <c r="T3" s="166" t="s">
        <v>4</v>
      </c>
      <c r="U3" s="154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customFormat="false" ht="12.75" hidden="false" customHeight="true" outlineLevel="0" collapsed="false">
      <c r="A4" s="155"/>
      <c r="B4" s="166" t="s">
        <v>2</v>
      </c>
      <c r="C4" s="154"/>
      <c r="D4" s="154"/>
      <c r="E4" s="154"/>
      <c r="F4" s="154"/>
      <c r="G4" s="154"/>
      <c r="H4" s="155"/>
      <c r="I4" s="166" t="s">
        <v>4</v>
      </c>
      <c r="J4" s="154"/>
      <c r="K4" s="155"/>
      <c r="L4" s="156"/>
      <c r="M4" s="167" t="s">
        <v>57</v>
      </c>
      <c r="N4" s="167" t="s">
        <v>56</v>
      </c>
      <c r="O4" s="167" t="s">
        <v>54</v>
      </c>
      <c r="P4" s="167" t="s">
        <v>58</v>
      </c>
      <c r="Q4" s="167" t="s">
        <v>59</v>
      </c>
      <c r="R4" s="167" t="s">
        <v>5</v>
      </c>
      <c r="S4" s="168"/>
      <c r="T4" s="167" t="s">
        <v>61</v>
      </c>
      <c r="U4" s="167" t="s">
        <v>53</v>
      </c>
      <c r="V4" s="160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</row>
    <row r="5" customFormat="false" ht="12.75" hidden="false" customHeight="true" outlineLevel="0" collapsed="false">
      <c r="A5" s="156"/>
      <c r="B5" s="167" t="s">
        <v>57</v>
      </c>
      <c r="C5" s="167" t="s">
        <v>56</v>
      </c>
      <c r="D5" s="167" t="s">
        <v>54</v>
      </c>
      <c r="E5" s="167" t="s">
        <v>58</v>
      </c>
      <c r="F5" s="167" t="s">
        <v>59</v>
      </c>
      <c r="G5" s="167" t="s">
        <v>5</v>
      </c>
      <c r="H5" s="168"/>
      <c r="I5" s="167" t="s">
        <v>61</v>
      </c>
      <c r="J5" s="167" t="s">
        <v>53</v>
      </c>
      <c r="K5" s="160"/>
      <c r="L5" s="156"/>
      <c r="M5" s="169" t="n">
        <f aca="false">COUNTIF(B136:AE136,M4)</f>
        <v>0</v>
      </c>
      <c r="N5" s="169" t="n">
        <f aca="false">COUNTIF(B136:AE136,N4)</f>
        <v>0</v>
      </c>
      <c r="O5" s="169" t="n">
        <f aca="false">COUNTIF(B136:AE136,O4)</f>
        <v>0</v>
      </c>
      <c r="P5" s="169" t="n">
        <f aca="false">COUNTIF(B136:AE136,P4)</f>
        <v>0</v>
      </c>
      <c r="Q5" s="169" t="n">
        <f aca="false">COUNTIF(B136:AE136,Q4)</f>
        <v>0</v>
      </c>
      <c r="R5" s="169" t="n">
        <f aca="false">SUM(M5:Q5)</f>
        <v>0</v>
      </c>
      <c r="S5" s="168"/>
      <c r="T5" s="169" t="n">
        <f aca="false">COUNTIF(B136:AE136,T4)</f>
        <v>0</v>
      </c>
      <c r="U5" s="169" t="n">
        <f aca="false">COUNTIF(B136:AE136,U4)</f>
        <v>0</v>
      </c>
      <c r="V5" s="160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</row>
    <row r="6" customFormat="false" ht="12.75" hidden="false" customHeight="true" outlineLevel="0" collapsed="false">
      <c r="A6" s="156"/>
      <c r="B6" s="169" t="n">
        <f aca="false">COUNTIF(B136:AE140,B5)</f>
        <v>0</v>
      </c>
      <c r="C6" s="169" t="n">
        <f aca="false">COUNTIF(B136:AE140,C5)</f>
        <v>0</v>
      </c>
      <c r="D6" s="169" t="n">
        <f aca="false">COUNTIF(B136:AE140,D5)</f>
        <v>0</v>
      </c>
      <c r="E6" s="169" t="n">
        <f aca="false">COUNTIF(B136:AE140,E5)</f>
        <v>0</v>
      </c>
      <c r="F6" s="169" t="n">
        <f aca="false">COUNTIF(B136:AE140,F5)</f>
        <v>0</v>
      </c>
      <c r="G6" s="169" t="n">
        <f aca="false">SUM(B6:F6)</f>
        <v>0</v>
      </c>
      <c r="H6" s="168"/>
      <c r="I6" s="169" t="n">
        <f aca="false">COUNTIF(B136:AE140,I5)</f>
        <v>1</v>
      </c>
      <c r="J6" s="169" t="n">
        <f aca="false">COUNTIF(B136:AE140,J5)</f>
        <v>0</v>
      </c>
      <c r="K6" s="160"/>
      <c r="L6" s="156"/>
      <c r="M6" s="170" t="n">
        <f aca="false">IF(R5&gt;0,M5/R5,0)</f>
        <v>0</v>
      </c>
      <c r="N6" s="170" t="n">
        <f aca="false">IF(R5&gt;0,N5/R5,0)</f>
        <v>0</v>
      </c>
      <c r="O6" s="170" t="n">
        <f aca="false">IF(R5&gt;0,O5/R5,0)</f>
        <v>0</v>
      </c>
      <c r="P6" s="170" t="n">
        <f aca="false">IF(R5&gt;0,P5/R5,0)</f>
        <v>0</v>
      </c>
      <c r="Q6" s="170" t="n">
        <f aca="false">IF(R5&gt;0,Q5/R5,0)</f>
        <v>0</v>
      </c>
      <c r="R6" s="171" t="n">
        <f aca="false">SUM(M6:Q6)</f>
        <v>0</v>
      </c>
      <c r="S6" s="160"/>
      <c r="T6" s="163"/>
      <c r="U6" s="163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</row>
    <row r="7" customFormat="false" ht="12.75" hidden="false" customHeight="true" outlineLevel="0" collapsed="false">
      <c r="A7" s="156"/>
      <c r="B7" s="170" t="n">
        <f aca="false">IF(G6&gt;0,B6/G6,0)</f>
        <v>0</v>
      </c>
      <c r="C7" s="170" t="n">
        <f aca="false">IF(G6&gt;0,C6/G6,0)</f>
        <v>0</v>
      </c>
      <c r="D7" s="170" t="n">
        <f aca="false">IF(G6&gt;0,D6/G6,0)</f>
        <v>0</v>
      </c>
      <c r="E7" s="170" t="n">
        <f aca="false">IF(E6&gt;0,E6/G6,0)</f>
        <v>0</v>
      </c>
      <c r="F7" s="170" t="n">
        <f aca="false">IF(F6&gt;0,F6/G6,0)</f>
        <v>0</v>
      </c>
      <c r="G7" s="171" t="n">
        <f aca="false">SUM(B7:F7)</f>
        <v>0</v>
      </c>
      <c r="H7" s="160"/>
      <c r="I7" s="163"/>
      <c r="J7" s="163"/>
      <c r="K7" s="155"/>
      <c r="L7" s="172" t="s">
        <v>67</v>
      </c>
      <c r="M7" s="173" t="n">
        <f aca="false">IF(R5&gt;0,(M5-Q5)/R5,0)</f>
        <v>0</v>
      </c>
      <c r="N7" s="163"/>
      <c r="O7" s="174"/>
      <c r="P7" s="174"/>
      <c r="Q7" s="174"/>
      <c r="R7" s="163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</row>
    <row r="8" customFormat="false" ht="12.75" hidden="false" customHeight="true" outlineLevel="0" collapsed="false">
      <c r="A8" s="172" t="s">
        <v>67</v>
      </c>
      <c r="B8" s="173" t="n">
        <f aca="false">IF(G6&gt;0,(B6-F6)/G6,0)</f>
        <v>0</v>
      </c>
      <c r="C8" s="163"/>
      <c r="D8" s="174"/>
      <c r="E8" s="174"/>
      <c r="F8" s="174"/>
      <c r="G8" s="163"/>
      <c r="H8" s="155"/>
      <c r="I8" s="153" t="s">
        <v>48</v>
      </c>
      <c r="J8" s="175" t="n">
        <f aca="false">COUNTIF(B136:AE140,I8)</f>
        <v>0</v>
      </c>
      <c r="K8" s="155"/>
      <c r="L8" s="172" t="s">
        <v>68</v>
      </c>
      <c r="M8" s="176" t="n">
        <f aca="false">IF(R5&gt;0,(M5+N5)/R5,0)</f>
        <v>0</v>
      </c>
      <c r="N8" s="177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</row>
    <row r="9" customFormat="false" ht="12.75" hidden="false" customHeight="true" outlineLevel="0" collapsed="false">
      <c r="A9" s="172" t="s">
        <v>68</v>
      </c>
      <c r="B9" s="176" t="n">
        <f aca="false">IF(G6&gt;0,(B6+C6)/G6,0)</f>
        <v>0</v>
      </c>
      <c r="C9" s="177"/>
      <c r="D9" s="155"/>
      <c r="E9" s="155"/>
      <c r="F9" s="155"/>
      <c r="G9" s="155"/>
      <c r="H9" s="155"/>
      <c r="I9" s="155"/>
      <c r="J9" s="155"/>
      <c r="K9" s="155"/>
      <c r="L9" s="155"/>
      <c r="M9" s="178"/>
      <c r="N9" s="177"/>
      <c r="O9" s="155"/>
      <c r="P9" s="155"/>
      <c r="Q9" s="155"/>
      <c r="R9" s="155"/>
      <c r="S9" s="155"/>
      <c r="T9" s="165" t="s">
        <v>69</v>
      </c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</row>
    <row r="10" customFormat="false" ht="12.75" hidden="false" customHeight="true" outlineLevel="0" collapsed="false">
      <c r="A10" s="155"/>
      <c r="B10" s="178"/>
      <c r="C10" s="177"/>
      <c r="D10" s="155"/>
      <c r="E10" s="155"/>
      <c r="F10" s="155"/>
      <c r="G10" s="155"/>
      <c r="H10" s="155"/>
      <c r="I10" s="165" t="s">
        <v>69</v>
      </c>
      <c r="J10" s="155"/>
      <c r="K10" s="155"/>
      <c r="L10" s="155"/>
      <c r="M10" s="166" t="s">
        <v>1</v>
      </c>
      <c r="N10" s="154"/>
      <c r="O10" s="154"/>
      <c r="P10" s="154"/>
      <c r="Q10" s="154"/>
      <c r="R10" s="154"/>
      <c r="S10" s="155"/>
      <c r="T10" s="179" t="s">
        <v>0</v>
      </c>
      <c r="U10" s="180" t="n">
        <f aca="false">M12+M19+T5</f>
        <v>2</v>
      </c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</row>
    <row r="11" customFormat="false" ht="12.75" hidden="false" customHeight="true" outlineLevel="0" collapsed="false">
      <c r="A11" s="155"/>
      <c r="B11" s="166" t="s">
        <v>1</v>
      </c>
      <c r="C11" s="154"/>
      <c r="D11" s="154"/>
      <c r="E11" s="154"/>
      <c r="F11" s="154"/>
      <c r="G11" s="154"/>
      <c r="H11" s="155"/>
      <c r="I11" s="179" t="s">
        <v>0</v>
      </c>
      <c r="J11" s="180" t="n">
        <f aca="false">B13+B20+I6</f>
        <v>15</v>
      </c>
      <c r="K11" s="155"/>
      <c r="L11" s="156"/>
      <c r="M11" s="167" t="s">
        <v>50</v>
      </c>
      <c r="N11" s="167" t="s">
        <v>45</v>
      </c>
      <c r="O11" s="167" t="s">
        <v>70</v>
      </c>
      <c r="P11" s="167" t="s">
        <v>71</v>
      </c>
      <c r="Q11" s="167" t="s">
        <v>55</v>
      </c>
      <c r="R11" s="167" t="s">
        <v>5</v>
      </c>
      <c r="S11" s="160"/>
      <c r="T11" s="179" t="s">
        <v>72</v>
      </c>
      <c r="U11" s="180" t="n">
        <f aca="false">R19+Q12</f>
        <v>1</v>
      </c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</row>
    <row r="12" customFormat="false" ht="12.75" hidden="false" customHeight="true" outlineLevel="0" collapsed="false">
      <c r="A12" s="156"/>
      <c r="B12" s="167" t="s">
        <v>50</v>
      </c>
      <c r="C12" s="167" t="s">
        <v>45</v>
      </c>
      <c r="D12" s="167" t="s">
        <v>70</v>
      </c>
      <c r="E12" s="167" t="s">
        <v>71</v>
      </c>
      <c r="F12" s="167" t="s">
        <v>55</v>
      </c>
      <c r="G12" s="167" t="s">
        <v>5</v>
      </c>
      <c r="H12" s="160"/>
      <c r="I12" s="179" t="s">
        <v>72</v>
      </c>
      <c r="J12" s="180" t="n">
        <f aca="false">G20+F13+J6+J8</f>
        <v>6</v>
      </c>
      <c r="K12" s="155"/>
      <c r="L12" s="156"/>
      <c r="M12" s="169" t="n">
        <f aca="false">COUNTIF(B136:AE136,M11)</f>
        <v>2</v>
      </c>
      <c r="N12" s="169" t="n">
        <f aca="false">COUNTIF(B136:AE136,N11)</f>
        <v>4</v>
      </c>
      <c r="O12" s="169" t="n">
        <f aca="false">COUNTIF(B136:AE136,O11)</f>
        <v>0</v>
      </c>
      <c r="P12" s="169" t="n">
        <f aca="false">COUNTIF(B136:AE136,P11)</f>
        <v>0</v>
      </c>
      <c r="Q12" s="169" t="n">
        <f aca="false">COUNTIF(B136:AE136,Q11)</f>
        <v>0</v>
      </c>
      <c r="R12" s="169" t="n">
        <f aca="false">SUM(M12:Q12)</f>
        <v>6</v>
      </c>
      <c r="S12" s="160"/>
      <c r="T12" s="179" t="s">
        <v>73</v>
      </c>
      <c r="U12" s="180" t="n">
        <f aca="false">Q5</f>
        <v>0</v>
      </c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</row>
    <row r="13" customFormat="false" ht="12.75" hidden="false" customHeight="true" outlineLevel="0" collapsed="false">
      <c r="A13" s="156"/>
      <c r="B13" s="169" t="n">
        <f aca="false">COUNTIF(B136:AE140,B12)</f>
        <v>4</v>
      </c>
      <c r="C13" s="169" t="n">
        <f aca="false">COUNTIF(B136:AE140,C12)</f>
        <v>10</v>
      </c>
      <c r="D13" s="169" t="n">
        <f aca="false">COUNTIF(B136:AE140,D12)</f>
        <v>0</v>
      </c>
      <c r="E13" s="169" t="n">
        <f aca="false">COUNTIF(B136:AE140,E12)</f>
        <v>0</v>
      </c>
      <c r="F13" s="169" t="n">
        <f aca="false">COUNTIF(B136:AE140,F12)</f>
        <v>4</v>
      </c>
      <c r="G13" s="169" t="n">
        <f aca="false">SUM(B13:F13)</f>
        <v>18</v>
      </c>
      <c r="H13" s="160"/>
      <c r="I13" s="179" t="s">
        <v>73</v>
      </c>
      <c r="J13" s="180" t="n">
        <f aca="false">F6</f>
        <v>0</v>
      </c>
      <c r="K13" s="155"/>
      <c r="L13" s="156"/>
      <c r="M13" s="170" t="n">
        <f aca="false">IF(R12&gt;0,M12/R12,0)</f>
        <v>0.3333333333</v>
      </c>
      <c r="N13" s="170" t="n">
        <f aca="false">IF(R2&gt;0,N12/R12,0)</f>
        <v>0</v>
      </c>
      <c r="O13" s="170" t="n">
        <f aca="false">IF(R12&gt;0,O12/R12,0)</f>
        <v>0</v>
      </c>
      <c r="P13" s="170" t="n">
        <f aca="false">IF(R2&gt;0,P12/R12,0)</f>
        <v>0</v>
      </c>
      <c r="Q13" s="170" t="n">
        <f aca="false">IF(R2&gt;0,Q12/R12,0)</f>
        <v>0</v>
      </c>
      <c r="R13" s="170" t="n">
        <f aca="false">SUM(M13:Q13)</f>
        <v>0.3333333333</v>
      </c>
      <c r="S13" s="160"/>
      <c r="T13" s="179" t="s">
        <v>74</v>
      </c>
      <c r="U13" s="180" t="n">
        <f aca="false">Q19</f>
        <v>0</v>
      </c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</row>
    <row r="14" customFormat="false" ht="12.75" hidden="false" customHeight="true" outlineLevel="0" collapsed="false">
      <c r="A14" s="156"/>
      <c r="B14" s="170" t="n">
        <f aca="false">IF(G13&gt;0,B13/G13,0)</f>
        <v>0.2222222222</v>
      </c>
      <c r="C14" s="170" t="n">
        <f aca="false">IF(G13&gt;0,C13/G13,0)</f>
        <v>0.5555555556</v>
      </c>
      <c r="D14" s="170" t="n">
        <f aca="false">IF(G13&gt;0,D13/G13,0)</f>
        <v>0</v>
      </c>
      <c r="E14" s="170" t="n">
        <f aca="false">IF(G13&gt;0,E13/G13,0)</f>
        <v>0</v>
      </c>
      <c r="F14" s="170" t="n">
        <f aca="false">IF(G13&gt;0,F13/G13,0)</f>
        <v>0.2222222222</v>
      </c>
      <c r="G14" s="170" t="n">
        <f aca="false">SUM(B14:F14)</f>
        <v>1</v>
      </c>
      <c r="H14" s="160"/>
      <c r="I14" s="179" t="s">
        <v>74</v>
      </c>
      <c r="J14" s="180" t="n">
        <f aca="false">F20</f>
        <v>1</v>
      </c>
      <c r="K14" s="155"/>
      <c r="L14" s="172" t="s">
        <v>67</v>
      </c>
      <c r="M14" s="173" t="n">
        <f aca="false">IF(R12&gt;0,(M12-Q12)/R12,0)</f>
        <v>0.3333333333</v>
      </c>
      <c r="N14" s="163"/>
      <c r="O14" s="163"/>
      <c r="P14" s="163"/>
      <c r="Q14" s="163"/>
      <c r="R14" s="163"/>
      <c r="S14" s="155"/>
      <c r="T14" s="179" t="s">
        <v>75</v>
      </c>
      <c r="U14" s="181" t="n">
        <f aca="false">M7</f>
        <v>0</v>
      </c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</row>
    <row r="15" customFormat="false" ht="12.75" hidden="false" customHeight="true" outlineLevel="0" collapsed="false">
      <c r="A15" s="172" t="s">
        <v>67</v>
      </c>
      <c r="B15" s="173" t="n">
        <f aca="false">IF(G13&gt;0,(B13-F13)/G13,0)</f>
        <v>0</v>
      </c>
      <c r="C15" s="163"/>
      <c r="D15" s="163"/>
      <c r="E15" s="163"/>
      <c r="F15" s="163"/>
      <c r="G15" s="163"/>
      <c r="H15" s="155"/>
      <c r="I15" s="179" t="s">
        <v>75</v>
      </c>
      <c r="J15" s="181" t="n">
        <f aca="false">B8</f>
        <v>0</v>
      </c>
      <c r="K15" s="155"/>
      <c r="L15" s="172" t="s">
        <v>68</v>
      </c>
      <c r="M15" s="176" t="n">
        <f aca="false">IF(R12&gt;0,(M12+N12)/R12,0)</f>
        <v>1</v>
      </c>
      <c r="N15" s="155"/>
      <c r="O15" s="155"/>
      <c r="P15" s="155"/>
      <c r="Q15" s="155"/>
      <c r="R15" s="155"/>
      <c r="S15" s="155"/>
      <c r="T15" s="179" t="s">
        <v>77</v>
      </c>
      <c r="U15" s="181" t="n">
        <f aca="false">M21</f>
        <v>-0.3333333333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</row>
    <row r="16" customFormat="false" ht="12.75" hidden="false" customHeight="true" outlineLevel="0" collapsed="false">
      <c r="A16" s="172" t="s">
        <v>76</v>
      </c>
      <c r="B16" s="176" t="n">
        <f aca="false">IF(G13&gt;0,(B13+C13)/G13,0)</f>
        <v>0.7777777778</v>
      </c>
      <c r="C16" s="155"/>
      <c r="D16" s="155"/>
      <c r="E16" s="155"/>
      <c r="F16" s="155"/>
      <c r="G16" s="155"/>
      <c r="H16" s="155"/>
      <c r="I16" s="179" t="s">
        <v>77</v>
      </c>
      <c r="J16" s="181" t="n">
        <f aca="false">B22</f>
        <v>0.3636363636</v>
      </c>
      <c r="K16" s="155"/>
      <c r="L16" s="155"/>
      <c r="M16" s="178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</row>
    <row r="17" customFormat="false" ht="12.75" hidden="false" customHeight="true" outlineLevel="0" collapsed="false">
      <c r="A17" s="155"/>
      <c r="B17" s="178"/>
      <c r="C17" s="155"/>
      <c r="D17" s="155"/>
      <c r="E17" s="155"/>
      <c r="F17" s="155"/>
      <c r="G17" s="155"/>
      <c r="H17" s="155"/>
      <c r="I17" s="155" t="s">
        <v>6</v>
      </c>
      <c r="J17" s="182" t="n">
        <f aca="false">J11-J12-J13</f>
        <v>9</v>
      </c>
      <c r="K17" s="155"/>
      <c r="L17" s="155"/>
      <c r="M17" s="166" t="s">
        <v>3</v>
      </c>
      <c r="N17" s="154"/>
      <c r="O17" s="154"/>
      <c r="P17" s="154"/>
      <c r="Q17" s="154"/>
      <c r="R17" s="154"/>
      <c r="S17" s="154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</row>
    <row r="18" customFormat="false" ht="12.75" hidden="false" customHeight="true" outlineLevel="0" collapsed="false">
      <c r="A18" s="155"/>
      <c r="B18" s="166" t="s">
        <v>3</v>
      </c>
      <c r="C18" s="154"/>
      <c r="D18" s="154"/>
      <c r="E18" s="154"/>
      <c r="F18" s="154"/>
      <c r="G18" s="154"/>
      <c r="H18" s="154"/>
      <c r="I18" s="155"/>
      <c r="J18" s="155"/>
      <c r="K18" s="155"/>
      <c r="L18" s="156"/>
      <c r="M18" s="167" t="s">
        <v>51</v>
      </c>
      <c r="N18" s="167" t="s">
        <v>47</v>
      </c>
      <c r="O18" s="167" t="s">
        <v>78</v>
      </c>
      <c r="P18" s="167" t="s">
        <v>49</v>
      </c>
      <c r="Q18" s="167" t="s">
        <v>52</v>
      </c>
      <c r="R18" s="167" t="s">
        <v>46</v>
      </c>
      <c r="S18" s="167" t="s">
        <v>5</v>
      </c>
      <c r="T18" s="160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</row>
    <row r="19" customFormat="false" ht="12.75" hidden="false" customHeight="true" outlineLevel="0" collapsed="false">
      <c r="A19" s="156"/>
      <c r="B19" s="167" t="s">
        <v>51</v>
      </c>
      <c r="C19" s="167" t="s">
        <v>47</v>
      </c>
      <c r="D19" s="167" t="s">
        <v>78</v>
      </c>
      <c r="E19" s="167" t="s">
        <v>49</v>
      </c>
      <c r="F19" s="167" t="s">
        <v>52</v>
      </c>
      <c r="G19" s="167" t="s">
        <v>46</v>
      </c>
      <c r="H19" s="167" t="s">
        <v>5</v>
      </c>
      <c r="I19" s="160"/>
      <c r="J19" s="155"/>
      <c r="K19" s="155"/>
      <c r="L19" s="156"/>
      <c r="M19" s="169" t="n">
        <f aca="false">COUNTIF(B136:AE136,M18)</f>
        <v>0</v>
      </c>
      <c r="N19" s="169" t="n">
        <f aca="false">COUNTIF(B136:AE136,N18)</f>
        <v>2</v>
      </c>
      <c r="O19" s="169" t="n">
        <f aca="false">COUNTIF(B136:AE136,O18)</f>
        <v>0</v>
      </c>
      <c r="P19" s="169" t="n">
        <f aca="false">COUNTIF(B136:AE136,P18)</f>
        <v>0</v>
      </c>
      <c r="Q19" s="169" t="n">
        <f aca="false">COUNTIF(B136:AE136,Q18)</f>
        <v>0</v>
      </c>
      <c r="R19" s="169" t="n">
        <f aca="false">COUNTIF(B136:AE136,R18)</f>
        <v>1</v>
      </c>
      <c r="S19" s="169" t="n">
        <f aca="false">SUM(M19:R19)</f>
        <v>3</v>
      </c>
      <c r="T19" s="160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</row>
    <row r="20" customFormat="false" ht="12.75" hidden="false" customHeight="true" outlineLevel="0" collapsed="false">
      <c r="A20" s="156"/>
      <c r="B20" s="169" t="n">
        <f aca="false">COUNTIF(B136:AE140,B19)</f>
        <v>10</v>
      </c>
      <c r="C20" s="169" t="n">
        <f aca="false">COUNTIF(B136:AE140,C19)</f>
        <v>9</v>
      </c>
      <c r="D20" s="169" t="n">
        <f aca="false">COUNTIF(B136:AE140,D19)</f>
        <v>0</v>
      </c>
      <c r="E20" s="169" t="n">
        <f aca="false">COUNTIF(B136:AE140,E19)</f>
        <v>0</v>
      </c>
      <c r="F20" s="169" t="n">
        <f aca="false">COUNTIF(B136:AE140,F19)</f>
        <v>1</v>
      </c>
      <c r="G20" s="169" t="n">
        <f aca="false">COUNTIF(B136:AE140,G19)</f>
        <v>2</v>
      </c>
      <c r="H20" s="169" t="n">
        <f aca="false">SUM(B20:G20)</f>
        <v>22</v>
      </c>
      <c r="I20" s="160"/>
      <c r="J20" s="155"/>
      <c r="K20" s="155"/>
      <c r="L20" s="156"/>
      <c r="M20" s="170" t="n">
        <f aca="false">IF(S19&gt;0,M19/S19,0)</f>
        <v>0</v>
      </c>
      <c r="N20" s="170" t="n">
        <f aca="false">IF(S19&gt;0,N19/S19,0)</f>
        <v>0.6666666667</v>
      </c>
      <c r="O20" s="170" t="n">
        <f aca="false">IF(S19&gt;0,O19/S19,0)</f>
        <v>0</v>
      </c>
      <c r="P20" s="170" t="n">
        <f aca="false">IF(S19&gt;0,P19/S19,0)</f>
        <v>0</v>
      </c>
      <c r="Q20" s="170" t="n">
        <f aca="false">IF(S19&gt;0,Q19/S19,0)</f>
        <v>0</v>
      </c>
      <c r="R20" s="170" t="n">
        <f aca="false">IF(S19&gt;0,R19/S19,0)</f>
        <v>0.3333333333</v>
      </c>
      <c r="S20" s="170" t="n">
        <f aca="false">SUM(M20:R20)</f>
        <v>1</v>
      </c>
      <c r="T20" s="160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</row>
    <row r="21" customFormat="false" ht="12.75" hidden="false" customHeight="true" outlineLevel="0" collapsed="false">
      <c r="A21" s="156"/>
      <c r="B21" s="170" t="n">
        <f aca="false">IF(H20&gt;0,B20/H20,0)</f>
        <v>0.4545454545</v>
      </c>
      <c r="C21" s="170" t="n">
        <f aca="false">IF(H20&gt;0,C20/H20,0)</f>
        <v>0.4090909091</v>
      </c>
      <c r="D21" s="170" t="n">
        <f aca="false">IF(H20&gt;0,D20/H20,0)</f>
        <v>0</v>
      </c>
      <c r="E21" s="170" t="n">
        <f aca="false">IF(H20&gt;0,E20/H20,0)</f>
        <v>0</v>
      </c>
      <c r="F21" s="170" t="n">
        <f aca="false">IF(H20&gt;0,F20/H20,0)</f>
        <v>0.04545454545</v>
      </c>
      <c r="G21" s="170" t="n">
        <f aca="false">IF(H20&gt;0,G20/H20,0)</f>
        <v>0.09090909091</v>
      </c>
      <c r="H21" s="170" t="n">
        <f aca="false">SUM(B21:G21)</f>
        <v>0.99999999996</v>
      </c>
      <c r="I21" s="160"/>
      <c r="J21" s="155"/>
      <c r="K21" s="155"/>
      <c r="L21" s="172" t="s">
        <v>67</v>
      </c>
      <c r="M21" s="183" t="n">
        <f aca="false">IF(S19&gt;0,(M19-R19)/S19,0)</f>
        <v>-0.3333333333</v>
      </c>
      <c r="N21" s="163"/>
      <c r="O21" s="163"/>
      <c r="P21" s="163"/>
      <c r="Q21" s="163"/>
      <c r="R21" s="163"/>
      <c r="S21" s="163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</row>
    <row r="22" customFormat="false" ht="12.75" hidden="false" customHeight="true" outlineLevel="0" collapsed="false">
      <c r="A22" s="172" t="s">
        <v>67</v>
      </c>
      <c r="B22" s="183" t="n">
        <f aca="false">IF(H20&gt;0,(B20-G20)/H20,0)</f>
        <v>0.3636363636</v>
      </c>
      <c r="C22" s="163"/>
      <c r="D22" s="163"/>
      <c r="E22" s="163"/>
      <c r="F22" s="163"/>
      <c r="G22" s="163"/>
      <c r="H22" s="163"/>
      <c r="I22" s="155"/>
      <c r="J22" s="155"/>
      <c r="K22" s="155"/>
      <c r="L22" s="172" t="s">
        <v>68</v>
      </c>
      <c r="M22" s="184" t="n">
        <f aca="false">IF(S19&gt;0,(M19+N19+O19+P19)/S19,0)</f>
        <v>0.6666666667</v>
      </c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</row>
    <row r="23" customFormat="false" ht="12.75" hidden="false" customHeight="true" outlineLevel="0" collapsed="false">
      <c r="A23" s="172" t="s">
        <v>68</v>
      </c>
      <c r="B23" s="184" t="n">
        <f aca="false">IF(H20&gt;0,(B20+C20+D20+E20)/H20,0)</f>
        <v>0.8636363636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</row>
    <row r="24" customFormat="false" ht="12.75" hidden="false" customHeight="true" outlineLevel="0" collapsed="false">
      <c r="A24" s="172"/>
      <c r="B24" s="18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customFormat="false" ht="12.75" hidden="false" customHeight="true" outlineLevel="0" collapsed="false">
      <c r="A25" s="164" t="s">
        <v>86</v>
      </c>
      <c r="B25" s="166" t="s">
        <v>2</v>
      </c>
      <c r="C25" s="154"/>
      <c r="D25" s="154"/>
      <c r="E25" s="154"/>
      <c r="F25" s="154"/>
      <c r="G25" s="154"/>
      <c r="H25" s="155"/>
      <c r="I25" s="166" t="s">
        <v>4</v>
      </c>
      <c r="J25" s="154"/>
      <c r="K25" s="155"/>
      <c r="L25" s="164" t="s">
        <v>87</v>
      </c>
      <c r="M25" s="166" t="s">
        <v>2</v>
      </c>
      <c r="N25" s="154"/>
      <c r="O25" s="154"/>
      <c r="P25" s="154"/>
      <c r="Q25" s="154"/>
      <c r="R25" s="154"/>
      <c r="S25" s="155"/>
      <c r="T25" s="166" t="s">
        <v>4</v>
      </c>
      <c r="U25" s="154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</row>
    <row r="26" customFormat="false" ht="12.75" hidden="false" customHeight="true" outlineLevel="0" collapsed="false">
      <c r="A26" s="156"/>
      <c r="B26" s="167" t="s">
        <v>57</v>
      </c>
      <c r="C26" s="167" t="s">
        <v>56</v>
      </c>
      <c r="D26" s="167" t="s">
        <v>54</v>
      </c>
      <c r="E26" s="167" t="s">
        <v>58</v>
      </c>
      <c r="F26" s="167" t="s">
        <v>59</v>
      </c>
      <c r="G26" s="167" t="s">
        <v>5</v>
      </c>
      <c r="H26" s="168"/>
      <c r="I26" s="167" t="s">
        <v>61</v>
      </c>
      <c r="J26" s="167" t="s">
        <v>53</v>
      </c>
      <c r="K26" s="160"/>
      <c r="L26" s="156"/>
      <c r="M26" s="167" t="s">
        <v>57</v>
      </c>
      <c r="N26" s="167" t="s">
        <v>56</v>
      </c>
      <c r="O26" s="167" t="s">
        <v>54</v>
      </c>
      <c r="P26" s="167" t="s">
        <v>58</v>
      </c>
      <c r="Q26" s="167" t="s">
        <v>59</v>
      </c>
      <c r="R26" s="167" t="s">
        <v>5</v>
      </c>
      <c r="S26" s="168"/>
      <c r="T26" s="167" t="s">
        <v>61</v>
      </c>
      <c r="U26" s="167" t="s">
        <v>53</v>
      </c>
      <c r="V26" s="160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</row>
    <row r="27" customFormat="false" ht="12.75" hidden="false" customHeight="true" outlineLevel="0" collapsed="false">
      <c r="A27" s="156"/>
      <c r="B27" s="169" t="n">
        <f aca="false">COUNTIF(B137:AE137,B26)</f>
        <v>0</v>
      </c>
      <c r="C27" s="169" t="n">
        <f aca="false">COUNTIF(B137:AE137,C26)</f>
        <v>0</v>
      </c>
      <c r="D27" s="169" t="n">
        <f aca="false">COUNTIF(B137:AE137,D26)</f>
        <v>0</v>
      </c>
      <c r="E27" s="169" t="n">
        <f aca="false">COUNTIF(B137:AE137,E26)</f>
        <v>0</v>
      </c>
      <c r="F27" s="169" t="n">
        <f aca="false">COUNTIF(B137:AE137,F26)</f>
        <v>0</v>
      </c>
      <c r="G27" s="169" t="n">
        <f aca="false">SUM(B27:F27)</f>
        <v>0</v>
      </c>
      <c r="H27" s="168"/>
      <c r="I27" s="169" t="n">
        <f aca="false">COUNTIF(B137:AE137,I26)</f>
        <v>0</v>
      </c>
      <c r="J27" s="169" t="n">
        <f aca="false">COUNTIF(B137:AE137,J26)</f>
        <v>0</v>
      </c>
      <c r="K27" s="160"/>
      <c r="L27" s="156"/>
      <c r="M27" s="169" t="n">
        <f aca="false">COUNTIF(B138:AE138,M26)</f>
        <v>0</v>
      </c>
      <c r="N27" s="169" t="n">
        <f aca="false">COUNTIF(B138:AE138,N26)</f>
        <v>0</v>
      </c>
      <c r="O27" s="169" t="n">
        <f aca="false">COUNTIF(B138:AE138,O26)</f>
        <v>0</v>
      </c>
      <c r="P27" s="169" t="n">
        <f aca="false">COUNTIF(B138:AE138,P26)</f>
        <v>0</v>
      </c>
      <c r="Q27" s="169" t="n">
        <f aca="false">COUNTIF(B138:AE138,Q26)</f>
        <v>0</v>
      </c>
      <c r="R27" s="169" t="n">
        <f aca="false">SUM(M27:Q27)</f>
        <v>0</v>
      </c>
      <c r="S27" s="168"/>
      <c r="T27" s="169" t="n">
        <f aca="false">COUNTIF(B138:AE138,T26)</f>
        <v>0</v>
      </c>
      <c r="U27" s="169" t="n">
        <f aca="false">COUNTIF(B138:AE138,U26)</f>
        <v>0</v>
      </c>
      <c r="V27" s="160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</row>
    <row r="28" customFormat="false" ht="12.75" hidden="false" customHeight="true" outlineLevel="0" collapsed="false">
      <c r="A28" s="156"/>
      <c r="B28" s="170" t="n">
        <f aca="false">IF(G27&gt;0,B27/G27,0)</f>
        <v>0</v>
      </c>
      <c r="C28" s="170" t="n">
        <f aca="false">IF(G27&gt;0,C27/G27,0)</f>
        <v>0</v>
      </c>
      <c r="D28" s="170" t="n">
        <f aca="false">IF(G27&gt;0,D27/G27,0)</f>
        <v>0</v>
      </c>
      <c r="E28" s="170" t="n">
        <f aca="false">IF(G27&gt;0,E27/G27,0)</f>
        <v>0</v>
      </c>
      <c r="F28" s="170" t="n">
        <f aca="false">IF(G27&gt;0,F27/G27,0)</f>
        <v>0</v>
      </c>
      <c r="G28" s="171" t="n">
        <f aca="false">SUM(B28:F28)</f>
        <v>0</v>
      </c>
      <c r="H28" s="160"/>
      <c r="I28" s="163"/>
      <c r="J28" s="163"/>
      <c r="K28" s="155"/>
      <c r="L28" s="156"/>
      <c r="M28" s="170" t="n">
        <f aca="false">IF(R27&gt;0,M27/R27,0)</f>
        <v>0</v>
      </c>
      <c r="N28" s="170" t="n">
        <f aca="false">IF(R27&gt;0,N27/R27,0)</f>
        <v>0</v>
      </c>
      <c r="O28" s="170" t="n">
        <f aca="false">IF(R27&gt;0,O27/R27,0)</f>
        <v>0</v>
      </c>
      <c r="P28" s="170" t="n">
        <f aca="false">IF(R27&gt;0,P27/R27,0)</f>
        <v>0</v>
      </c>
      <c r="Q28" s="170" t="n">
        <f aca="false">IF(R27&gt;0,Q27/R27,0)</f>
        <v>0</v>
      </c>
      <c r="R28" s="171" t="n">
        <f aca="false">SUM(M28:Q28)</f>
        <v>0</v>
      </c>
      <c r="S28" s="160"/>
      <c r="T28" s="163"/>
      <c r="U28" s="163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</row>
    <row r="29" customFormat="false" ht="12.75" hidden="false" customHeight="true" outlineLevel="0" collapsed="false">
      <c r="A29" s="172" t="s">
        <v>67</v>
      </c>
      <c r="B29" s="173" t="n">
        <f aca="false">IF(G27&gt;0,(B27-F27)/G27,0)</f>
        <v>0</v>
      </c>
      <c r="C29" s="163"/>
      <c r="D29" s="174"/>
      <c r="E29" s="174"/>
      <c r="F29" s="174"/>
      <c r="G29" s="163"/>
      <c r="H29" s="155"/>
      <c r="I29" s="155"/>
      <c r="J29" s="155"/>
      <c r="K29" s="155"/>
      <c r="L29" s="172" t="s">
        <v>67</v>
      </c>
      <c r="M29" s="173" t="n">
        <f aca="false">IF(R27&gt;0,(M27-Q27)/R27,0)</f>
        <v>0</v>
      </c>
      <c r="N29" s="163"/>
      <c r="O29" s="174"/>
      <c r="P29" s="174"/>
      <c r="Q29" s="174"/>
      <c r="R29" s="163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</row>
    <row r="30" customFormat="false" ht="12.75" hidden="false" customHeight="true" outlineLevel="0" collapsed="false">
      <c r="A30" s="172" t="s">
        <v>68</v>
      </c>
      <c r="B30" s="176" t="n">
        <f aca="false">IF(G27&gt;0,(B27+C27)/G27,0)</f>
        <v>0</v>
      </c>
      <c r="C30" s="177"/>
      <c r="D30" s="155"/>
      <c r="E30" s="155"/>
      <c r="F30" s="155"/>
      <c r="G30" s="155"/>
      <c r="H30" s="155"/>
      <c r="I30" s="155"/>
      <c r="J30" s="155"/>
      <c r="K30" s="155"/>
      <c r="L30" s="172" t="s">
        <v>68</v>
      </c>
      <c r="M30" s="176" t="n">
        <f aca="false">IF(R27&gt;0,(M27+N27)/R27,0)</f>
        <v>0</v>
      </c>
      <c r="N30" s="177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</row>
    <row r="31" customFormat="false" ht="12.75" hidden="false" customHeight="true" outlineLevel="0" collapsed="false">
      <c r="B31" s="178"/>
      <c r="C31" s="177"/>
      <c r="D31" s="155"/>
      <c r="E31" s="155"/>
      <c r="F31" s="155"/>
      <c r="G31" s="155"/>
      <c r="H31" s="155"/>
      <c r="I31" s="165" t="s">
        <v>69</v>
      </c>
      <c r="J31" s="155"/>
      <c r="K31" s="155"/>
      <c r="L31" s="155"/>
      <c r="M31" s="178"/>
      <c r="N31" s="177"/>
      <c r="O31" s="155"/>
      <c r="P31" s="155"/>
      <c r="Q31" s="155"/>
      <c r="R31" s="155"/>
      <c r="S31" s="155"/>
      <c r="T31" s="165" t="s">
        <v>69</v>
      </c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</row>
    <row r="32" customFormat="false" ht="12.75" hidden="false" customHeight="true" outlineLevel="0" collapsed="false">
      <c r="A32" s="155"/>
      <c r="B32" s="166" t="s">
        <v>1</v>
      </c>
      <c r="C32" s="154"/>
      <c r="D32" s="154"/>
      <c r="E32" s="154"/>
      <c r="F32" s="154"/>
      <c r="G32" s="154"/>
      <c r="H32" s="155"/>
      <c r="I32" s="179" t="s">
        <v>0</v>
      </c>
      <c r="J32" s="180" t="n">
        <f aca="false">B34+B41+I27</f>
        <v>2</v>
      </c>
      <c r="K32" s="155"/>
      <c r="L32" s="155"/>
      <c r="M32" s="166" t="s">
        <v>1</v>
      </c>
      <c r="N32" s="154"/>
      <c r="O32" s="154"/>
      <c r="P32" s="154"/>
      <c r="Q32" s="154"/>
      <c r="R32" s="154"/>
      <c r="S32" s="155"/>
      <c r="T32" s="179" t="s">
        <v>0</v>
      </c>
      <c r="U32" s="180" t="n">
        <f aca="false">M34+M41+T27</f>
        <v>6</v>
      </c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</row>
    <row r="33" customFormat="false" ht="12.75" hidden="false" customHeight="true" outlineLevel="0" collapsed="false">
      <c r="A33" s="156"/>
      <c r="B33" s="167" t="s">
        <v>50</v>
      </c>
      <c r="C33" s="167" t="s">
        <v>45</v>
      </c>
      <c r="D33" s="167" t="s">
        <v>70</v>
      </c>
      <c r="E33" s="167" t="s">
        <v>71</v>
      </c>
      <c r="F33" s="167" t="s">
        <v>55</v>
      </c>
      <c r="G33" s="167" t="s">
        <v>5</v>
      </c>
      <c r="H33" s="160"/>
      <c r="I33" s="179" t="s">
        <v>72</v>
      </c>
      <c r="J33" s="180" t="n">
        <f aca="false">G41+F34</f>
        <v>1</v>
      </c>
      <c r="K33" s="155"/>
      <c r="L33" s="156"/>
      <c r="M33" s="167" t="s">
        <v>50</v>
      </c>
      <c r="N33" s="167" t="s">
        <v>45</v>
      </c>
      <c r="O33" s="167" t="s">
        <v>70</v>
      </c>
      <c r="P33" s="167" t="s">
        <v>71</v>
      </c>
      <c r="Q33" s="167" t="s">
        <v>55</v>
      </c>
      <c r="R33" s="167" t="s">
        <v>5</v>
      </c>
      <c r="S33" s="160"/>
      <c r="T33" s="179" t="s">
        <v>72</v>
      </c>
      <c r="U33" s="180" t="n">
        <f aca="false">R41+Q34</f>
        <v>2</v>
      </c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</row>
    <row r="34" customFormat="false" ht="12.75" hidden="false" customHeight="true" outlineLevel="0" collapsed="false">
      <c r="A34" s="156"/>
      <c r="B34" s="169" t="n">
        <f aca="false">COUNTIF(B137:AE137,B33)</f>
        <v>0</v>
      </c>
      <c r="C34" s="169" t="n">
        <f aca="false">COUNTIF(B137:AE137,C33)</f>
        <v>4</v>
      </c>
      <c r="D34" s="169" t="n">
        <f aca="false">COUNTIF(B137:AE137,D33)</f>
        <v>0</v>
      </c>
      <c r="E34" s="169" t="n">
        <f aca="false">COUNTIF(B137:AE137,E33)</f>
        <v>0</v>
      </c>
      <c r="F34" s="169" t="n">
        <f aca="false">COUNTIF(B137:AE137,F33)</f>
        <v>1</v>
      </c>
      <c r="G34" s="169" t="n">
        <f aca="false">SUM(B34:F34)</f>
        <v>5</v>
      </c>
      <c r="H34" s="160"/>
      <c r="I34" s="179" t="s">
        <v>73</v>
      </c>
      <c r="J34" s="180" t="n">
        <f aca="false">F27</f>
        <v>0</v>
      </c>
      <c r="K34" s="155"/>
      <c r="L34" s="156"/>
      <c r="M34" s="169" t="n">
        <f aca="false">COUNTIF(B138:AE138,M33)</f>
        <v>1</v>
      </c>
      <c r="N34" s="169" t="n">
        <f aca="false">COUNTIF(B138:AE138,N33)</f>
        <v>1</v>
      </c>
      <c r="O34" s="169" t="n">
        <f aca="false">COUNTIF(B138:AE138,O33)</f>
        <v>0</v>
      </c>
      <c r="P34" s="169" t="n">
        <f aca="false">COUNTIF(B138:AE138,P33)</f>
        <v>0</v>
      </c>
      <c r="Q34" s="169" t="n">
        <f aca="false">COUNTIF(B138:AE138,Q33)</f>
        <v>1</v>
      </c>
      <c r="R34" s="169" t="n">
        <f aca="false">SUM(M34:Q34)</f>
        <v>3</v>
      </c>
      <c r="S34" s="160"/>
      <c r="T34" s="179" t="s">
        <v>73</v>
      </c>
      <c r="U34" s="180" t="n">
        <f aca="false">Q27</f>
        <v>0</v>
      </c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</row>
    <row r="35" customFormat="false" ht="12.75" hidden="false" customHeight="true" outlineLevel="0" collapsed="false">
      <c r="A35" s="172" t="s">
        <v>67</v>
      </c>
      <c r="B35" s="170" t="n">
        <f aca="false">IF($G$34&gt;0,B34/$G$34,0)</f>
        <v>0</v>
      </c>
      <c r="C35" s="170" t="n">
        <f aca="false">IF($G$34&gt;0,C34/$G$34,0)</f>
        <v>0.8</v>
      </c>
      <c r="D35" s="170" t="n">
        <f aca="false">IF($G$34&gt;0,D34/$G$34,0)</f>
        <v>0</v>
      </c>
      <c r="E35" s="170" t="n">
        <f aca="false">IF($G$34&gt;0,E34/$G$34,0)</f>
        <v>0</v>
      </c>
      <c r="F35" s="170" t="n">
        <f aca="false">IF($G$34&gt;0,F34/$G$34,0)</f>
        <v>0.2</v>
      </c>
      <c r="G35" s="170" t="n">
        <f aca="false">SUM(B35:F35)</f>
        <v>1</v>
      </c>
      <c r="H35" s="179" t="s">
        <v>74</v>
      </c>
      <c r="I35" s="180" t="n">
        <f aca="false">F41</f>
        <v>0</v>
      </c>
      <c r="J35" s="155"/>
      <c r="K35" s="156"/>
      <c r="L35" s="172" t="s">
        <v>67</v>
      </c>
      <c r="M35" s="170" t="n">
        <f aca="false">IF($G$69&gt;0,N34/$G$34,0)</f>
        <v>0</v>
      </c>
      <c r="N35" s="170" t="n">
        <f aca="false">IF($G$69&gt;0,O34/$G$34,0)</f>
        <v>0</v>
      </c>
      <c r="O35" s="170" t="n">
        <f aca="false">IF($G$69&gt;0,P34/$G$34,0)</f>
        <v>0</v>
      </c>
      <c r="P35" s="170" t="n">
        <f aca="false">IF($G$69&gt;0,Q34/$G$34,0)</f>
        <v>0</v>
      </c>
      <c r="Q35" s="170" t="n">
        <f aca="false">IF($G$69&gt;0,R34/$G$34,0)</f>
        <v>0</v>
      </c>
      <c r="R35" s="160"/>
      <c r="S35" s="179" t="s">
        <v>74</v>
      </c>
      <c r="T35" s="180" t="n">
        <f aca="false">Q41</f>
        <v>0</v>
      </c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</row>
    <row r="36" customFormat="false" ht="12.75" hidden="false" customHeight="true" outlineLevel="0" collapsed="false">
      <c r="A36" s="172" t="s">
        <v>68</v>
      </c>
      <c r="B36" s="173" t="n">
        <f aca="false">IF(G34&gt;0,(B34-F34)/G34,0)</f>
        <v>-0.2</v>
      </c>
      <c r="C36" s="163"/>
      <c r="D36" s="163"/>
      <c r="E36" s="163"/>
      <c r="F36" s="163"/>
      <c r="G36" s="163"/>
      <c r="H36" s="155"/>
      <c r="I36" s="179" t="s">
        <v>75</v>
      </c>
      <c r="J36" s="181" t="n">
        <f aca="false">B29</f>
        <v>0</v>
      </c>
      <c r="K36" s="155"/>
      <c r="L36" s="172" t="s">
        <v>68</v>
      </c>
      <c r="M36" s="173" t="n">
        <f aca="false">IF(R34&gt;0,(M34-Q34)/R34,0)</f>
        <v>0</v>
      </c>
      <c r="N36" s="163"/>
      <c r="O36" s="163"/>
      <c r="P36" s="163"/>
      <c r="Q36" s="163"/>
      <c r="R36" s="163"/>
      <c r="S36" s="155"/>
      <c r="T36" s="179" t="s">
        <v>75</v>
      </c>
      <c r="U36" s="181" t="n">
        <f aca="false">M29</f>
        <v>0</v>
      </c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</row>
    <row r="37" customFormat="false" ht="12.75" hidden="false" customHeight="true" outlineLevel="0" collapsed="false">
      <c r="B37" s="176" t="n">
        <f aca="false">IF(G34&gt;0,(B34+C34)/G34,0)</f>
        <v>0.8</v>
      </c>
      <c r="C37" s="155"/>
      <c r="D37" s="155"/>
      <c r="E37" s="155"/>
      <c r="F37" s="155"/>
      <c r="G37" s="155"/>
      <c r="H37" s="155"/>
      <c r="I37" s="179" t="s">
        <v>77</v>
      </c>
      <c r="J37" s="181" t="n">
        <f aca="false">B43</f>
        <v>0.4</v>
      </c>
      <c r="K37" s="155"/>
      <c r="M37" s="176" t="n">
        <f aca="false">IF(R34&gt;0,(M34+N34)/R34,0)</f>
        <v>0.6666666667</v>
      </c>
      <c r="N37" s="155"/>
      <c r="O37" s="155"/>
      <c r="P37" s="155"/>
      <c r="Q37" s="155"/>
      <c r="R37" s="155"/>
      <c r="S37" s="155"/>
      <c r="T37" s="179" t="s">
        <v>77</v>
      </c>
      <c r="U37" s="181" t="n">
        <f aca="false">M43</f>
        <v>0.5714285714</v>
      </c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</row>
    <row r="38" customFormat="false" ht="12.75" hidden="false" customHeight="true" outlineLevel="0" collapsed="false">
      <c r="A38" s="155"/>
      <c r="B38" s="178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78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</row>
    <row r="39" customFormat="false" ht="12.75" hidden="false" customHeight="true" outlineLevel="0" collapsed="false">
      <c r="B39" s="166" t="s">
        <v>3</v>
      </c>
      <c r="C39" s="154"/>
      <c r="D39" s="154"/>
      <c r="E39" s="154"/>
      <c r="F39" s="154"/>
      <c r="G39" s="154"/>
      <c r="H39" s="154"/>
      <c r="I39" s="155"/>
      <c r="J39" s="155"/>
      <c r="K39" s="155"/>
      <c r="L39" s="155"/>
      <c r="M39" s="166" t="s">
        <v>3</v>
      </c>
      <c r="N39" s="154"/>
      <c r="O39" s="154"/>
      <c r="P39" s="154"/>
      <c r="Q39" s="154"/>
      <c r="R39" s="154"/>
      <c r="S39" s="154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</row>
    <row r="40" customFormat="false" ht="12.75" hidden="false" customHeight="true" outlineLevel="0" collapsed="false">
      <c r="A40" s="156"/>
      <c r="B40" s="167" t="s">
        <v>51</v>
      </c>
      <c r="C40" s="167" t="s">
        <v>47</v>
      </c>
      <c r="D40" s="167" t="s">
        <v>78</v>
      </c>
      <c r="E40" s="167" t="s">
        <v>49</v>
      </c>
      <c r="F40" s="167" t="s">
        <v>52</v>
      </c>
      <c r="G40" s="167" t="s">
        <v>46</v>
      </c>
      <c r="H40" s="167" t="s">
        <v>5</v>
      </c>
      <c r="I40" s="160"/>
      <c r="J40" s="155"/>
      <c r="K40" s="155"/>
      <c r="L40" s="156"/>
      <c r="M40" s="167" t="s">
        <v>51</v>
      </c>
      <c r="N40" s="167" t="s">
        <v>47</v>
      </c>
      <c r="O40" s="167" t="s">
        <v>78</v>
      </c>
      <c r="P40" s="167" t="s">
        <v>49</v>
      </c>
      <c r="Q40" s="167" t="s">
        <v>52</v>
      </c>
      <c r="R40" s="167" t="s">
        <v>46</v>
      </c>
      <c r="S40" s="167" t="s">
        <v>5</v>
      </c>
      <c r="T40" s="160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</row>
    <row r="41" customFormat="false" ht="12.75" hidden="false" customHeight="true" outlineLevel="0" collapsed="false">
      <c r="A41" s="156"/>
      <c r="B41" s="169" t="n">
        <f aca="false">COUNTIF(B137:AE137,B40)</f>
        <v>2</v>
      </c>
      <c r="C41" s="169" t="n">
        <f aca="false">COUNTIF(B137:AE137,C40)</f>
        <v>3</v>
      </c>
      <c r="D41" s="169" t="n">
        <f aca="false">COUNTIF(B137:AE137,D40)</f>
        <v>0</v>
      </c>
      <c r="E41" s="169" t="n">
        <f aca="false">COUNTIF(B137:AE137,E40)</f>
        <v>0</v>
      </c>
      <c r="F41" s="169" t="n">
        <f aca="false">COUNTIF(B137:AE137,F40)</f>
        <v>0</v>
      </c>
      <c r="G41" s="169" t="n">
        <f aca="false">COUNTIF(B137:AE137,G40)</f>
        <v>0</v>
      </c>
      <c r="H41" s="169" t="n">
        <f aca="false">SUM(B41:G41)</f>
        <v>5</v>
      </c>
      <c r="I41" s="160"/>
      <c r="J41" s="155"/>
      <c r="K41" s="155"/>
      <c r="L41" s="156"/>
      <c r="M41" s="169" t="n">
        <f aca="false">COUNTIF(B138:AE138,M40)</f>
        <v>5</v>
      </c>
      <c r="N41" s="169" t="n">
        <f aca="false">COUNTIF(B138:AE138,N40)</f>
        <v>1</v>
      </c>
      <c r="O41" s="169" t="n">
        <f aca="false">COUNTIF(B138:AE138,O40)</f>
        <v>0</v>
      </c>
      <c r="P41" s="169" t="n">
        <f aca="false">COUNTIF(B138:AE138,P40)</f>
        <v>0</v>
      </c>
      <c r="Q41" s="169" t="n">
        <f aca="false">COUNTIF(B138:AE138,Q40)</f>
        <v>0</v>
      </c>
      <c r="R41" s="169" t="n">
        <f aca="false">COUNTIF(B138:AE138,R40)</f>
        <v>1</v>
      </c>
      <c r="S41" s="169" t="n">
        <f aca="false">SUM(M41:R41)</f>
        <v>7</v>
      </c>
      <c r="T41" s="160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</row>
    <row r="42" customFormat="false" ht="12.75" hidden="false" customHeight="true" outlineLevel="0" collapsed="false">
      <c r="A42" s="156"/>
      <c r="B42" s="170" t="n">
        <f aca="false">IF(H41&gt;0,B41/H41,0)</f>
        <v>0.4</v>
      </c>
      <c r="C42" s="170" t="n">
        <f aca="false">IF(H41&gt;0,C41/H41,0)</f>
        <v>0.6</v>
      </c>
      <c r="D42" s="170" t="n">
        <f aca="false">IF(H41&gt;0,D41/H41,0)</f>
        <v>0</v>
      </c>
      <c r="E42" s="170" t="n">
        <f aca="false">IF(H41&gt;0,E41/H41,0)</f>
        <v>0</v>
      </c>
      <c r="F42" s="170" t="n">
        <f aca="false">IF(H41&gt;0,F41/H41,0)</f>
        <v>0</v>
      </c>
      <c r="G42" s="170" t="n">
        <f aca="false">IF(H41&gt;0,G41/H41,0)</f>
        <v>0</v>
      </c>
      <c r="H42" s="170" t="n">
        <f aca="false">SUM(B42:G42)</f>
        <v>1</v>
      </c>
      <c r="I42" s="160"/>
      <c r="J42" s="155"/>
      <c r="K42" s="155"/>
      <c r="L42" s="156"/>
      <c r="M42" s="170" t="n">
        <f aca="false">IF(S41&gt;0,M41/S41,0)</f>
        <v>0.7142857143</v>
      </c>
      <c r="N42" s="170" t="n">
        <f aca="false">IF(S41&gt;0,N41/S41,0)</f>
        <v>0.1428571429</v>
      </c>
      <c r="O42" s="170" t="n">
        <f aca="false">IF(S41&gt;0,O41/S41,0)</f>
        <v>0</v>
      </c>
      <c r="P42" s="170" t="n">
        <f aca="false">IF(S41&gt;0,P41/S41,0)</f>
        <v>0</v>
      </c>
      <c r="Q42" s="170" t="n">
        <f aca="false">IF(S41&gt;0,Q41/S41,0)</f>
        <v>0</v>
      </c>
      <c r="R42" s="170" t="n">
        <f aca="false">IF(S41&gt;0,R41/S41,0)</f>
        <v>0.1428571429</v>
      </c>
      <c r="S42" s="170" t="n">
        <f aca="false">SUM(M42:R42)</f>
        <v>1.0000000001</v>
      </c>
      <c r="T42" s="160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</row>
    <row r="43" customFormat="false" ht="12.75" hidden="false" customHeight="true" outlineLevel="0" collapsed="false">
      <c r="A43" s="172" t="s">
        <v>67</v>
      </c>
      <c r="B43" s="183" t="n">
        <f aca="false">IF(H41&gt;0,(B41-G41)/H41,0)</f>
        <v>0.4</v>
      </c>
      <c r="C43" s="163"/>
      <c r="D43" s="163"/>
      <c r="E43" s="163"/>
      <c r="F43" s="163"/>
      <c r="G43" s="163"/>
      <c r="H43" s="163"/>
      <c r="I43" s="155"/>
      <c r="J43" s="155"/>
      <c r="K43" s="155"/>
      <c r="L43" s="172" t="s">
        <v>67</v>
      </c>
      <c r="M43" s="183" t="n">
        <f aca="false">IF(S41&gt;0,(M41-R41)/S41,0)</f>
        <v>0.5714285714</v>
      </c>
      <c r="N43" s="163"/>
      <c r="O43" s="163"/>
      <c r="P43" s="163"/>
      <c r="Q43" s="163"/>
      <c r="R43" s="163"/>
      <c r="S43" s="163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</row>
    <row r="44" customFormat="false" ht="12.75" hidden="false" customHeight="true" outlineLevel="0" collapsed="false">
      <c r="A44" s="172" t="s">
        <v>68</v>
      </c>
      <c r="B44" s="184" t="n">
        <f aca="false">IF(H41&gt;0,(B41+C41+D41+E41)/H41,0)</f>
        <v>1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72" t="s">
        <v>68</v>
      </c>
      <c r="M44" s="184" t="n">
        <f aca="false">IF(S41&gt;0,(M41+N41+O41+P41)/S41,0)</f>
        <v>0.8571428571</v>
      </c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</row>
    <row r="45" customFormat="false" ht="12.75" hidden="false" customHeight="true" outlineLevel="0" collapsed="false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</row>
    <row r="46" customFormat="false" ht="12.75" hidden="false" customHeight="true" outlineLevel="0" collapsed="false">
      <c r="A46" s="155"/>
      <c r="B46" s="165"/>
      <c r="C46" s="155"/>
      <c r="D46" s="155"/>
      <c r="E46" s="155"/>
      <c r="F46" s="155"/>
      <c r="G46" s="155"/>
      <c r="H46" s="155"/>
      <c r="I46" s="16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</row>
    <row r="47" customFormat="false" ht="12.75" hidden="false" customHeight="true" outlineLevel="0" collapsed="false">
      <c r="A47" s="164" t="s">
        <v>88</v>
      </c>
      <c r="B47" s="166" t="s">
        <v>2</v>
      </c>
      <c r="C47" s="154"/>
      <c r="D47" s="154"/>
      <c r="E47" s="154"/>
      <c r="F47" s="154"/>
      <c r="G47" s="154"/>
      <c r="H47" s="155"/>
      <c r="I47" s="166" t="s">
        <v>4</v>
      </c>
      <c r="J47" s="154"/>
      <c r="K47" s="155"/>
      <c r="L47" s="164" t="s">
        <v>89</v>
      </c>
      <c r="M47" s="166" t="s">
        <v>2</v>
      </c>
      <c r="N47" s="154"/>
      <c r="O47" s="154"/>
      <c r="P47" s="154"/>
      <c r="Q47" s="154"/>
      <c r="R47" s="154"/>
      <c r="S47" s="155"/>
      <c r="T47" s="166" t="s">
        <v>4</v>
      </c>
      <c r="U47" s="154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</row>
    <row r="48" customFormat="false" ht="12.75" hidden="false" customHeight="true" outlineLevel="0" collapsed="false">
      <c r="A48" s="156"/>
      <c r="B48" s="167" t="s">
        <v>57</v>
      </c>
      <c r="C48" s="167" t="s">
        <v>56</v>
      </c>
      <c r="D48" s="167" t="s">
        <v>54</v>
      </c>
      <c r="E48" s="167" t="s">
        <v>58</v>
      </c>
      <c r="F48" s="167" t="s">
        <v>59</v>
      </c>
      <c r="G48" s="167" t="s">
        <v>5</v>
      </c>
      <c r="H48" s="168"/>
      <c r="I48" s="167" t="s">
        <v>61</v>
      </c>
      <c r="J48" s="167" t="s">
        <v>53</v>
      </c>
      <c r="K48" s="186"/>
      <c r="L48" s="156"/>
      <c r="M48" s="167" t="s">
        <v>57</v>
      </c>
      <c r="N48" s="167" t="s">
        <v>56</v>
      </c>
      <c r="O48" s="167" t="s">
        <v>54</v>
      </c>
      <c r="P48" s="167" t="s">
        <v>58</v>
      </c>
      <c r="Q48" s="167" t="s">
        <v>59</v>
      </c>
      <c r="R48" s="167" t="s">
        <v>5</v>
      </c>
      <c r="S48" s="168"/>
      <c r="T48" s="167" t="s">
        <v>61</v>
      </c>
      <c r="U48" s="167" t="s">
        <v>53</v>
      </c>
      <c r="V48" s="160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</row>
    <row r="49" customFormat="false" ht="12.75" hidden="false" customHeight="true" outlineLevel="0" collapsed="false">
      <c r="A49" s="156"/>
      <c r="B49" s="169" t="n">
        <f aca="false">COUNTIF(B139:AE139,B48)</f>
        <v>0</v>
      </c>
      <c r="C49" s="169" t="n">
        <f aca="false">COUNTIF(B139:AE139,C48)</f>
        <v>0</v>
      </c>
      <c r="D49" s="169" t="n">
        <f aca="false">COUNTIF(B139:AE139,D48)</f>
        <v>0</v>
      </c>
      <c r="E49" s="169" t="n">
        <f aca="false">COUNTIF(B139:AE139,E48)</f>
        <v>0</v>
      </c>
      <c r="F49" s="169" t="n">
        <f aca="false">COUNTIF(B139:AE139,F48)</f>
        <v>0</v>
      </c>
      <c r="G49" s="169" t="n">
        <f aca="false">SUM(B49:F49)</f>
        <v>0</v>
      </c>
      <c r="H49" s="168"/>
      <c r="I49" s="169" t="n">
        <f aca="false">COUNTIF(B139:AE139,I48)</f>
        <v>1</v>
      </c>
      <c r="J49" s="169" t="n">
        <f aca="false">COUNTIF(B139:AE139,J48)</f>
        <v>0</v>
      </c>
      <c r="K49" s="186"/>
      <c r="L49" s="156"/>
      <c r="M49" s="169" t="n">
        <f aca="false">COUNTIF(B140:AE140,M48)</f>
        <v>0</v>
      </c>
      <c r="N49" s="169" t="n">
        <f aca="false">COUNTIF(B140:AE140,N48)</f>
        <v>0</v>
      </c>
      <c r="O49" s="169" t="n">
        <f aca="false">COUNTIF(B140:AE140,O48)</f>
        <v>0</v>
      </c>
      <c r="P49" s="169" t="n">
        <f aca="false">COUNTIF(B140:AE140,P48)</f>
        <v>0</v>
      </c>
      <c r="Q49" s="169" t="n">
        <f aca="false">COUNTIF(B140:AE140,Q48)</f>
        <v>0</v>
      </c>
      <c r="R49" s="169" t="n">
        <f aca="false">SUM(M49:Q49)</f>
        <v>0</v>
      </c>
      <c r="S49" s="168"/>
      <c r="T49" s="169" t="n">
        <f aca="false">COUNTIF(B140:AE140,T48)</f>
        <v>0</v>
      </c>
      <c r="U49" s="169" t="n">
        <f aca="false">COUNTIF(B140:AE140,U48)</f>
        <v>0</v>
      </c>
      <c r="V49" s="160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</row>
    <row r="50" customFormat="false" ht="12.75" hidden="false" customHeight="true" outlineLevel="0" collapsed="false">
      <c r="A50" s="156"/>
      <c r="B50" s="170" t="n">
        <f aca="false">IF(G49&gt;0,B49/G49,0)</f>
        <v>0</v>
      </c>
      <c r="C50" s="170" t="n">
        <f aca="false">IF(G49&gt;0,C49/G49,0)</f>
        <v>0</v>
      </c>
      <c r="D50" s="170" t="n">
        <f aca="false">IF(G49&gt;0,D49/G49,0)</f>
        <v>0</v>
      </c>
      <c r="E50" s="170" t="n">
        <f aca="false">IF(G49&gt;0,E49/G49,0)</f>
        <v>0</v>
      </c>
      <c r="F50" s="170" t="n">
        <f aca="false">IF(G49&gt;0,F49/G49,0)</f>
        <v>0</v>
      </c>
      <c r="G50" s="171" t="n">
        <f aca="false">SUM(B50:F50)</f>
        <v>0</v>
      </c>
      <c r="H50" s="160"/>
      <c r="I50" s="163"/>
      <c r="J50" s="163"/>
      <c r="K50" s="153"/>
      <c r="L50" s="156"/>
      <c r="M50" s="170" t="n">
        <f aca="false">IF(R49&gt;0,M49/R49,0)</f>
        <v>0</v>
      </c>
      <c r="N50" s="170" t="n">
        <f aca="false">IF(R49&gt;0,N49/R49,0)</f>
        <v>0</v>
      </c>
      <c r="O50" s="170" t="n">
        <f aca="false">IF(R49&gt;0,O49/R49,0)</f>
        <v>0</v>
      </c>
      <c r="P50" s="170" t="n">
        <f aca="false">IF(R49&gt;0,P49/R49,0)</f>
        <v>0</v>
      </c>
      <c r="Q50" s="170" t="n">
        <f aca="false">IF(R49&gt;0,Q49/R49,0)</f>
        <v>0</v>
      </c>
      <c r="R50" s="171" t="n">
        <f aca="false">SUM(M50:Q50)</f>
        <v>0</v>
      </c>
      <c r="S50" s="160"/>
      <c r="T50" s="163"/>
      <c r="U50" s="163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</row>
    <row r="51" customFormat="false" ht="12.75" hidden="false" customHeight="true" outlineLevel="0" collapsed="false">
      <c r="A51" s="172" t="s">
        <v>67</v>
      </c>
      <c r="B51" s="173" t="n">
        <f aca="false">IF(G49&gt;0,(B49-F49)/G49,0)</f>
        <v>0</v>
      </c>
      <c r="C51" s="163"/>
      <c r="D51" s="174"/>
      <c r="E51" s="174"/>
      <c r="F51" s="174"/>
      <c r="G51" s="163"/>
      <c r="H51" s="155"/>
      <c r="I51" s="155"/>
      <c r="J51" s="155"/>
      <c r="K51" s="153"/>
      <c r="L51" s="172" t="s">
        <v>67</v>
      </c>
      <c r="M51" s="173" t="n">
        <f aca="false">IF(R49&gt;0,(M49-Q49)/R49,0)</f>
        <v>0</v>
      </c>
      <c r="N51" s="163"/>
      <c r="O51" s="174"/>
      <c r="P51" s="174"/>
      <c r="Q51" s="174"/>
      <c r="R51" s="163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</row>
    <row r="52" customFormat="false" ht="12.75" hidden="false" customHeight="true" outlineLevel="0" collapsed="false">
      <c r="A52" s="172" t="s">
        <v>68</v>
      </c>
      <c r="B52" s="176" t="n">
        <f aca="false">IF(G49&gt;0,(B49+C49)/G49,0)</f>
        <v>0</v>
      </c>
      <c r="C52" s="177"/>
      <c r="D52" s="155"/>
      <c r="E52" s="155"/>
      <c r="F52" s="155"/>
      <c r="G52" s="155"/>
      <c r="H52" s="155"/>
      <c r="I52" s="155"/>
      <c r="J52" s="155"/>
      <c r="K52" s="153"/>
      <c r="L52" s="172" t="s">
        <v>68</v>
      </c>
      <c r="M52" s="176" t="n">
        <f aca="false">IF(R49&gt;0,(M49+N49)/R49,0)</f>
        <v>0</v>
      </c>
      <c r="N52" s="177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</row>
    <row r="53" customFormat="false" ht="12.75" hidden="false" customHeight="true" outlineLevel="0" collapsed="false">
      <c r="A53" s="155"/>
      <c r="B53" s="178"/>
      <c r="C53" s="177"/>
      <c r="D53" s="155"/>
      <c r="E53" s="155"/>
      <c r="F53" s="155"/>
      <c r="G53" s="155"/>
      <c r="H53" s="155"/>
      <c r="I53" s="165" t="s">
        <v>69</v>
      </c>
      <c r="J53" s="155"/>
      <c r="K53" s="153"/>
      <c r="L53" s="155"/>
      <c r="M53" s="178"/>
      <c r="N53" s="177"/>
      <c r="O53" s="155"/>
      <c r="P53" s="155"/>
      <c r="Q53" s="155"/>
      <c r="R53" s="155"/>
      <c r="S53" s="155"/>
      <c r="T53" s="165" t="s">
        <v>69</v>
      </c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</row>
    <row r="54" customFormat="false" ht="12.75" hidden="false" customHeight="true" outlineLevel="0" collapsed="false">
      <c r="A54" s="155"/>
      <c r="B54" s="166" t="s">
        <v>1</v>
      </c>
      <c r="C54" s="154"/>
      <c r="D54" s="154"/>
      <c r="E54" s="154"/>
      <c r="F54" s="154"/>
      <c r="G54" s="154"/>
      <c r="H54" s="155"/>
      <c r="I54" s="179" t="s">
        <v>0</v>
      </c>
      <c r="J54" s="180" t="n">
        <f aca="false">B56+B63+I49</f>
        <v>5</v>
      </c>
      <c r="K54" s="153"/>
      <c r="L54" s="155"/>
      <c r="M54" s="166" t="s">
        <v>1</v>
      </c>
      <c r="N54" s="154"/>
      <c r="O54" s="154"/>
      <c r="P54" s="154"/>
      <c r="Q54" s="154"/>
      <c r="R54" s="154"/>
      <c r="S54" s="155"/>
      <c r="T54" s="179" t="s">
        <v>0</v>
      </c>
      <c r="U54" s="180" t="n">
        <f aca="false">M56+M63+T49</f>
        <v>0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</row>
    <row r="55" customFormat="false" ht="12.75" hidden="false" customHeight="true" outlineLevel="0" collapsed="false">
      <c r="A55" s="156"/>
      <c r="B55" s="167" t="s">
        <v>50</v>
      </c>
      <c r="C55" s="167" t="s">
        <v>45</v>
      </c>
      <c r="D55" s="167" t="s">
        <v>70</v>
      </c>
      <c r="E55" s="167" t="s">
        <v>71</v>
      </c>
      <c r="F55" s="167" t="s">
        <v>55</v>
      </c>
      <c r="G55" s="167" t="s">
        <v>5</v>
      </c>
      <c r="H55" s="160"/>
      <c r="I55" s="179" t="s">
        <v>72</v>
      </c>
      <c r="J55" s="180" t="n">
        <f aca="false">G63+F56</f>
        <v>2</v>
      </c>
      <c r="K55" s="153"/>
      <c r="L55" s="156"/>
      <c r="M55" s="167" t="s">
        <v>50</v>
      </c>
      <c r="N55" s="167" t="s">
        <v>45</v>
      </c>
      <c r="O55" s="167" t="s">
        <v>70</v>
      </c>
      <c r="P55" s="167" t="s">
        <v>71</v>
      </c>
      <c r="Q55" s="167" t="s">
        <v>55</v>
      </c>
      <c r="R55" s="167" t="s">
        <v>5</v>
      </c>
      <c r="S55" s="160"/>
      <c r="T55" s="179" t="s">
        <v>72</v>
      </c>
      <c r="U55" s="180" t="n">
        <f aca="false">R63+Q56</f>
        <v>0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</row>
    <row r="56" customFormat="false" ht="12.75" hidden="false" customHeight="true" outlineLevel="0" collapsed="false">
      <c r="A56" s="156"/>
      <c r="B56" s="169" t="n">
        <f aca="false">COUNTIF(B139:AE139,B55)</f>
        <v>1</v>
      </c>
      <c r="C56" s="169" t="n">
        <f aca="false">COUNTIF(B139:AE139,C55)</f>
        <v>1</v>
      </c>
      <c r="D56" s="169" t="n">
        <f aca="false">COUNTIF(B139:AE139,D55)</f>
        <v>0</v>
      </c>
      <c r="E56" s="169" t="n">
        <f aca="false">COUNTIF(B139:AE139,E55)</f>
        <v>0</v>
      </c>
      <c r="F56" s="169" t="n">
        <f aca="false">COUNTIF(B139:AE139,F55)</f>
        <v>2</v>
      </c>
      <c r="G56" s="169" t="n">
        <f aca="false">SUM(B56:F56)</f>
        <v>4</v>
      </c>
      <c r="H56" s="160"/>
      <c r="I56" s="179" t="s">
        <v>73</v>
      </c>
      <c r="J56" s="180" t="n">
        <f aca="false">F49</f>
        <v>0</v>
      </c>
      <c r="K56" s="153"/>
      <c r="L56" s="156"/>
      <c r="M56" s="169" t="n">
        <f aca="false">COUNTIF(B140:AE140,M55)</f>
        <v>0</v>
      </c>
      <c r="N56" s="169" t="n">
        <f aca="false">COUNTIF(B140:AE140,N55)</f>
        <v>0</v>
      </c>
      <c r="O56" s="169" t="n">
        <f aca="false">COUNTIF(B140:AE140,O55)</f>
        <v>0</v>
      </c>
      <c r="P56" s="169" t="n">
        <f aca="false">COUNTIF(B140:AE140,P55)</f>
        <v>0</v>
      </c>
      <c r="Q56" s="169" t="n">
        <f aca="false">COUNTIF(B140:AE140,Q55)</f>
        <v>0</v>
      </c>
      <c r="R56" s="169" t="n">
        <f aca="false">SUM(M56:Q56)</f>
        <v>0</v>
      </c>
      <c r="S56" s="160"/>
      <c r="T56" s="179" t="s">
        <v>73</v>
      </c>
      <c r="U56" s="180" t="n">
        <f aca="false">Q49</f>
        <v>0</v>
      </c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</row>
    <row r="57" customFormat="false" ht="12.75" hidden="false" customHeight="true" outlineLevel="0" collapsed="false">
      <c r="A57" s="156"/>
      <c r="B57" s="170" t="n">
        <f aca="false">IF(G56&gt;0,B56/G56,0)</f>
        <v>0.25</v>
      </c>
      <c r="C57" s="170" t="n">
        <f aca="false">IF(G46&gt;0,C56/G56,0)</f>
        <v>0</v>
      </c>
      <c r="D57" s="170" t="n">
        <f aca="false">IF(G56&gt;0,D56/G56,0)</f>
        <v>0</v>
      </c>
      <c r="E57" s="170" t="n">
        <f aca="false">IF(G46&gt;0,E56/G56,0)</f>
        <v>0</v>
      </c>
      <c r="F57" s="170" t="n">
        <f aca="false">IF(G46&gt;0,F56/G56,0)</f>
        <v>0</v>
      </c>
      <c r="G57" s="170" t="n">
        <f aca="false">SUM(B57:F57)</f>
        <v>0.25</v>
      </c>
      <c r="H57" s="160"/>
      <c r="I57" s="179" t="s">
        <v>74</v>
      </c>
      <c r="J57" s="180" t="n">
        <f aca="false">F63</f>
        <v>1</v>
      </c>
      <c r="K57" s="153"/>
      <c r="L57" s="156"/>
      <c r="M57" s="170" t="n">
        <f aca="false">IF(R56&gt;0,M56/R56,0)</f>
        <v>0</v>
      </c>
      <c r="N57" s="170" t="n">
        <f aca="false">IF(G113&gt;0,N56/R56,0)</f>
        <v>0</v>
      </c>
      <c r="O57" s="170" t="n">
        <f aca="false">IF(R56&gt;0,O56/R56,0)</f>
        <v>0</v>
      </c>
      <c r="P57" s="170" t="n">
        <f aca="false">IF(G113&gt;0,P56/R56,0)</f>
        <v>0</v>
      </c>
      <c r="Q57" s="170" t="n">
        <f aca="false">IF(G113&gt;0,Q56/R56,0)</f>
        <v>0</v>
      </c>
      <c r="R57" s="170" t="n">
        <f aca="false">SUM(M57:Q57)</f>
        <v>0</v>
      </c>
      <c r="S57" s="160"/>
      <c r="T57" s="179" t="s">
        <v>74</v>
      </c>
      <c r="U57" s="180" t="n">
        <f aca="false">Q63</f>
        <v>0</v>
      </c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</row>
    <row r="58" customFormat="false" ht="12.75" hidden="false" customHeight="true" outlineLevel="0" collapsed="false">
      <c r="A58" s="172" t="s">
        <v>67</v>
      </c>
      <c r="B58" s="173" t="n">
        <f aca="false">IF(G56&gt;0,(B56-F56)/G56,0)</f>
        <v>-0.25</v>
      </c>
      <c r="C58" s="163"/>
      <c r="D58" s="163"/>
      <c r="E58" s="163"/>
      <c r="F58" s="163"/>
      <c r="G58" s="163"/>
      <c r="H58" s="155"/>
      <c r="I58" s="179" t="s">
        <v>75</v>
      </c>
      <c r="J58" s="181" t="n">
        <f aca="false">B51</f>
        <v>0</v>
      </c>
      <c r="K58" s="153"/>
      <c r="L58" s="172" t="s">
        <v>67</v>
      </c>
      <c r="M58" s="173" t="n">
        <f aca="false">IF(R56&gt;0,(M56-Q56)/R56,0)</f>
        <v>0</v>
      </c>
      <c r="N58" s="163"/>
      <c r="O58" s="163"/>
      <c r="P58" s="163"/>
      <c r="Q58" s="163"/>
      <c r="R58" s="163"/>
      <c r="S58" s="155"/>
      <c r="T58" s="179" t="s">
        <v>75</v>
      </c>
      <c r="U58" s="181" t="n">
        <f aca="false">M51</f>
        <v>0</v>
      </c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</row>
    <row r="59" customFormat="false" ht="12.75" hidden="false" customHeight="true" outlineLevel="0" collapsed="false">
      <c r="A59" s="172" t="s">
        <v>68</v>
      </c>
      <c r="B59" s="176" t="n">
        <f aca="false">IF(G56&gt;0,(B56+C56)/G56,0)</f>
        <v>0.5</v>
      </c>
      <c r="C59" s="155"/>
      <c r="D59" s="155"/>
      <c r="E59" s="155"/>
      <c r="F59" s="155"/>
      <c r="G59" s="155"/>
      <c r="H59" s="155"/>
      <c r="I59" s="179" t="s">
        <v>77</v>
      </c>
      <c r="J59" s="181" t="n">
        <f aca="false">B65</f>
        <v>0.4285714286</v>
      </c>
      <c r="K59" s="153"/>
      <c r="L59" s="172" t="s">
        <v>68</v>
      </c>
      <c r="M59" s="176" t="n">
        <f aca="false">IF(R56&gt;0,(M56+N56)/R56,0)</f>
        <v>0</v>
      </c>
      <c r="N59" s="155"/>
      <c r="O59" s="155"/>
      <c r="P59" s="155"/>
      <c r="Q59" s="155"/>
      <c r="R59" s="155"/>
      <c r="S59" s="155"/>
      <c r="T59" s="179" t="s">
        <v>77</v>
      </c>
      <c r="U59" s="181" t="n">
        <f aca="false">M65</f>
        <v>0</v>
      </c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</row>
    <row r="60" customFormat="false" ht="12.75" hidden="false" customHeight="true" outlineLevel="0" collapsed="false">
      <c r="A60" s="155"/>
      <c r="B60" s="184"/>
      <c r="C60" s="155"/>
      <c r="D60" s="155"/>
      <c r="E60" s="155"/>
      <c r="F60" s="155"/>
      <c r="G60" s="155"/>
      <c r="H60" s="155"/>
      <c r="I60" s="155"/>
      <c r="J60" s="155"/>
      <c r="K60" s="153"/>
      <c r="L60" s="155"/>
      <c r="M60" s="178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</row>
    <row r="61" customFormat="false" ht="12.75" hidden="false" customHeight="true" outlineLevel="0" collapsed="false">
      <c r="A61" s="155"/>
      <c r="B61" s="166" t="s">
        <v>3</v>
      </c>
      <c r="C61" s="154"/>
      <c r="D61" s="154"/>
      <c r="E61" s="154"/>
      <c r="F61" s="154"/>
      <c r="G61" s="154"/>
      <c r="H61" s="154"/>
      <c r="I61" s="155"/>
      <c r="J61" s="155"/>
      <c r="K61" s="153"/>
      <c r="L61" s="155"/>
      <c r="M61" s="166" t="s">
        <v>3</v>
      </c>
      <c r="N61" s="154"/>
      <c r="O61" s="154"/>
      <c r="P61" s="154"/>
      <c r="Q61" s="154"/>
      <c r="R61" s="154"/>
      <c r="S61" s="154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</row>
    <row r="62" customFormat="false" ht="12.75" hidden="false" customHeight="true" outlineLevel="0" collapsed="false">
      <c r="A62" s="156"/>
      <c r="B62" s="167" t="s">
        <v>51</v>
      </c>
      <c r="C62" s="167" t="s">
        <v>47</v>
      </c>
      <c r="D62" s="167" t="s">
        <v>78</v>
      </c>
      <c r="E62" s="167" t="s">
        <v>49</v>
      </c>
      <c r="F62" s="167" t="s">
        <v>52</v>
      </c>
      <c r="G62" s="167" t="s">
        <v>46</v>
      </c>
      <c r="H62" s="167" t="s">
        <v>5</v>
      </c>
      <c r="I62" s="160"/>
      <c r="J62" s="155"/>
      <c r="K62" s="153"/>
      <c r="L62" s="156"/>
      <c r="M62" s="167" t="s">
        <v>51</v>
      </c>
      <c r="N62" s="167" t="s">
        <v>47</v>
      </c>
      <c r="O62" s="167" t="s">
        <v>78</v>
      </c>
      <c r="P62" s="167" t="s">
        <v>49</v>
      </c>
      <c r="Q62" s="167" t="s">
        <v>52</v>
      </c>
      <c r="R62" s="167" t="s">
        <v>46</v>
      </c>
      <c r="S62" s="167" t="s">
        <v>5</v>
      </c>
      <c r="T62" s="160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</row>
    <row r="63" customFormat="false" ht="12.75" hidden="false" customHeight="true" outlineLevel="0" collapsed="false">
      <c r="A63" s="156"/>
      <c r="B63" s="169" t="n">
        <f aca="false">COUNTIF(B139:AE139,B62)</f>
        <v>3</v>
      </c>
      <c r="C63" s="169" t="n">
        <f aca="false">COUNTIF(B139:AE139,C62)</f>
        <v>3</v>
      </c>
      <c r="D63" s="169" t="n">
        <f aca="false">COUNTIF(B139:AE139,D62)</f>
        <v>0</v>
      </c>
      <c r="E63" s="169" t="n">
        <f aca="false">COUNTIF(B139:AE139,E62)</f>
        <v>0</v>
      </c>
      <c r="F63" s="169" t="n">
        <f aca="false">COUNTIF(B139:AE139,F62)</f>
        <v>1</v>
      </c>
      <c r="G63" s="169" t="n">
        <f aca="false">COUNTIF(B139:AE139,G62)</f>
        <v>0</v>
      </c>
      <c r="H63" s="169" t="n">
        <f aca="false">SUM(B63:G63)</f>
        <v>7</v>
      </c>
      <c r="I63" s="160"/>
      <c r="J63" s="155"/>
      <c r="K63" s="153"/>
      <c r="L63" s="156"/>
      <c r="M63" s="169" t="n">
        <f aca="false">COUNTIF(B140:AE140,M62)</f>
        <v>0</v>
      </c>
      <c r="N63" s="169" t="n">
        <f aca="false">COUNTIF(B140:AE140,N62)</f>
        <v>0</v>
      </c>
      <c r="O63" s="169" t="n">
        <f aca="false">COUNTIF(B140:AE140,O62)</f>
        <v>0</v>
      </c>
      <c r="P63" s="169" t="n">
        <f aca="false">COUNTIF(B140:AE140,P62)</f>
        <v>0</v>
      </c>
      <c r="Q63" s="169" t="n">
        <f aca="false">COUNTIF(B140:AE140,Q62)</f>
        <v>0</v>
      </c>
      <c r="R63" s="169" t="n">
        <f aca="false">COUNTIF(B140:AE140,R62)</f>
        <v>0</v>
      </c>
      <c r="S63" s="169" t="n">
        <f aca="false">SUM(M63:R63)</f>
        <v>0</v>
      </c>
      <c r="T63" s="160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</row>
    <row r="64" customFormat="false" ht="12.75" hidden="false" customHeight="true" outlineLevel="0" collapsed="false">
      <c r="A64" s="156"/>
      <c r="B64" s="170" t="n">
        <f aca="false">IF(H63&gt;0,B63/H63,0)</f>
        <v>0.4285714286</v>
      </c>
      <c r="C64" s="170" t="n">
        <f aca="false">IF(H63&gt;0,C63/H63,0)</f>
        <v>0.4285714286</v>
      </c>
      <c r="D64" s="170" t="n">
        <f aca="false">IF(H63&gt;0,D63/H63,0)</f>
        <v>0</v>
      </c>
      <c r="E64" s="170" t="n">
        <f aca="false">IF(H63&gt;0,E63/H63,0)</f>
        <v>0</v>
      </c>
      <c r="F64" s="170" t="n">
        <f aca="false">IF(H63&gt;0,F63/H63,0)</f>
        <v>0.1428571429</v>
      </c>
      <c r="G64" s="170" t="n">
        <f aca="false">IF(H63&gt;0,G63/H63,0)</f>
        <v>0</v>
      </c>
      <c r="H64" s="170" t="n">
        <f aca="false">SUM(B64:G64)</f>
        <v>1.0000000001</v>
      </c>
      <c r="I64" s="160"/>
      <c r="J64" s="155"/>
      <c r="K64" s="153"/>
      <c r="L64" s="156"/>
      <c r="M64" s="170" t="n">
        <f aca="false">IF(S63&gt;0,M63/S63,0)</f>
        <v>0</v>
      </c>
      <c r="N64" s="170" t="n">
        <f aca="false">IF(S63&gt;0,N63/S63,0)</f>
        <v>0</v>
      </c>
      <c r="O64" s="170" t="n">
        <f aca="false">IF(S63&gt;0,O63/S63,0)</f>
        <v>0</v>
      </c>
      <c r="P64" s="170" t="n">
        <f aca="false">IF(S63&gt;0,P63/S63,0)</f>
        <v>0</v>
      </c>
      <c r="Q64" s="170" t="n">
        <f aca="false">IF(S63&gt;0,Q63/S63,0)</f>
        <v>0</v>
      </c>
      <c r="R64" s="170" t="n">
        <f aca="false">IF(S63&gt;0,R63/S63,0)</f>
        <v>0</v>
      </c>
      <c r="S64" s="170" t="n">
        <f aca="false">SUM(M64:R64)</f>
        <v>0</v>
      </c>
      <c r="T64" s="160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</row>
    <row r="65" customFormat="false" ht="12.75" hidden="false" customHeight="true" outlineLevel="0" collapsed="false">
      <c r="A65" s="172" t="s">
        <v>67</v>
      </c>
      <c r="B65" s="183" t="n">
        <f aca="false">IF(H63&gt;0,(B63-G63)/H63,0)</f>
        <v>0.4285714286</v>
      </c>
      <c r="C65" s="163"/>
      <c r="D65" s="163"/>
      <c r="E65" s="163"/>
      <c r="F65" s="163"/>
      <c r="G65" s="163"/>
      <c r="H65" s="163"/>
      <c r="I65" s="155"/>
      <c r="J65" s="155"/>
      <c r="K65" s="153"/>
      <c r="L65" s="172" t="s">
        <v>67</v>
      </c>
      <c r="M65" s="183" t="n">
        <f aca="false">IF(S63&gt;0,(M63-R63)/S63,0)</f>
        <v>0</v>
      </c>
      <c r="N65" s="163"/>
      <c r="O65" s="163"/>
      <c r="P65" s="163"/>
      <c r="Q65" s="163"/>
      <c r="R65" s="163"/>
      <c r="S65" s="163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</row>
    <row r="66" customFormat="false" ht="12.75" hidden="false" customHeight="true" outlineLevel="0" collapsed="false">
      <c r="A66" s="172" t="s">
        <v>68</v>
      </c>
      <c r="B66" s="184" t="n">
        <f aca="false">IF(H63&gt;0,(B63+C63+D63+E63)/H63,0)</f>
        <v>0.8571428571</v>
      </c>
      <c r="C66" s="155"/>
      <c r="D66" s="155"/>
      <c r="E66" s="155"/>
      <c r="F66" s="155"/>
      <c r="G66" s="155"/>
      <c r="H66" s="155"/>
      <c r="I66" s="155"/>
      <c r="J66" s="155"/>
      <c r="K66" s="153"/>
      <c r="L66" s="172" t="s">
        <v>68</v>
      </c>
      <c r="M66" s="184" t="n">
        <f aca="false">IF(S63&gt;0,(M63+N63+O63+P63)/S63,0)</f>
        <v>0</v>
      </c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</row>
    <row r="67" customFormat="false" ht="12.75" hidden="false" customHeight="true" outlineLevel="0" collapsed="false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</row>
    <row r="68" customFormat="false" ht="12.75" hidden="false" customHeight="true" outlineLevel="0" collapsed="false">
      <c r="A68" s="155"/>
      <c r="B68" s="18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</row>
    <row r="69" customFormat="false" ht="12.75" hidden="false" customHeight="true" outlineLevel="0" collapsed="false">
      <c r="A69" s="155"/>
      <c r="B69" s="165"/>
      <c r="C69" s="155"/>
      <c r="D69" s="155"/>
      <c r="E69" s="155"/>
      <c r="F69" s="155"/>
      <c r="G69" s="155"/>
      <c r="H69" s="155"/>
      <c r="I69" s="16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</row>
    <row r="70" customFormat="false" ht="12.75" hidden="false" customHeight="true" outlineLevel="0" collapsed="false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</row>
    <row r="71" customFormat="false" ht="12.75" hidden="false" customHeight="true" outlineLevel="0" collapsed="false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</row>
    <row r="72" customFormat="false" ht="12.75" hidden="false" customHeight="true" outlineLevel="0" collapsed="false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</row>
    <row r="73" customFormat="false" ht="12.75" hidden="false" customHeight="true" outlineLevel="0" collapsed="false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</row>
    <row r="74" customFormat="false" ht="12.75" hidden="false" customHeight="true" outlineLevel="0" collapsed="false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</row>
    <row r="75" customFormat="false" ht="12.75" hidden="false" customHeight="true" outlineLevel="0" collapsed="false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</row>
    <row r="76" customFormat="false" ht="12.75" hidden="false" customHeight="true" outlineLevel="0" collapsed="false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</row>
    <row r="77" customFormat="false" ht="12.75" hidden="false" customHeight="true" outlineLevel="0" collapsed="false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</row>
    <row r="78" customFormat="false" ht="12.75" hidden="false" customHeight="true" outlineLevel="0" collapsed="false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</row>
    <row r="79" customFormat="false" ht="12.75" hidden="false" customHeight="true" outlineLevel="0" collapsed="false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</row>
    <row r="80" customFormat="false" ht="12.75" hidden="false" customHeight="true" outlineLevel="0" collapsed="false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</row>
    <row r="81" customFormat="false" ht="12.75" hidden="false" customHeight="true" outlineLevel="0" collapsed="false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</row>
    <row r="82" customFormat="false" ht="12.75" hidden="false" customHeight="true" outlineLevel="0" collapsed="false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</row>
    <row r="83" customFormat="false" ht="12.75" hidden="false" customHeight="true" outlineLevel="0" collapsed="false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</row>
    <row r="84" customFormat="false" ht="12.75" hidden="false" customHeight="true" outlineLevel="0" collapsed="false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</row>
    <row r="85" customFormat="false" ht="12.75" hidden="false" customHeight="true" outlineLevel="0" collapsed="false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</row>
    <row r="86" customFormat="false" ht="12.75" hidden="false" customHeight="true" outlineLevel="0" collapsed="false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</row>
    <row r="87" customFormat="false" ht="12.75" hidden="false" customHeight="true" outlineLevel="0" collapsed="false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</row>
    <row r="88" customFormat="false" ht="12.75" hidden="false" customHeight="true" outlineLevel="0" collapsed="false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</row>
    <row r="89" customFormat="false" ht="12.75" hidden="false" customHeight="true" outlineLevel="0" collapsed="false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</row>
    <row r="90" customFormat="false" ht="12.75" hidden="false" customHeight="true" outlineLevel="0" collapsed="false">
      <c r="A90" s="155"/>
      <c r="B90" s="18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</row>
    <row r="91" customFormat="false" ht="12.75" hidden="false" customHeight="true" outlineLevel="0" collapsed="false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</row>
    <row r="92" customFormat="false" ht="12.75" hidden="false" customHeight="true" outlineLevel="0" collapsed="false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</row>
    <row r="93" customFormat="false" ht="12.75" hidden="false" customHeight="true" outlineLevel="0" collapsed="false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</row>
    <row r="94" customFormat="false" ht="12.75" hidden="false" customHeight="true" outlineLevel="0" collapsed="false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</row>
    <row r="95" customFormat="false" ht="12.75" hidden="false" customHeight="true" outlineLevel="0" collapsed="false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</row>
    <row r="96" customFormat="false" ht="12.75" hidden="false" customHeight="true" outlineLevel="0" collapsed="false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</row>
    <row r="97" customFormat="false" ht="12.75" hidden="false" customHeight="true" outlineLevel="0" collapsed="false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</row>
    <row r="98" customFormat="false" ht="12.75" hidden="false" customHeight="true" outlineLevel="0" collapsed="false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</row>
    <row r="99" customFormat="false" ht="12.75" hidden="false" customHeight="true" outlineLevel="0" collapsed="false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</row>
    <row r="100" customFormat="false" ht="12.75" hidden="false" customHeight="true" outlineLevel="0" collapsed="false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</row>
    <row r="101" customFormat="false" ht="12.75" hidden="false" customHeight="true" outlineLevel="0" collapsed="false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</row>
    <row r="102" customFormat="false" ht="12.75" hidden="false" customHeight="true" outlineLevel="0" collapsed="false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</row>
    <row r="103" customFormat="false" ht="12.75" hidden="false" customHeight="true" outlineLevel="0" collapsed="false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</row>
    <row r="104" customFormat="false" ht="12.75" hidden="false" customHeight="true" outlineLevel="0" collapsed="false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</row>
    <row r="105" customFormat="false" ht="12.75" hidden="false" customHeight="true" outlineLevel="0" collapsed="false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</row>
    <row r="106" customFormat="false" ht="12.75" hidden="false" customHeight="true" outlineLevel="0" collapsed="false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</row>
    <row r="107" customFormat="false" ht="12.75" hidden="false" customHeight="true" outlineLevel="0" collapsed="false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</row>
    <row r="108" customFormat="false" ht="12.75" hidden="false" customHeight="true" outlineLevel="0" collapsed="false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</row>
    <row r="109" customFormat="false" ht="12.75" hidden="false" customHeight="true" outlineLevel="0" collapsed="false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</row>
    <row r="110" customFormat="false" ht="12.75" hidden="false" customHeight="true" outlineLevel="0" collapsed="false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</row>
    <row r="111" customFormat="false" ht="12.75" hidden="false" customHeight="true" outlineLevel="0" collapsed="false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</row>
    <row r="112" customFormat="false" ht="12.75" hidden="false" customHeight="true" outlineLevel="0" collapsed="false">
      <c r="A112" s="155"/>
      <c r="B112" s="184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</row>
    <row r="113" customFormat="false" ht="12.75" hidden="false" customHeight="true" outlineLevel="0" collapsed="false">
      <c r="A113" s="155"/>
      <c r="B113" s="165"/>
      <c r="C113" s="155"/>
      <c r="D113" s="155"/>
      <c r="E113" s="155"/>
      <c r="F113" s="155"/>
      <c r="G113" s="155"/>
      <c r="H113" s="155"/>
      <c r="I113" s="16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customFormat="false" ht="12.75" hidden="false" customHeight="true" outlineLevel="0" collapsed="false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</row>
    <row r="115" customFormat="false" ht="12.75" hidden="false" customHeight="true" outlineLevel="0" collapsed="false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</row>
    <row r="116" customFormat="false" ht="12.75" hidden="false" customHeight="true" outlineLevel="0" collapsed="false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</row>
    <row r="117" customFormat="false" ht="12.75" hidden="false" customHeight="true" outlineLevel="0" collapsed="false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</row>
    <row r="118" customFormat="false" ht="12.75" hidden="false" customHeight="true" outlineLevel="0" collapsed="false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</row>
    <row r="119" customFormat="false" ht="12.75" hidden="false" customHeight="true" outlineLevel="0" collapsed="false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</row>
    <row r="120" customFormat="false" ht="12.75" hidden="false" customHeight="true" outlineLevel="0" collapsed="false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</row>
    <row r="121" customFormat="false" ht="12.75" hidden="false" customHeight="true" outlineLevel="0" collapsed="false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</row>
    <row r="122" customFormat="false" ht="12.75" hidden="false" customHeight="true" outlineLevel="0" collapsed="false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</row>
    <row r="123" customFormat="false" ht="12.75" hidden="false" customHeight="true" outlineLevel="0" collapsed="false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</row>
    <row r="124" customFormat="false" ht="12.75" hidden="false" customHeight="true" outlineLevel="0" collapsed="false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</row>
    <row r="125" customFormat="false" ht="12.75" hidden="false" customHeight="true" outlineLevel="0" collapsed="false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</row>
    <row r="126" customFormat="false" ht="12.75" hidden="false" customHeight="true" outlineLevel="0" collapsed="false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</row>
    <row r="127" customFormat="false" ht="12.75" hidden="false" customHeight="true" outlineLevel="0" collapsed="false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</row>
    <row r="128" customFormat="false" ht="12.75" hidden="false" customHeight="true" outlineLevel="0" collapsed="false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</row>
    <row r="129" customFormat="false" ht="12.75" hidden="false" customHeight="true" outlineLevel="0" collapsed="false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</row>
    <row r="130" customFormat="false" ht="12.75" hidden="false" customHeight="true" outlineLevel="0" collapsed="false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</row>
    <row r="131" customFormat="false" ht="12.75" hidden="false" customHeight="true" outlineLevel="0" collapsed="false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</row>
    <row r="132" customFormat="false" ht="12.75" hidden="false" customHeight="true" outlineLevel="0" collapsed="false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</row>
    <row r="133" customFormat="false" ht="12.75" hidden="false" customHeight="true" outlineLevel="0" collapsed="false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</row>
    <row r="134" customFormat="false" ht="12.75" hidden="false" customHeight="true" outlineLevel="0" collapsed="false">
      <c r="A134" s="155"/>
      <c r="B134" s="184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</row>
    <row r="135" customFormat="false" ht="12.75" hidden="false" customHeight="true" outlineLevel="0" collapsed="false">
      <c r="A135" s="172"/>
      <c r="B135" s="184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</row>
    <row r="136" customFormat="false" ht="12.75" hidden="false" customHeight="true" outlineLevel="0" collapsed="false">
      <c r="A136" s="187" t="s">
        <v>90</v>
      </c>
      <c r="B136" s="187" t="str">
        <f aca="false">VLOOKUP(B1,Dati!B2:AF13,2,0)</f>
        <v>A+</v>
      </c>
      <c r="C136" s="187" t="str">
        <f aca="false">VLOOKUP(B1,Dati!B2:AF13,3,0)</f>
        <v>A+</v>
      </c>
      <c r="D136" s="187" t="str">
        <f aca="false">VLOOKUP(B1,Dati!B2:AF13,4,0)</f>
        <v>A=</v>
      </c>
      <c r="E136" s="187" t="str">
        <f aca="false">VLOOKUP(B1,Dati!B2:AF13,5,0)</f>
        <v>B+</v>
      </c>
      <c r="F136" s="187" t="str">
        <f aca="false">VLOOKUP(B1,Dati!B2:AF13,6,0)</f>
        <v>B+</v>
      </c>
      <c r="G136" s="187" t="str">
        <f aca="false">VLOOKUP(B1,Dati!B2:AF13,7,0)</f>
        <v>B+</v>
      </c>
      <c r="H136" s="187" t="str">
        <f aca="false">VLOOKUP(B1,Dati!B2:AF13,8,0)</f>
        <v>B#</v>
      </c>
      <c r="I136" s="187" t="str">
        <f aca="false">VLOOKUP(B1,Dati!B2:AF13,9,0)</f>
        <v>B#</v>
      </c>
      <c r="J136" s="187" t="str">
        <f aca="false">VLOOKUP(B1,Dati!B2:AF13,10,0)</f>
        <v>B+</v>
      </c>
      <c r="K136" s="187" t="n">
        <f aca="false">VLOOKUP(B1,Dati!B2:AF13,11,0)</f>
        <v>0</v>
      </c>
      <c r="L136" s="187" t="n">
        <f aca="false">VLOOKUP(B1,Dati!B2:AF13,12,0)</f>
        <v>0</v>
      </c>
      <c r="M136" s="187" t="n">
        <f aca="false">VLOOKUP(B1,Dati!B2:AF13,13,0)</f>
        <v>0</v>
      </c>
      <c r="N136" s="187" t="n">
        <f aca="false">VLOOKUP(B1,Dati!B2:AF13,14,0)</f>
        <v>0</v>
      </c>
      <c r="O136" s="187" t="n">
        <f aca="false">VLOOKUP(B1,Dati!B2:AF13,15,0)</f>
        <v>0</v>
      </c>
      <c r="P136" s="187" t="n">
        <f aca="false">VLOOKUP(B1,Dati!B2:AF13,16,0)</f>
        <v>0</v>
      </c>
      <c r="Q136" s="187" t="n">
        <f aca="false">VLOOKUP(B1,Dati!B2:AF13,17,0)</f>
        <v>0</v>
      </c>
      <c r="R136" s="187" t="n">
        <f aca="false">VLOOKUP(B1,Dati!B2:AF13,18,0)</f>
        <v>0</v>
      </c>
      <c r="S136" s="187" t="n">
        <f aca="false">VLOOKUP(B1,Dati!B2:AF13,19,0)</f>
        <v>0</v>
      </c>
      <c r="T136" s="187" t="n">
        <f aca="false">VLOOKUP(B1,Dati!B2:AF13,20,0)</f>
        <v>0</v>
      </c>
      <c r="U136" s="187" t="n">
        <f aca="false">VLOOKUP(B1,Dati!B2:AF13,21,0)</f>
        <v>0</v>
      </c>
      <c r="V136" s="187" t="n">
        <f aca="false">VLOOKUP(B1,Dati!B2:AF13,22,0)</f>
        <v>0</v>
      </c>
      <c r="W136" s="187" t="n">
        <f aca="false">VLOOKUP(B1,Dati!B2:AF13,23,0)</f>
        <v>0</v>
      </c>
      <c r="X136" s="187" t="n">
        <f aca="false">VLOOKUP(B1,Dati!B2:AF13,24,0)</f>
        <v>0</v>
      </c>
      <c r="Y136" s="187" t="n">
        <f aca="false">VLOOKUP(B1,Dati!B2:AF13,25,0)</f>
        <v>0</v>
      </c>
      <c r="Z136" s="187" t="n">
        <f aca="false">VLOOKUP(B1,Dati!B2:AF13,26,0)</f>
        <v>0</v>
      </c>
      <c r="AA136" s="187" t="n">
        <f aca="false">VLOOKUP(B1,Dati!B2:AF13,27,0)</f>
        <v>0</v>
      </c>
      <c r="AB136" s="187" t="n">
        <f aca="false">VLOOKUP(B1,Dati!B2:AF13,28,0)</f>
        <v>0</v>
      </c>
      <c r="AC136" s="187" t="n">
        <f aca="false">VLOOKUP(B1,Dati!B2:AF13,29,0)</f>
        <v>0</v>
      </c>
      <c r="AD136" s="187" t="n">
        <f aca="false">VLOOKUP(B1,Dati!B2:AF13,30,0)</f>
        <v>0</v>
      </c>
      <c r="AE136" s="187" t="n">
        <f aca="false">VLOOKUP(B1,Dati!B2:AF13,31,0)</f>
        <v>0</v>
      </c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</row>
    <row r="137" customFormat="false" ht="12.75" hidden="false" customHeight="true" outlineLevel="0" collapsed="false">
      <c r="A137" s="187" t="s">
        <v>91</v>
      </c>
      <c r="B137" s="187" t="str">
        <f aca="false">VLOOKUP(B1,Dati!B16:AF27,2,0)</f>
        <v>B+</v>
      </c>
      <c r="C137" s="187" t="str">
        <f aca="false">VLOOKUP(B1,Dati!B16:AF27,3,0)</f>
        <v>B+</v>
      </c>
      <c r="D137" s="187" t="str">
        <f aca="false">VLOOKUP(B1,Dati!B16:AF27,4,0)</f>
        <v>B=</v>
      </c>
      <c r="E137" s="187" t="str">
        <f aca="false">VLOOKUP(B1,Dati!B16:AF27,5,0)</f>
        <v>A#</v>
      </c>
      <c r="F137" s="187" t="str">
        <f aca="false">VLOOKUP(B1,Dati!B16:AF27,6,0)</f>
        <v>A#</v>
      </c>
      <c r="G137" s="187" t="str">
        <f aca="false">VLOOKUP(B1,Dati!B16:AF27,7,0)</f>
        <v>B+</v>
      </c>
      <c r="H137" s="187" t="str">
        <f aca="false">VLOOKUP(B1,Dati!B16:AF27,8,0)</f>
        <v>B+</v>
      </c>
      <c r="I137" s="187" t="str">
        <f aca="false">VLOOKUP(B1,Dati!B16:AF27,9,0)</f>
        <v>A+</v>
      </c>
      <c r="J137" s="187" t="str">
        <f aca="false">VLOOKUP(B1,Dati!B16:AF27,10,0)</f>
        <v>A+</v>
      </c>
      <c r="K137" s="187" t="str">
        <f aca="false">VLOOKUP(B1,Dati!B16:AF27,11,0)</f>
        <v>A+</v>
      </c>
      <c r="L137" s="187" t="n">
        <f aca="false">VLOOKUP(B1,Dati!B16:AF27,12,0)</f>
        <v>0</v>
      </c>
      <c r="M137" s="187" t="n">
        <f aca="false">VLOOKUP(B1,Dati!B16:AF27,13,0)</f>
        <v>0</v>
      </c>
      <c r="N137" s="187" t="n">
        <f aca="false">VLOOKUP(B1,Dati!B16:AF27,14,0)</f>
        <v>0</v>
      </c>
      <c r="O137" s="187" t="n">
        <f aca="false">VLOOKUP(B1,Dati!B16:AF27,15,0)</f>
        <v>0</v>
      </c>
      <c r="P137" s="187" t="n">
        <f aca="false">VLOOKUP(B1,Dati!B16:AF27,16,0)</f>
        <v>0</v>
      </c>
      <c r="Q137" s="187" t="n">
        <f aca="false">VLOOKUP(B1,Dati!B16:AF27,17,0)</f>
        <v>0</v>
      </c>
      <c r="R137" s="187" t="n">
        <f aca="false">VLOOKUP(B1,Dati!B16:AF27,18,0)</f>
        <v>0</v>
      </c>
      <c r="S137" s="187" t="n">
        <f aca="false">VLOOKUP(B1,Dati!B16:AF27,19,0)</f>
        <v>0</v>
      </c>
      <c r="T137" s="187" t="n">
        <f aca="false">VLOOKUP(B1,Dati!B16:AF27,20,0)</f>
        <v>0</v>
      </c>
      <c r="U137" s="187" t="n">
        <f aca="false">VLOOKUP(B1,Dati!B16:AF27,21,0)</f>
        <v>0</v>
      </c>
      <c r="V137" s="187" t="n">
        <f aca="false">VLOOKUP(B1,Dati!B16:AF27,22,0)</f>
        <v>0</v>
      </c>
      <c r="W137" s="187" t="n">
        <f aca="false">VLOOKUP(B1,Dati!B16:AF27,23,0)</f>
        <v>0</v>
      </c>
      <c r="X137" s="187" t="n">
        <f aca="false">VLOOKUP(B1,Dati!B16:AF27,24,0)</f>
        <v>0</v>
      </c>
      <c r="Y137" s="187" t="n">
        <f aca="false">VLOOKUP(B1,Dati!B16:AF27,25,0)</f>
        <v>0</v>
      </c>
      <c r="Z137" s="187" t="n">
        <f aca="false">VLOOKUP(B1,Dati!B16:AF27,26,0)</f>
        <v>0</v>
      </c>
      <c r="AA137" s="187" t="n">
        <f aca="false">VLOOKUP(B1,Dati!B16:AF27,27,0)</f>
        <v>0</v>
      </c>
      <c r="AB137" s="187" t="n">
        <f aca="false">VLOOKUP(B1,Dati!B16:AF27,28,0)</f>
        <v>0</v>
      </c>
      <c r="AC137" s="187" t="n">
        <f aca="false">VLOOKUP(B1,Dati!B16:AF27,29,0)</f>
        <v>0</v>
      </c>
      <c r="AD137" s="187" t="n">
        <f aca="false">VLOOKUP(B1,Dati!B16:AF27,30,0)</f>
        <v>0</v>
      </c>
      <c r="AE137" s="187" t="n">
        <f aca="false">VLOOKUP(B1,Dati!B16:AF27,31,0)</f>
        <v>0</v>
      </c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</row>
    <row r="138" customFormat="false" ht="12.75" hidden="false" customHeight="true" outlineLevel="0" collapsed="false">
      <c r="A138" s="187" t="s">
        <v>92</v>
      </c>
      <c r="B138" s="187" t="str">
        <f aca="false">VLOOKUP(B1,Dati!B30:AF41,2,0)</f>
        <v>B#</v>
      </c>
      <c r="C138" s="187" t="str">
        <f aca="false">VLOOKUP(B1,Dati!B30:AF41,3,0)</f>
        <v>B=</v>
      </c>
      <c r="D138" s="187" t="str">
        <f aca="false">VLOOKUP(B1,Dati!B30:AF41,4,0)</f>
        <v>A#</v>
      </c>
      <c r="E138" s="187" t="str">
        <f aca="false">VLOOKUP(B1,Dati!B30:AF41,5,0)</f>
        <v>A#</v>
      </c>
      <c r="F138" s="187" t="str">
        <f aca="false">VLOOKUP(B1,Dati!B30:AF41,6,0)</f>
        <v>A+</v>
      </c>
      <c r="G138" s="187" t="str">
        <f aca="false">VLOOKUP(B1,Dati!B30:AF41,7,0)</f>
        <v>A#</v>
      </c>
      <c r="H138" s="187" t="str">
        <f aca="false">VLOOKUP(B1,Dati!B30:AF41,8,0)</f>
        <v>A#</v>
      </c>
      <c r="I138" s="187" t="str">
        <f aca="false">VLOOKUP(B1,Dati!B30:AF41,9,0)</f>
        <v>A=</v>
      </c>
      <c r="J138" s="187" t="str">
        <f aca="false">VLOOKUP(B1,Dati!B30:AF41,10,0)</f>
        <v>A#</v>
      </c>
      <c r="K138" s="187" t="str">
        <f aca="false">VLOOKUP(B1,Dati!B30:AF41,11,0)</f>
        <v>B+</v>
      </c>
      <c r="L138" s="187" t="n">
        <f aca="false">VLOOKUP(B1,Dati!B30:AF41,12,0)</f>
        <v>0</v>
      </c>
      <c r="M138" s="187" t="n">
        <f aca="false">VLOOKUP(B1,Dati!B30:AF41,13,0)</f>
        <v>0</v>
      </c>
      <c r="N138" s="187" t="n">
        <f aca="false">VLOOKUP(B1,Dati!B30:AF41,14,0)</f>
        <v>0</v>
      </c>
      <c r="O138" s="187" t="n">
        <f aca="false">VLOOKUP(B1,Dati!B30:AF41,15,0)</f>
        <v>0</v>
      </c>
      <c r="P138" s="187" t="n">
        <f aca="false">VLOOKUP(B1,Dati!B30:AF41,16,0)</f>
        <v>0</v>
      </c>
      <c r="Q138" s="187" t="n">
        <f aca="false">VLOOKUP(B1,Dati!B30:AF41,17,0)</f>
        <v>0</v>
      </c>
      <c r="R138" s="187" t="n">
        <f aca="false">VLOOKUP(B1,Dati!B30:AF41,18,0)</f>
        <v>0</v>
      </c>
      <c r="S138" s="187" t="n">
        <f aca="false">VLOOKUP(B1,Dati!B30:AF41,19,0)</f>
        <v>0</v>
      </c>
      <c r="T138" s="187" t="n">
        <f aca="false">VLOOKUP(B1,Dati!B30:AF41,20,0)</f>
        <v>0</v>
      </c>
      <c r="U138" s="187" t="n">
        <f aca="false">VLOOKUP(B1,Dati!B30:AF41,21,0)</f>
        <v>0</v>
      </c>
      <c r="V138" s="187" t="n">
        <f aca="false">VLOOKUP(B1,Dati!B30:AF41,22,0)</f>
        <v>0</v>
      </c>
      <c r="W138" s="187" t="n">
        <f aca="false">VLOOKUP(B1,Dati!B30:AF41,23,0)</f>
        <v>0</v>
      </c>
      <c r="X138" s="187" t="n">
        <f aca="false">VLOOKUP(B1,Dati!B30:AF41,24,0)</f>
        <v>0</v>
      </c>
      <c r="Y138" s="187" t="n">
        <f aca="false">VLOOKUP(B1,Dati!B30:AF41,25,0)</f>
        <v>0</v>
      </c>
      <c r="Z138" s="187" t="n">
        <f aca="false">VLOOKUP(B1,Dati!B30:AF41,26,0)</f>
        <v>0</v>
      </c>
      <c r="AA138" s="187" t="n">
        <f aca="false">VLOOKUP(B1,Dati!B30:AF41,27,0)</f>
        <v>0</v>
      </c>
      <c r="AB138" s="187" t="n">
        <f aca="false">VLOOKUP(B1,Dati!B30:AF41,28,0)</f>
        <v>0</v>
      </c>
      <c r="AC138" s="187" t="n">
        <f aca="false">VLOOKUP(B1,Dati!B30:AF41,29,0)</f>
        <v>0</v>
      </c>
      <c r="AD138" s="187" t="n">
        <f aca="false">VLOOKUP(B1,Dati!B30:AF41,30,0)</f>
        <v>0</v>
      </c>
      <c r="AE138" s="187" t="n">
        <f aca="false">VLOOKUP(B1,Dati!B30:AF41,31,0)</f>
        <v>0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</row>
    <row r="139" customFormat="false" ht="12.75" hidden="false" customHeight="true" outlineLevel="0" collapsed="false">
      <c r="A139" s="187" t="s">
        <v>93</v>
      </c>
      <c r="B139" s="187" t="str">
        <f aca="false">VLOOKUP(B1,Dati!B44:AF55,2,0)</f>
        <v>A/</v>
      </c>
      <c r="C139" s="187" t="str">
        <f aca="false">VLOOKUP(B1,Dati!B44:AF55,3,0)</f>
        <v>A#</v>
      </c>
      <c r="D139" s="187" t="str">
        <f aca="false">VLOOKUP(B1,Dati!B44:AF55,4,0)</f>
        <v>B+</v>
      </c>
      <c r="E139" s="187" t="str">
        <f aca="false">VLOOKUP(B1,Dati!B44:AF55,5,0)</f>
        <v>B#</v>
      </c>
      <c r="F139" s="187" t="str">
        <f aca="false">VLOOKUP(B1,Dati!B44:AF55,6,0)</f>
        <v>B=</v>
      </c>
      <c r="G139" s="187" t="str">
        <f aca="false">VLOOKUP(B1,Dati!B44:AF55,7,0)</f>
        <v>A+</v>
      </c>
      <c r="H139" s="187" t="str">
        <f aca="false">VLOOKUP(B1,Dati!B44:AF55,8,0)</f>
        <v>M#</v>
      </c>
      <c r="I139" s="187" t="str">
        <f aca="false">VLOOKUP(B1,Dati!B44:AF55,9,0)</f>
        <v>A#</v>
      </c>
      <c r="J139" s="187" t="str">
        <f aca="false">VLOOKUP(B1,Dati!B44:AF55,10,0)</f>
        <v>A+</v>
      </c>
      <c r="K139" s="187" t="str">
        <f aca="false">VLOOKUP(B1,Dati!B44:AF55,11,0)</f>
        <v>A+</v>
      </c>
      <c r="L139" s="187" t="str">
        <f aca="false">VLOOKUP(B1,Dati!B44:AF55,12,0)</f>
        <v>A#</v>
      </c>
      <c r="M139" s="187" t="str">
        <f aca="false">VLOOKUP(B1,Dati!B44:AF55,13,0)</f>
        <v>B=</v>
      </c>
      <c r="N139" s="187" t="n">
        <f aca="false">VLOOKUP(B1,Dati!B44:AF55,14,0)</f>
        <v>0</v>
      </c>
      <c r="O139" s="187" t="n">
        <f aca="false">VLOOKUP(B1,Dati!B44:AF55,15,0)</f>
        <v>0</v>
      </c>
      <c r="P139" s="187" t="n">
        <f aca="false">VLOOKUP(B1,Dati!B44:AF55,16,0)</f>
        <v>0</v>
      </c>
      <c r="Q139" s="187" t="n">
        <f aca="false">VLOOKUP(B1,Dati!B44:AF55,17,0)</f>
        <v>0</v>
      </c>
      <c r="R139" s="187" t="n">
        <f aca="false">VLOOKUP(B1,Dati!B44:AF55,18,0)</f>
        <v>0</v>
      </c>
      <c r="S139" s="187" t="n">
        <f aca="false">VLOOKUP(B1,Dati!B44:AF55,19,0)</f>
        <v>0</v>
      </c>
      <c r="T139" s="187" t="n">
        <f aca="false">VLOOKUP(B1,Dati!B44:AF55,20,0)</f>
        <v>0</v>
      </c>
      <c r="U139" s="187" t="n">
        <f aca="false">VLOOKUP(B1,Dati!B44:AF55,21,0)</f>
        <v>0</v>
      </c>
      <c r="V139" s="187" t="n">
        <f aca="false">VLOOKUP(B1,Dati!B44:AF55,22,0)</f>
        <v>0</v>
      </c>
      <c r="W139" s="187" t="n">
        <f aca="false">VLOOKUP(B1,Dati!B44:AF55,23,0)</f>
        <v>0</v>
      </c>
      <c r="X139" s="187" t="n">
        <f aca="false">VLOOKUP(B1,Dati!B44:AF55,24,0)</f>
        <v>0</v>
      </c>
      <c r="Y139" s="187" t="n">
        <f aca="false">VLOOKUP(B1,Dati!B44:AF55,25,0)</f>
        <v>0</v>
      </c>
      <c r="Z139" s="187" t="n">
        <f aca="false">VLOOKUP(B1,Dati!B44:AF55,26,0)</f>
        <v>0</v>
      </c>
      <c r="AA139" s="187" t="n">
        <f aca="false">VLOOKUP(B1,Dati!B44:AF55,27,0)</f>
        <v>0</v>
      </c>
      <c r="AB139" s="187" t="n">
        <f aca="false">VLOOKUP(B1,Dati!B44:AF55,28,0)</f>
        <v>0</v>
      </c>
      <c r="AC139" s="187" t="n">
        <f aca="false">VLOOKUP(B1,Dati!B44:AF55,29,0)</f>
        <v>0</v>
      </c>
      <c r="AD139" s="187" t="n">
        <f aca="false">VLOOKUP(B1,Dati!B44:AF55,30,0)</f>
        <v>0</v>
      </c>
      <c r="AE139" s="187" t="n">
        <f aca="false">VLOOKUP(B1,Dati!B44:AF55,31,0)</f>
        <v>0</v>
      </c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</row>
    <row r="140" customFormat="false" ht="12.75" hidden="false" customHeight="true" outlineLevel="0" collapsed="false">
      <c r="A140" s="187" t="s">
        <v>94</v>
      </c>
      <c r="B140" s="187" t="e">
        <f aca="false">VLOOKUP(B1,Dati!B58:AF69,2,0)</f>
        <v>#N/A</v>
      </c>
      <c r="C140" s="187" t="e">
        <f aca="false">VLOOKUP(B1,Dati!B58:AF69,3,0)</f>
        <v>#N/A</v>
      </c>
      <c r="D140" s="187" t="e">
        <f aca="false">VLOOKUP(B1,Dati!B58:AF69,4,0)</f>
        <v>#N/A</v>
      </c>
      <c r="E140" s="187" t="e">
        <f aca="false">VLOOKUP(B1,Dati!B58:AF69,5,0)</f>
        <v>#N/A</v>
      </c>
      <c r="F140" s="187" t="e">
        <f aca="false">VLOOKUP(B1,Dati!B58:AF69,6,0)</f>
        <v>#N/A</v>
      </c>
      <c r="G140" s="187" t="e">
        <f aca="false">VLOOKUP(B1,Dati!B58:AF69,7,0)</f>
        <v>#N/A</v>
      </c>
      <c r="H140" s="187" t="e">
        <f aca="false">VLOOKUP(B1,Dati!B58:AF69,8,0)</f>
        <v>#N/A</v>
      </c>
      <c r="I140" s="187" t="e">
        <f aca="false">VLOOKUP(B1,Dati!B58:AF69,9,0)</f>
        <v>#N/A</v>
      </c>
      <c r="J140" s="187" t="e">
        <f aca="false">VLOOKUP(B1,Dati!B58:AF69,10,0)</f>
        <v>#N/A</v>
      </c>
      <c r="K140" s="187" t="e">
        <f aca="false">VLOOKUP(B1,Dati!B58:AF69,11,0)</f>
        <v>#N/A</v>
      </c>
      <c r="L140" s="187" t="e">
        <f aca="false">VLOOKUP(B1,Dati!B58:AF69,12,0)</f>
        <v>#N/A</v>
      </c>
      <c r="M140" s="187" t="e">
        <f aca="false">VLOOKUP(B1,Dati!B58:AF69,13,0)</f>
        <v>#N/A</v>
      </c>
      <c r="N140" s="187" t="e">
        <f aca="false">VLOOKUP(B1,Dati!B58:AF69,14,0)</f>
        <v>#N/A</v>
      </c>
      <c r="O140" s="187" t="e">
        <f aca="false">VLOOKUP(B1,Dati!B58:AF69,15,0)</f>
        <v>#N/A</v>
      </c>
      <c r="P140" s="187" t="e">
        <f aca="false">VLOOKUP(B1,Dati!B58:AF69,16,0)</f>
        <v>#N/A</v>
      </c>
      <c r="Q140" s="187" t="e">
        <f aca="false">VLOOKUP(B1,Dati!B58:AF69,17,0)</f>
        <v>#N/A</v>
      </c>
      <c r="R140" s="187" t="e">
        <f aca="false">VLOOKUP(B1,Dati!B58:AF69,18,0)</f>
        <v>#N/A</v>
      </c>
      <c r="S140" s="187" t="e">
        <f aca="false">VLOOKUP(B1,Dati!B58:AF69,19,0)</f>
        <v>#N/A</v>
      </c>
      <c r="T140" s="187" t="e">
        <f aca="false">VLOOKUP(B1,Dati!B58:AF69,20,0)</f>
        <v>#N/A</v>
      </c>
      <c r="U140" s="187" t="e">
        <f aca="false">VLOOKUP(B1,Dati!B58:AF69,21,0)</f>
        <v>#N/A</v>
      </c>
      <c r="V140" s="187" t="e">
        <f aca="false">VLOOKUP(B1,Dati!B58:AF69,22,0)</f>
        <v>#N/A</v>
      </c>
      <c r="W140" s="187" t="e">
        <f aca="false">VLOOKUP(B1,Dati!B58:AF69,23,0)</f>
        <v>#N/A</v>
      </c>
      <c r="X140" s="187" t="e">
        <f aca="false">VLOOKUP(B1,Dati!B58:AF69,24,0)</f>
        <v>#N/A</v>
      </c>
      <c r="Y140" s="187" t="e">
        <f aca="false">VLOOKUP(B1,Dati!B58:AF69,25,0)</f>
        <v>#N/A</v>
      </c>
      <c r="Z140" s="187" t="e">
        <f aca="false">VLOOKUP(B1,Dati!B58:AF69,26,0)</f>
        <v>#N/A</v>
      </c>
      <c r="AA140" s="187" t="e">
        <f aca="false">VLOOKUP(B1,Dati!B58:AF69,27,0)</f>
        <v>#N/A</v>
      </c>
      <c r="AB140" s="187" t="e">
        <f aca="false">VLOOKUP(B1,Dati!B58:AF69,28,0)</f>
        <v>#N/A</v>
      </c>
      <c r="AC140" s="187" t="e">
        <f aca="false">VLOOKUP(B1,Dati!B58:AF69,29,0)</f>
        <v>#N/A</v>
      </c>
      <c r="AD140" s="187" t="e">
        <f aca="false">VLOOKUP(B1,Dati!B58:AF69,30,0)</f>
        <v>#N/A</v>
      </c>
      <c r="AE140" s="187" t="e">
        <f aca="false">VLOOKUP(B1,Dati!B58:AF69,31,0)</f>
        <v>#N/A</v>
      </c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</row>
    <row r="141" customFormat="false" ht="12.75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7"/>
    <col collapsed="false" customWidth="true" hidden="false" outlineLevel="0" max="8" min="3" style="0" width="4.86"/>
    <col collapsed="false" customWidth="true" hidden="false" outlineLevel="0" max="9" min="9" style="0" width="9.58"/>
    <col collapsed="false" customWidth="true" hidden="false" outlineLevel="0" max="11" min="10" style="0" width="4.86"/>
    <col collapsed="false" customWidth="true" hidden="false" outlineLevel="0" max="12" min="12" style="0" width="7.57"/>
    <col collapsed="false" customWidth="true" hidden="false" outlineLevel="0" max="13" min="13" style="0" width="8.57"/>
    <col collapsed="false" customWidth="true" hidden="false" outlineLevel="0" max="19" min="14" style="0" width="4.86"/>
    <col collapsed="false" customWidth="true" hidden="false" outlineLevel="0" max="20" min="20" style="0" width="9.58"/>
    <col collapsed="false" customWidth="true" hidden="false" outlineLevel="0" max="31" min="21" style="0" width="4.86"/>
    <col collapsed="false" customWidth="true" hidden="false" outlineLevel="0" max="32" min="32" style="0" width="8"/>
    <col collapsed="false" customWidth="true" hidden="false" outlineLevel="0" max="41" min="33" style="0" width="10.86"/>
    <col collapsed="false" customWidth="true" hidden="false" outlineLevel="0" max="1025" min="42" style="0" width="17.29"/>
  </cols>
  <sheetData>
    <row r="1" customFormat="false" ht="12.75" hidden="false" customHeight="true" outlineLevel="0" collapsed="false">
      <c r="A1" s="165" t="s">
        <v>84</v>
      </c>
      <c r="B1" s="185" t="n">
        <v>12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</row>
    <row r="2" customFormat="false" ht="12.75" hidden="false" customHeight="true" outlineLevel="0" collapsed="false">
      <c r="A2" s="164"/>
      <c r="B2" s="165"/>
      <c r="C2" s="155"/>
      <c r="D2" s="155"/>
      <c r="E2" s="155"/>
      <c r="F2" s="155"/>
      <c r="G2" s="155"/>
      <c r="H2" s="155"/>
      <c r="I2" s="165"/>
      <c r="J2" s="155"/>
      <c r="K2" s="155"/>
      <c r="L2" s="164" t="s">
        <v>85</v>
      </c>
      <c r="M2" s="165"/>
      <c r="N2" s="155"/>
      <c r="O2" s="155"/>
      <c r="P2" s="155"/>
      <c r="Q2" s="155"/>
      <c r="R2" s="155"/>
      <c r="S2" s="155"/>
      <c r="T2" s="16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</row>
    <row r="3" customFormat="false" ht="12.75" hidden="false" customHeight="true" outlineLevel="0" collapsed="false">
      <c r="A3" s="164" t="s">
        <v>66</v>
      </c>
      <c r="B3" s="165"/>
      <c r="C3" s="155"/>
      <c r="D3" s="155"/>
      <c r="E3" s="155"/>
      <c r="F3" s="155"/>
      <c r="G3" s="155"/>
      <c r="H3" s="155"/>
      <c r="I3" s="165"/>
      <c r="J3" s="155"/>
      <c r="K3" s="155"/>
      <c r="L3" s="155"/>
      <c r="M3" s="166" t="s">
        <v>2</v>
      </c>
      <c r="N3" s="154"/>
      <c r="O3" s="154"/>
      <c r="P3" s="154"/>
      <c r="Q3" s="154"/>
      <c r="R3" s="154"/>
      <c r="S3" s="155"/>
      <c r="T3" s="166" t="s">
        <v>4</v>
      </c>
      <c r="U3" s="154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customFormat="false" ht="12.75" hidden="false" customHeight="true" outlineLevel="0" collapsed="false">
      <c r="A4" s="155"/>
      <c r="B4" s="166" t="s">
        <v>2</v>
      </c>
      <c r="C4" s="154"/>
      <c r="D4" s="154"/>
      <c r="E4" s="154"/>
      <c r="F4" s="154"/>
      <c r="G4" s="154"/>
      <c r="H4" s="155"/>
      <c r="I4" s="166" t="s">
        <v>4</v>
      </c>
      <c r="J4" s="154"/>
      <c r="K4" s="155"/>
      <c r="L4" s="156"/>
      <c r="M4" s="167" t="s">
        <v>57</v>
      </c>
      <c r="N4" s="167" t="s">
        <v>56</v>
      </c>
      <c r="O4" s="167" t="s">
        <v>54</v>
      </c>
      <c r="P4" s="167" t="s">
        <v>58</v>
      </c>
      <c r="Q4" s="167" t="s">
        <v>59</v>
      </c>
      <c r="R4" s="167" t="s">
        <v>5</v>
      </c>
      <c r="S4" s="168"/>
      <c r="T4" s="167" t="s">
        <v>61</v>
      </c>
      <c r="U4" s="167" t="s">
        <v>53</v>
      </c>
      <c r="V4" s="160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</row>
    <row r="5" customFormat="false" ht="12.75" hidden="false" customHeight="true" outlineLevel="0" collapsed="false">
      <c r="A5" s="156"/>
      <c r="B5" s="167" t="s">
        <v>57</v>
      </c>
      <c r="C5" s="167" t="s">
        <v>56</v>
      </c>
      <c r="D5" s="167" t="s">
        <v>54</v>
      </c>
      <c r="E5" s="167" t="s">
        <v>58</v>
      </c>
      <c r="F5" s="167" t="s">
        <v>59</v>
      </c>
      <c r="G5" s="167" t="s">
        <v>5</v>
      </c>
      <c r="H5" s="168"/>
      <c r="I5" s="167" t="s">
        <v>61</v>
      </c>
      <c r="J5" s="167" t="s">
        <v>53</v>
      </c>
      <c r="K5" s="160"/>
      <c r="L5" s="156"/>
      <c r="M5" s="169" t="n">
        <f aca="false">COUNTIF(B136:AE136,M4)</f>
        <v>1</v>
      </c>
      <c r="N5" s="169" t="n">
        <f aca="false">COUNTIF(B136:AE136,N4)</f>
        <v>2</v>
      </c>
      <c r="O5" s="169" t="n">
        <f aca="false">COUNTIF(B136:AE136,O4)</f>
        <v>3</v>
      </c>
      <c r="P5" s="169" t="n">
        <f aca="false">COUNTIF(B136:AE136,P4)</f>
        <v>0</v>
      </c>
      <c r="Q5" s="169" t="n">
        <f aca="false">COUNTIF(B136:AE136,Q4)</f>
        <v>0</v>
      </c>
      <c r="R5" s="169" t="n">
        <f aca="false">SUM(M5:Q5)</f>
        <v>6</v>
      </c>
      <c r="S5" s="168"/>
      <c r="T5" s="169" t="n">
        <f aca="false">COUNTIF(B136:AE136,T4)</f>
        <v>0</v>
      </c>
      <c r="U5" s="169" t="n">
        <f aca="false">COUNTIF(B136:AE136,U4)</f>
        <v>0</v>
      </c>
      <c r="V5" s="160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</row>
    <row r="6" customFormat="false" ht="12.75" hidden="false" customHeight="true" outlineLevel="0" collapsed="false">
      <c r="A6" s="156"/>
      <c r="B6" s="169" t="n">
        <f aca="false">COUNTIF(B136:AE140,B5)</f>
        <v>6</v>
      </c>
      <c r="C6" s="169" t="n">
        <f aca="false">COUNTIF(B136:AE140,C5)</f>
        <v>9</v>
      </c>
      <c r="D6" s="169" t="n">
        <f aca="false">COUNTIF(B136:AE140,D5)</f>
        <v>4</v>
      </c>
      <c r="E6" s="169" t="n">
        <f aca="false">COUNTIF(B136:AE140,E5)</f>
        <v>2</v>
      </c>
      <c r="F6" s="169" t="n">
        <f aca="false">COUNTIF(B136:AE140,F5)</f>
        <v>3</v>
      </c>
      <c r="G6" s="169" t="n">
        <f aca="false">SUM(B6:F6)</f>
        <v>24</v>
      </c>
      <c r="H6" s="168"/>
      <c r="I6" s="169" t="n">
        <f aca="false">COUNTIF(B136:AE140,I5)</f>
        <v>1</v>
      </c>
      <c r="J6" s="169" t="n">
        <f aca="false">COUNTIF(B136:AE140,J5)</f>
        <v>0</v>
      </c>
      <c r="K6" s="160"/>
      <c r="L6" s="156"/>
      <c r="M6" s="170" t="n">
        <f aca="false">IF(R5&gt;0,M5/R5,0)</f>
        <v>0.1666666667</v>
      </c>
      <c r="N6" s="170" t="n">
        <f aca="false">IF(R5&gt;0,N5/R5,0)</f>
        <v>0.3333333333</v>
      </c>
      <c r="O6" s="170" t="n">
        <f aca="false">IF(R5&gt;0,O5/R5,0)</f>
        <v>0.5</v>
      </c>
      <c r="P6" s="170" t="n">
        <f aca="false">IF(R5&gt;0,P5/R5,0)</f>
        <v>0</v>
      </c>
      <c r="Q6" s="170" t="n">
        <f aca="false">IF(R5&gt;0,Q5/R5,0)</f>
        <v>0</v>
      </c>
      <c r="R6" s="171" t="n">
        <f aca="false">SUM(M6:Q6)</f>
        <v>1</v>
      </c>
      <c r="S6" s="160"/>
      <c r="T6" s="163"/>
      <c r="U6" s="163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</row>
    <row r="7" customFormat="false" ht="12.75" hidden="false" customHeight="true" outlineLevel="0" collapsed="false">
      <c r="A7" s="156"/>
      <c r="B7" s="170" t="n">
        <f aca="false">IF(G6&gt;0,B6/G6,0)</f>
        <v>0.25</v>
      </c>
      <c r="C7" s="170" t="n">
        <f aca="false">IF(G6&gt;0,C6/G6,0)</f>
        <v>0.375</v>
      </c>
      <c r="D7" s="170" t="n">
        <f aca="false">IF(G6&gt;0,D6/G6,0)</f>
        <v>0.1666666667</v>
      </c>
      <c r="E7" s="170" t="n">
        <f aca="false">IF(E6&gt;0,E6/G6,0)</f>
        <v>0.08333333333</v>
      </c>
      <c r="F7" s="170" t="n">
        <f aca="false">IF(F6&gt;0,F6/G6,0)</f>
        <v>0.125</v>
      </c>
      <c r="G7" s="171" t="n">
        <f aca="false">SUM(B7:F7)</f>
        <v>1.00000000003</v>
      </c>
      <c r="H7" s="160"/>
      <c r="I7" s="163"/>
      <c r="J7" s="163"/>
      <c r="K7" s="155"/>
      <c r="L7" s="172" t="s">
        <v>67</v>
      </c>
      <c r="M7" s="173" t="n">
        <f aca="false">IF(R5&gt;0,(M5-Q5)/R5,0)</f>
        <v>0.1666666667</v>
      </c>
      <c r="N7" s="163"/>
      <c r="O7" s="174"/>
      <c r="P7" s="174"/>
      <c r="Q7" s="174"/>
      <c r="R7" s="163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</row>
    <row r="8" customFormat="false" ht="12.75" hidden="false" customHeight="true" outlineLevel="0" collapsed="false">
      <c r="A8" s="172" t="s">
        <v>67</v>
      </c>
      <c r="B8" s="173" t="n">
        <f aca="false">IF(G6&gt;0,(B6-F6)/G6,0)</f>
        <v>0.125</v>
      </c>
      <c r="C8" s="163"/>
      <c r="D8" s="174"/>
      <c r="E8" s="174"/>
      <c r="F8" s="174"/>
      <c r="G8" s="163"/>
      <c r="H8" s="155"/>
      <c r="I8" s="153" t="s">
        <v>48</v>
      </c>
      <c r="J8" s="175" t="n">
        <f aca="false">COUNTIF(B136:AE140,I8)</f>
        <v>0</v>
      </c>
      <c r="K8" s="155"/>
      <c r="L8" s="172" t="s">
        <v>68</v>
      </c>
      <c r="M8" s="176" t="n">
        <f aca="false">IF(R5&gt;0,(M5+N5)/R5,0)</f>
        <v>0.5</v>
      </c>
      <c r="N8" s="177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</row>
    <row r="9" customFormat="false" ht="12.75" hidden="false" customHeight="true" outlineLevel="0" collapsed="false">
      <c r="A9" s="172" t="s">
        <v>68</v>
      </c>
      <c r="B9" s="176" t="n">
        <f aca="false">IF(G6&gt;0,(B6+C6)/G6,0)</f>
        <v>0.625</v>
      </c>
      <c r="C9" s="177"/>
      <c r="D9" s="155"/>
      <c r="E9" s="155"/>
      <c r="F9" s="155"/>
      <c r="G9" s="155"/>
      <c r="H9" s="155"/>
      <c r="I9" s="155"/>
      <c r="J9" s="155"/>
      <c r="K9" s="155"/>
      <c r="L9" s="155"/>
      <c r="M9" s="178"/>
      <c r="N9" s="177"/>
      <c r="O9" s="155"/>
      <c r="P9" s="155"/>
      <c r="Q9" s="155"/>
      <c r="R9" s="155"/>
      <c r="S9" s="155"/>
      <c r="T9" s="165" t="s">
        <v>69</v>
      </c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</row>
    <row r="10" customFormat="false" ht="12.75" hidden="false" customHeight="true" outlineLevel="0" collapsed="false">
      <c r="A10" s="155"/>
      <c r="B10" s="178"/>
      <c r="C10" s="177"/>
      <c r="D10" s="155"/>
      <c r="E10" s="155"/>
      <c r="F10" s="155"/>
      <c r="G10" s="155"/>
      <c r="H10" s="155"/>
      <c r="I10" s="165" t="s">
        <v>69</v>
      </c>
      <c r="J10" s="155"/>
      <c r="K10" s="155"/>
      <c r="L10" s="155"/>
      <c r="M10" s="166" t="s">
        <v>1</v>
      </c>
      <c r="N10" s="154"/>
      <c r="O10" s="154"/>
      <c r="P10" s="154"/>
      <c r="Q10" s="154"/>
      <c r="R10" s="154"/>
      <c r="S10" s="155"/>
      <c r="T10" s="179" t="s">
        <v>0</v>
      </c>
      <c r="U10" s="180" t="n">
        <f aca="false">M12+M19+T5</f>
        <v>0</v>
      </c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</row>
    <row r="11" customFormat="false" ht="12.75" hidden="false" customHeight="true" outlineLevel="0" collapsed="false">
      <c r="A11" s="155"/>
      <c r="B11" s="166" t="s">
        <v>1</v>
      </c>
      <c r="C11" s="154"/>
      <c r="D11" s="154"/>
      <c r="E11" s="154"/>
      <c r="F11" s="154"/>
      <c r="G11" s="154"/>
      <c r="H11" s="155"/>
      <c r="I11" s="179" t="s">
        <v>0</v>
      </c>
      <c r="J11" s="180" t="n">
        <f aca="false">B13+B20+I6</f>
        <v>7</v>
      </c>
      <c r="K11" s="155"/>
      <c r="L11" s="156"/>
      <c r="M11" s="167" t="s">
        <v>50</v>
      </c>
      <c r="N11" s="167" t="s">
        <v>45</v>
      </c>
      <c r="O11" s="167" t="s">
        <v>70</v>
      </c>
      <c r="P11" s="167" t="s">
        <v>71</v>
      </c>
      <c r="Q11" s="167" t="s">
        <v>55</v>
      </c>
      <c r="R11" s="167" t="s">
        <v>5</v>
      </c>
      <c r="S11" s="160"/>
      <c r="T11" s="179" t="s">
        <v>72</v>
      </c>
      <c r="U11" s="180" t="n">
        <f aca="false">R19+Q12</f>
        <v>2</v>
      </c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</row>
    <row r="12" customFormat="false" ht="12.75" hidden="false" customHeight="true" outlineLevel="0" collapsed="false">
      <c r="A12" s="156"/>
      <c r="B12" s="167" t="s">
        <v>50</v>
      </c>
      <c r="C12" s="167" t="s">
        <v>45</v>
      </c>
      <c r="D12" s="167" t="s">
        <v>70</v>
      </c>
      <c r="E12" s="167" t="s">
        <v>71</v>
      </c>
      <c r="F12" s="167" t="s">
        <v>55</v>
      </c>
      <c r="G12" s="167" t="s">
        <v>5</v>
      </c>
      <c r="H12" s="160"/>
      <c r="I12" s="179" t="s">
        <v>72</v>
      </c>
      <c r="J12" s="188" t="n">
        <f aca="false">G20+F13+J6+J8</f>
        <v>7</v>
      </c>
      <c r="K12" s="155"/>
      <c r="L12" s="156"/>
      <c r="M12" s="169" t="n">
        <f aca="false">COUNTIF(B136:AE136,M11)</f>
        <v>0</v>
      </c>
      <c r="N12" s="169" t="n">
        <f aca="false">COUNTIF(B136:AE136,N11)</f>
        <v>0</v>
      </c>
      <c r="O12" s="169" t="n">
        <f aca="false">COUNTIF(B136:AE136,O11)</f>
        <v>0</v>
      </c>
      <c r="P12" s="169" t="n">
        <f aca="false">COUNTIF(B136:AE136,P11)</f>
        <v>0</v>
      </c>
      <c r="Q12" s="169" t="n">
        <f aca="false">COUNTIF(B136:AE136,Q11)</f>
        <v>1</v>
      </c>
      <c r="R12" s="169" t="n">
        <f aca="false">SUM(M12:Q12)</f>
        <v>1</v>
      </c>
      <c r="S12" s="160"/>
      <c r="T12" s="179" t="s">
        <v>73</v>
      </c>
      <c r="U12" s="180" t="n">
        <f aca="false">Q5</f>
        <v>0</v>
      </c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</row>
    <row r="13" customFormat="false" ht="12.75" hidden="false" customHeight="true" outlineLevel="0" collapsed="false">
      <c r="A13" s="156"/>
      <c r="B13" s="169" t="n">
        <f aca="false">COUNTIF(B136:AE140,B12)</f>
        <v>1</v>
      </c>
      <c r="C13" s="169" t="n">
        <f aca="false">COUNTIF(B136:AE140,C12)</f>
        <v>3</v>
      </c>
      <c r="D13" s="169" t="n">
        <f aca="false">COUNTIF(B136:AE140,D12)</f>
        <v>0</v>
      </c>
      <c r="E13" s="169" t="n">
        <f aca="false">COUNTIF(B136:AE140,E12)</f>
        <v>0</v>
      </c>
      <c r="F13" s="169" t="n">
        <f aca="false">COUNTIF(B136:AE140,F12)</f>
        <v>4</v>
      </c>
      <c r="G13" s="169" t="n">
        <f aca="false">SUM(B13:F13)</f>
        <v>8</v>
      </c>
      <c r="H13" s="160"/>
      <c r="I13" s="179" t="s">
        <v>73</v>
      </c>
      <c r="J13" s="180" t="n">
        <f aca="false">F6</f>
        <v>3</v>
      </c>
      <c r="K13" s="155"/>
      <c r="L13" s="156"/>
      <c r="M13" s="170" t="n">
        <f aca="false">IF(R12&gt;0,M12/R12,0)</f>
        <v>0</v>
      </c>
      <c r="N13" s="170" t="n">
        <f aca="false">IF(R2&gt;0,N12/R12,0)</f>
        <v>0</v>
      </c>
      <c r="O13" s="170" t="n">
        <f aca="false">IF(R12&gt;0,O12/R12,0)</f>
        <v>0</v>
      </c>
      <c r="P13" s="170" t="n">
        <f aca="false">IF(R2&gt;0,P12/R12,0)</f>
        <v>0</v>
      </c>
      <c r="Q13" s="170" t="n">
        <f aca="false">IF(R2&gt;0,Q12/R12,0)</f>
        <v>0</v>
      </c>
      <c r="R13" s="170" t="n">
        <f aca="false">SUM(M13:Q13)</f>
        <v>0</v>
      </c>
      <c r="S13" s="160"/>
      <c r="T13" s="179" t="s">
        <v>74</v>
      </c>
      <c r="U13" s="180" t="n">
        <f aca="false">Q19</f>
        <v>0</v>
      </c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</row>
    <row r="14" customFormat="false" ht="12.75" hidden="false" customHeight="true" outlineLevel="0" collapsed="false">
      <c r="A14" s="156"/>
      <c r="B14" s="170" t="n">
        <f aca="false">IF(G13&gt;0,B13/G13,0)</f>
        <v>0.125</v>
      </c>
      <c r="C14" s="170" t="n">
        <f aca="false">IF(G13&gt;0,C13/G13,0)</f>
        <v>0.375</v>
      </c>
      <c r="D14" s="170" t="n">
        <f aca="false">IF(G13&gt;0,D13/G13,0)</f>
        <v>0</v>
      </c>
      <c r="E14" s="170" t="n">
        <f aca="false">IF(G13&gt;0,E13/G13,0)</f>
        <v>0</v>
      </c>
      <c r="F14" s="170" t="n">
        <f aca="false">IF(G13&gt;0,F13/G13,0)</f>
        <v>0.5</v>
      </c>
      <c r="G14" s="170" t="n">
        <f aca="false">SUM(B14:F14)</f>
        <v>1</v>
      </c>
      <c r="H14" s="160"/>
      <c r="I14" s="179" t="s">
        <v>74</v>
      </c>
      <c r="J14" s="180" t="n">
        <f aca="false">F20</f>
        <v>1</v>
      </c>
      <c r="K14" s="155"/>
      <c r="L14" s="172" t="s">
        <v>67</v>
      </c>
      <c r="M14" s="173" t="n">
        <f aca="false">IF(R12&gt;0,(M12-Q12)/R12,0)</f>
        <v>-1</v>
      </c>
      <c r="N14" s="163"/>
      <c r="O14" s="163"/>
      <c r="P14" s="163"/>
      <c r="Q14" s="163"/>
      <c r="R14" s="163"/>
      <c r="S14" s="155"/>
      <c r="T14" s="179" t="s">
        <v>75</v>
      </c>
      <c r="U14" s="181" t="n">
        <f aca="false">M7</f>
        <v>0.1666666667</v>
      </c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</row>
    <row r="15" customFormat="false" ht="12.75" hidden="false" customHeight="true" outlineLevel="0" collapsed="false">
      <c r="A15" s="172" t="s">
        <v>67</v>
      </c>
      <c r="B15" s="173" t="n">
        <f aca="false">IF(G13&gt;0,(B13-F13)/G13,0)</f>
        <v>-0.375</v>
      </c>
      <c r="C15" s="163"/>
      <c r="D15" s="163"/>
      <c r="E15" s="163"/>
      <c r="F15" s="163"/>
      <c r="G15" s="163"/>
      <c r="H15" s="155"/>
      <c r="I15" s="179" t="s">
        <v>75</v>
      </c>
      <c r="J15" s="181" t="n">
        <f aca="false">B8</f>
        <v>0.125</v>
      </c>
      <c r="K15" s="155"/>
      <c r="L15" s="172" t="s">
        <v>68</v>
      </c>
      <c r="M15" s="176" t="n">
        <f aca="false">IF(R12&gt;0,(M12+N12)/R12,0)</f>
        <v>0</v>
      </c>
      <c r="N15" s="155"/>
      <c r="O15" s="155"/>
      <c r="P15" s="155"/>
      <c r="Q15" s="155"/>
      <c r="R15" s="155"/>
      <c r="S15" s="155"/>
      <c r="T15" s="179" t="s">
        <v>77</v>
      </c>
      <c r="U15" s="181" t="n">
        <f aca="false">M21</f>
        <v>-1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</row>
    <row r="16" customFormat="false" ht="12.75" hidden="false" customHeight="true" outlineLevel="0" collapsed="false">
      <c r="A16" s="172" t="s">
        <v>76</v>
      </c>
      <c r="B16" s="176" t="n">
        <f aca="false">IF(G13&gt;0,(B13+C13)/G13,0)</f>
        <v>0.5</v>
      </c>
      <c r="C16" s="155"/>
      <c r="D16" s="155"/>
      <c r="E16" s="155"/>
      <c r="F16" s="155"/>
      <c r="G16" s="155"/>
      <c r="H16" s="155"/>
      <c r="I16" s="179" t="s">
        <v>77</v>
      </c>
      <c r="J16" s="181" t="n">
        <f aca="false">B22</f>
        <v>0.08695652174</v>
      </c>
      <c r="K16" s="155"/>
      <c r="L16" s="155"/>
      <c r="M16" s="178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</row>
    <row r="17" customFormat="false" ht="12.75" hidden="false" customHeight="true" outlineLevel="0" collapsed="false">
      <c r="A17" s="155"/>
      <c r="B17" s="178"/>
      <c r="C17" s="155"/>
      <c r="D17" s="155"/>
      <c r="E17" s="155"/>
      <c r="F17" s="155"/>
      <c r="G17" s="155"/>
      <c r="H17" s="155"/>
      <c r="I17" s="155" t="s">
        <v>6</v>
      </c>
      <c r="J17" s="182" t="n">
        <f aca="false">J11-J12-J13</f>
        <v>-3</v>
      </c>
      <c r="K17" s="155"/>
      <c r="L17" s="155"/>
      <c r="M17" s="166" t="s">
        <v>3</v>
      </c>
      <c r="N17" s="154"/>
      <c r="O17" s="154"/>
      <c r="P17" s="154"/>
      <c r="Q17" s="154"/>
      <c r="R17" s="154"/>
      <c r="S17" s="154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</row>
    <row r="18" customFormat="false" ht="12.75" hidden="false" customHeight="true" outlineLevel="0" collapsed="false">
      <c r="A18" s="155"/>
      <c r="B18" s="166" t="s">
        <v>3</v>
      </c>
      <c r="C18" s="154"/>
      <c r="D18" s="154"/>
      <c r="E18" s="154"/>
      <c r="F18" s="154"/>
      <c r="G18" s="154"/>
      <c r="H18" s="154"/>
      <c r="I18" s="155"/>
      <c r="J18" s="155"/>
      <c r="K18" s="155"/>
      <c r="L18" s="156"/>
      <c r="M18" s="167" t="s">
        <v>51</v>
      </c>
      <c r="N18" s="167" t="s">
        <v>47</v>
      </c>
      <c r="O18" s="167" t="s">
        <v>78</v>
      </c>
      <c r="P18" s="167" t="s">
        <v>49</v>
      </c>
      <c r="Q18" s="167" t="s">
        <v>52</v>
      </c>
      <c r="R18" s="167" t="s">
        <v>46</v>
      </c>
      <c r="S18" s="167" t="s">
        <v>5</v>
      </c>
      <c r="T18" s="160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</row>
    <row r="19" customFormat="false" ht="12.75" hidden="false" customHeight="true" outlineLevel="0" collapsed="false">
      <c r="A19" s="156"/>
      <c r="B19" s="167" t="s">
        <v>51</v>
      </c>
      <c r="C19" s="167" t="s">
        <v>47</v>
      </c>
      <c r="D19" s="167" t="s">
        <v>78</v>
      </c>
      <c r="E19" s="167" t="s">
        <v>49</v>
      </c>
      <c r="F19" s="167" t="s">
        <v>52</v>
      </c>
      <c r="G19" s="167" t="s">
        <v>46</v>
      </c>
      <c r="H19" s="167" t="s">
        <v>5</v>
      </c>
      <c r="I19" s="160"/>
      <c r="J19" s="155"/>
      <c r="K19" s="155"/>
      <c r="L19" s="156"/>
      <c r="M19" s="169" t="n">
        <f aca="false">COUNTIF(B136:AE136,M18)</f>
        <v>0</v>
      </c>
      <c r="N19" s="169" t="n">
        <f aca="false">COUNTIF(B136:AE136,N18)</f>
        <v>0</v>
      </c>
      <c r="O19" s="169" t="n">
        <f aca="false">COUNTIF(B136:AE136,O18)</f>
        <v>0</v>
      </c>
      <c r="P19" s="169" t="n">
        <f aca="false">COUNTIF(B136:AE136,P18)</f>
        <v>0</v>
      </c>
      <c r="Q19" s="169" t="n">
        <f aca="false">COUNTIF(B136:AE136,Q18)</f>
        <v>0</v>
      </c>
      <c r="R19" s="169" t="n">
        <f aca="false">COUNTIF(B136:AE136,R18)</f>
        <v>1</v>
      </c>
      <c r="S19" s="169" t="n">
        <f aca="false">SUM(M19:R19)</f>
        <v>1</v>
      </c>
      <c r="T19" s="160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</row>
    <row r="20" customFormat="false" ht="12.75" hidden="false" customHeight="true" outlineLevel="0" collapsed="false">
      <c r="A20" s="156"/>
      <c r="B20" s="169" t="n">
        <f aca="false">COUNTIF(B136:AE140,B19)</f>
        <v>5</v>
      </c>
      <c r="C20" s="169" t="n">
        <f aca="false">COUNTIF(B136:AE140,C19)</f>
        <v>14</v>
      </c>
      <c r="D20" s="169" t="n">
        <f aca="false">COUNTIF(B136:AE140,D19)</f>
        <v>0</v>
      </c>
      <c r="E20" s="169" t="n">
        <f aca="false">COUNTIF(B136:AE140,E19)</f>
        <v>0</v>
      </c>
      <c r="F20" s="169" t="n">
        <f aca="false">COUNTIF(B136:AE140,F19)</f>
        <v>1</v>
      </c>
      <c r="G20" s="169" t="n">
        <f aca="false">COUNTIF(B136:AE140,G19)</f>
        <v>3</v>
      </c>
      <c r="H20" s="169" t="n">
        <f aca="false">SUM(B20:G20)</f>
        <v>23</v>
      </c>
      <c r="I20" s="160"/>
      <c r="J20" s="155"/>
      <c r="K20" s="155"/>
      <c r="L20" s="156"/>
      <c r="M20" s="170" t="n">
        <f aca="false">IF(S19&gt;0,M19/S19,0)</f>
        <v>0</v>
      </c>
      <c r="N20" s="170" t="n">
        <f aca="false">IF(S19&gt;0,N19/S19,0)</f>
        <v>0</v>
      </c>
      <c r="O20" s="170" t="n">
        <f aca="false">IF(S19&gt;0,O19/S19,0)</f>
        <v>0</v>
      </c>
      <c r="P20" s="170" t="n">
        <f aca="false">IF(S19&gt;0,P19/S19,0)</f>
        <v>0</v>
      </c>
      <c r="Q20" s="170" t="n">
        <f aca="false">IF(S19&gt;0,Q19/S19,0)</f>
        <v>0</v>
      </c>
      <c r="R20" s="170" t="n">
        <f aca="false">IF(S19&gt;0,R19/S19,0)</f>
        <v>1</v>
      </c>
      <c r="S20" s="170" t="n">
        <f aca="false">SUM(M20:R20)</f>
        <v>1</v>
      </c>
      <c r="T20" s="160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</row>
    <row r="21" customFormat="false" ht="12.75" hidden="false" customHeight="true" outlineLevel="0" collapsed="false">
      <c r="A21" s="156"/>
      <c r="B21" s="170" t="n">
        <f aca="false">IF(H20&gt;0,B20/H20,0)</f>
        <v>0.2173913043</v>
      </c>
      <c r="C21" s="170" t="n">
        <f aca="false">IF(H20&gt;0,C20/H20,0)</f>
        <v>0.6086956522</v>
      </c>
      <c r="D21" s="170" t="n">
        <f aca="false">IF(H20&gt;0,D20/H20,0)</f>
        <v>0</v>
      </c>
      <c r="E21" s="170" t="n">
        <f aca="false">IF(H20&gt;0,E20/H20,0)</f>
        <v>0</v>
      </c>
      <c r="F21" s="170" t="n">
        <f aca="false">IF(H20&gt;0,F20/H20,0)</f>
        <v>0.04347826087</v>
      </c>
      <c r="G21" s="170" t="n">
        <f aca="false">IF(H20&gt;0,G20/H20,0)</f>
        <v>0.1304347826</v>
      </c>
      <c r="H21" s="170" t="n">
        <f aca="false">SUM(B21:G21)</f>
        <v>0.99999999997</v>
      </c>
      <c r="I21" s="160"/>
      <c r="J21" s="155"/>
      <c r="K21" s="155"/>
      <c r="L21" s="172" t="s">
        <v>67</v>
      </c>
      <c r="M21" s="183" t="n">
        <f aca="false">IF(S19&gt;0,(M19-R19)/S19,0)</f>
        <v>-1</v>
      </c>
      <c r="N21" s="163"/>
      <c r="O21" s="163"/>
      <c r="P21" s="163"/>
      <c r="Q21" s="163"/>
      <c r="R21" s="163"/>
      <c r="S21" s="163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</row>
    <row r="22" customFormat="false" ht="12.75" hidden="false" customHeight="true" outlineLevel="0" collapsed="false">
      <c r="A22" s="172" t="s">
        <v>67</v>
      </c>
      <c r="B22" s="183" t="n">
        <f aca="false">IF(H20&gt;0,(B20-G20)/H20,0)</f>
        <v>0.08695652174</v>
      </c>
      <c r="C22" s="163"/>
      <c r="D22" s="163"/>
      <c r="E22" s="163"/>
      <c r="F22" s="163"/>
      <c r="G22" s="163"/>
      <c r="H22" s="163"/>
      <c r="I22" s="155"/>
      <c r="J22" s="155"/>
      <c r="K22" s="155"/>
      <c r="L22" s="172" t="s">
        <v>68</v>
      </c>
      <c r="M22" s="184" t="n">
        <f aca="false">IF(S19&gt;0,(M19+N19+O19+P19)/S19,0)</f>
        <v>0</v>
      </c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</row>
    <row r="23" customFormat="false" ht="12.75" hidden="false" customHeight="true" outlineLevel="0" collapsed="false">
      <c r="A23" s="172" t="s">
        <v>68</v>
      </c>
      <c r="B23" s="184" t="n">
        <f aca="false">IF(H20&gt;0,(B20+C20+D20+E20)/H20,0)</f>
        <v>0.8260869565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</row>
    <row r="24" customFormat="false" ht="12.75" hidden="false" customHeight="true" outlineLevel="0" collapsed="false">
      <c r="A24" s="172"/>
      <c r="B24" s="18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customFormat="false" ht="12.75" hidden="false" customHeight="true" outlineLevel="0" collapsed="false">
      <c r="A25" s="164" t="s">
        <v>86</v>
      </c>
      <c r="B25" s="166" t="s">
        <v>2</v>
      </c>
      <c r="C25" s="154"/>
      <c r="D25" s="154"/>
      <c r="E25" s="154"/>
      <c r="F25" s="154"/>
      <c r="G25" s="154"/>
      <c r="H25" s="155"/>
      <c r="I25" s="166" t="s">
        <v>4</v>
      </c>
      <c r="J25" s="154"/>
      <c r="K25" s="155"/>
      <c r="L25" s="164" t="s">
        <v>87</v>
      </c>
      <c r="M25" s="166" t="s">
        <v>2</v>
      </c>
      <c r="N25" s="154"/>
      <c r="O25" s="154"/>
      <c r="P25" s="154"/>
      <c r="Q25" s="154"/>
      <c r="R25" s="154"/>
      <c r="S25" s="155"/>
      <c r="T25" s="166" t="s">
        <v>4</v>
      </c>
      <c r="U25" s="154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</row>
    <row r="26" customFormat="false" ht="12.75" hidden="false" customHeight="true" outlineLevel="0" collapsed="false">
      <c r="A26" s="156"/>
      <c r="B26" s="167" t="s">
        <v>57</v>
      </c>
      <c r="C26" s="167" t="s">
        <v>56</v>
      </c>
      <c r="D26" s="167" t="s">
        <v>54</v>
      </c>
      <c r="E26" s="167" t="s">
        <v>58</v>
      </c>
      <c r="F26" s="167" t="s">
        <v>59</v>
      </c>
      <c r="G26" s="167" t="s">
        <v>5</v>
      </c>
      <c r="H26" s="168"/>
      <c r="I26" s="167" t="s">
        <v>61</v>
      </c>
      <c r="J26" s="167" t="s">
        <v>53</v>
      </c>
      <c r="K26" s="160"/>
      <c r="L26" s="156"/>
      <c r="M26" s="167" t="s">
        <v>57</v>
      </c>
      <c r="N26" s="167" t="s">
        <v>56</v>
      </c>
      <c r="O26" s="167" t="s">
        <v>54</v>
      </c>
      <c r="P26" s="167" t="s">
        <v>58</v>
      </c>
      <c r="Q26" s="167" t="s">
        <v>59</v>
      </c>
      <c r="R26" s="167" t="s">
        <v>5</v>
      </c>
      <c r="S26" s="168"/>
      <c r="T26" s="167" t="s">
        <v>61</v>
      </c>
      <c r="U26" s="167" t="s">
        <v>53</v>
      </c>
      <c r="V26" s="160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</row>
    <row r="27" customFormat="false" ht="12.75" hidden="false" customHeight="true" outlineLevel="0" collapsed="false">
      <c r="A27" s="156"/>
      <c r="B27" s="169" t="n">
        <f aca="false">COUNTIF(B137:AE137,B26)</f>
        <v>2</v>
      </c>
      <c r="C27" s="169" t="n">
        <f aca="false">COUNTIF(B137:AE137,C26)</f>
        <v>2</v>
      </c>
      <c r="D27" s="169" t="n">
        <f aca="false">COUNTIF(B137:AE137,D26)</f>
        <v>1</v>
      </c>
      <c r="E27" s="169" t="n">
        <f aca="false">COUNTIF(B137:AE137,E26)</f>
        <v>1</v>
      </c>
      <c r="F27" s="169" t="n">
        <f aca="false">COUNTIF(B137:AE137,F26)</f>
        <v>1</v>
      </c>
      <c r="G27" s="169" t="n">
        <f aca="false">SUM(B27:F27)</f>
        <v>7</v>
      </c>
      <c r="H27" s="168"/>
      <c r="I27" s="169" t="n">
        <f aca="false">COUNTIF(B137:AE137,I26)</f>
        <v>0</v>
      </c>
      <c r="J27" s="169" t="n">
        <f aca="false">COUNTIF(B137:AE137,J26)</f>
        <v>0</v>
      </c>
      <c r="K27" s="160"/>
      <c r="L27" s="156"/>
      <c r="M27" s="169" t="n">
        <f aca="false">COUNTIF(B138:AE138,M26)</f>
        <v>2</v>
      </c>
      <c r="N27" s="169" t="n">
        <f aca="false">COUNTIF(B138:AE138,N26)</f>
        <v>2</v>
      </c>
      <c r="O27" s="169" t="n">
        <f aca="false">COUNTIF(B138:AE138,O26)</f>
        <v>0</v>
      </c>
      <c r="P27" s="169" t="n">
        <f aca="false">COUNTIF(B138:AE138,P26)</f>
        <v>0</v>
      </c>
      <c r="Q27" s="169" t="n">
        <f aca="false">COUNTIF(B138:AE138,Q26)</f>
        <v>1</v>
      </c>
      <c r="R27" s="169" t="n">
        <f aca="false">SUM(M27:Q27)</f>
        <v>5</v>
      </c>
      <c r="S27" s="168"/>
      <c r="T27" s="169" t="n">
        <f aca="false">COUNTIF(B138:AE138,T26)</f>
        <v>0</v>
      </c>
      <c r="U27" s="169" t="n">
        <f aca="false">COUNTIF(B138:AE138,U26)</f>
        <v>0</v>
      </c>
      <c r="V27" s="160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</row>
    <row r="28" customFormat="false" ht="12.75" hidden="false" customHeight="true" outlineLevel="0" collapsed="false">
      <c r="A28" s="156"/>
      <c r="B28" s="170" t="n">
        <f aca="false">IF(G27&gt;0,B27/G27,0)</f>
        <v>0.2857142857</v>
      </c>
      <c r="C28" s="170" t="n">
        <f aca="false">IF(G27&gt;0,C27/G27,0)</f>
        <v>0.2857142857</v>
      </c>
      <c r="D28" s="170" t="n">
        <f aca="false">IF(G27&gt;0,D27/G27,0)</f>
        <v>0.1428571429</v>
      </c>
      <c r="E28" s="170" t="n">
        <f aca="false">IF(G27&gt;0,E27/G27,0)</f>
        <v>0.1428571429</v>
      </c>
      <c r="F28" s="170" t="n">
        <f aca="false">IF(G27&gt;0,F27/G27,0)</f>
        <v>0.1428571429</v>
      </c>
      <c r="G28" s="171" t="n">
        <f aca="false">SUM(B28:F28)</f>
        <v>1.0000000001</v>
      </c>
      <c r="H28" s="160"/>
      <c r="I28" s="163"/>
      <c r="J28" s="163"/>
      <c r="K28" s="155"/>
      <c r="L28" s="156"/>
      <c r="M28" s="170" t="n">
        <f aca="false">IF(R27&gt;0,M27/R27,0)</f>
        <v>0.4</v>
      </c>
      <c r="N28" s="170" t="n">
        <f aca="false">IF(R27&gt;0,N27/R27,0)</f>
        <v>0.4</v>
      </c>
      <c r="O28" s="170" t="n">
        <f aca="false">IF(R27&gt;0,O27/R27,0)</f>
        <v>0</v>
      </c>
      <c r="P28" s="170" t="n">
        <f aca="false">IF(R27&gt;0,P27/R27,0)</f>
        <v>0</v>
      </c>
      <c r="Q28" s="170" t="n">
        <f aca="false">IF(R27&gt;0,Q27/R27,0)</f>
        <v>0.2</v>
      </c>
      <c r="R28" s="171" t="n">
        <f aca="false">SUM(M28:Q28)</f>
        <v>1</v>
      </c>
      <c r="S28" s="160"/>
      <c r="T28" s="163"/>
      <c r="U28" s="163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</row>
    <row r="29" customFormat="false" ht="12.75" hidden="false" customHeight="true" outlineLevel="0" collapsed="false">
      <c r="A29" s="172" t="s">
        <v>67</v>
      </c>
      <c r="B29" s="173" t="n">
        <f aca="false">IF(G27&gt;0,(B27-F27)/G27,0)</f>
        <v>0.1428571429</v>
      </c>
      <c r="C29" s="163"/>
      <c r="D29" s="174"/>
      <c r="E29" s="174"/>
      <c r="F29" s="174"/>
      <c r="G29" s="163"/>
      <c r="H29" s="155"/>
      <c r="I29" s="155"/>
      <c r="J29" s="155"/>
      <c r="K29" s="155"/>
      <c r="L29" s="172" t="s">
        <v>67</v>
      </c>
      <c r="M29" s="173" t="n">
        <f aca="false">IF(R27&gt;0,(M27-Q27)/R27,0)</f>
        <v>0.2</v>
      </c>
      <c r="N29" s="163"/>
      <c r="O29" s="174"/>
      <c r="P29" s="174"/>
      <c r="Q29" s="174"/>
      <c r="R29" s="163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</row>
    <row r="30" customFormat="false" ht="12.75" hidden="false" customHeight="true" outlineLevel="0" collapsed="false">
      <c r="A30" s="172" t="s">
        <v>68</v>
      </c>
      <c r="B30" s="176" t="n">
        <f aca="false">IF(G27&gt;0,(B27+C27)/G27,0)</f>
        <v>0.5714285714</v>
      </c>
      <c r="C30" s="177"/>
      <c r="D30" s="155"/>
      <c r="E30" s="155"/>
      <c r="F30" s="155"/>
      <c r="G30" s="155"/>
      <c r="H30" s="155"/>
      <c r="I30" s="155"/>
      <c r="J30" s="155"/>
      <c r="K30" s="155"/>
      <c r="L30" s="172" t="s">
        <v>68</v>
      </c>
      <c r="M30" s="176" t="n">
        <f aca="false">IF(R27&gt;0,(M27+N27)/R27,0)</f>
        <v>0.8</v>
      </c>
      <c r="N30" s="177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</row>
    <row r="31" customFormat="false" ht="12.75" hidden="false" customHeight="true" outlineLevel="0" collapsed="false">
      <c r="B31" s="178"/>
      <c r="C31" s="177"/>
      <c r="D31" s="155"/>
      <c r="E31" s="155"/>
      <c r="F31" s="155"/>
      <c r="G31" s="155"/>
      <c r="H31" s="155"/>
      <c r="I31" s="165" t="s">
        <v>69</v>
      </c>
      <c r="J31" s="155"/>
      <c r="K31" s="155"/>
      <c r="L31" s="155"/>
      <c r="M31" s="178"/>
      <c r="N31" s="177"/>
      <c r="O31" s="155"/>
      <c r="P31" s="155"/>
      <c r="Q31" s="155"/>
      <c r="R31" s="155"/>
      <c r="S31" s="155"/>
      <c r="T31" s="165" t="s">
        <v>69</v>
      </c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</row>
    <row r="32" customFormat="false" ht="12.75" hidden="false" customHeight="true" outlineLevel="0" collapsed="false">
      <c r="A32" s="155"/>
      <c r="B32" s="166" t="s">
        <v>1</v>
      </c>
      <c r="C32" s="154"/>
      <c r="D32" s="154"/>
      <c r="E32" s="154"/>
      <c r="F32" s="154"/>
      <c r="G32" s="154"/>
      <c r="H32" s="155"/>
      <c r="I32" s="179" t="s">
        <v>0</v>
      </c>
      <c r="J32" s="180" t="n">
        <f aca="false">B34+B41+I27</f>
        <v>4</v>
      </c>
      <c r="K32" s="155"/>
      <c r="L32" s="155"/>
      <c r="M32" s="166" t="s">
        <v>1</v>
      </c>
      <c r="N32" s="154"/>
      <c r="O32" s="154"/>
      <c r="P32" s="154"/>
      <c r="Q32" s="154"/>
      <c r="R32" s="154"/>
      <c r="S32" s="155"/>
      <c r="T32" s="179" t="s">
        <v>0</v>
      </c>
      <c r="U32" s="180" t="n">
        <f aca="false">M34+M41+T27</f>
        <v>1</v>
      </c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</row>
    <row r="33" customFormat="false" ht="12.75" hidden="false" customHeight="true" outlineLevel="0" collapsed="false">
      <c r="A33" s="156"/>
      <c r="B33" s="167" t="s">
        <v>50</v>
      </c>
      <c r="C33" s="167" t="s">
        <v>45</v>
      </c>
      <c r="D33" s="167" t="s">
        <v>70</v>
      </c>
      <c r="E33" s="167" t="s">
        <v>71</v>
      </c>
      <c r="F33" s="167" t="s">
        <v>55</v>
      </c>
      <c r="G33" s="167" t="s">
        <v>5</v>
      </c>
      <c r="H33" s="160"/>
      <c r="I33" s="179" t="s">
        <v>72</v>
      </c>
      <c r="J33" s="180" t="n">
        <f aca="false">G41+F34</f>
        <v>2</v>
      </c>
      <c r="K33" s="155"/>
      <c r="L33" s="156"/>
      <c r="M33" s="167" t="s">
        <v>50</v>
      </c>
      <c r="N33" s="167" t="s">
        <v>45</v>
      </c>
      <c r="O33" s="167" t="s">
        <v>70</v>
      </c>
      <c r="P33" s="167" t="s">
        <v>71</v>
      </c>
      <c r="Q33" s="167" t="s">
        <v>55</v>
      </c>
      <c r="R33" s="167" t="s">
        <v>5</v>
      </c>
      <c r="S33" s="160"/>
      <c r="T33" s="179" t="s">
        <v>72</v>
      </c>
      <c r="U33" s="180" t="n">
        <f aca="false">R41+Q34</f>
        <v>1</v>
      </c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</row>
    <row r="34" customFormat="false" ht="12.75" hidden="false" customHeight="true" outlineLevel="0" collapsed="false">
      <c r="A34" s="156"/>
      <c r="B34" s="169" t="n">
        <f aca="false">COUNTIF(B137:AE137,B33)</f>
        <v>1</v>
      </c>
      <c r="C34" s="169" t="n">
        <f aca="false">COUNTIF(B137:AE137,C33)</f>
        <v>1</v>
      </c>
      <c r="D34" s="169" t="n">
        <f aca="false">COUNTIF(B137:AE137,D33)</f>
        <v>0</v>
      </c>
      <c r="E34" s="169" t="n">
        <f aca="false">COUNTIF(B137:AE137,E33)</f>
        <v>0</v>
      </c>
      <c r="F34" s="169" t="n">
        <f aca="false">COUNTIF(B137:AE137,F33)</f>
        <v>1</v>
      </c>
      <c r="G34" s="169" t="n">
        <f aca="false">SUM(B34:F34)</f>
        <v>3</v>
      </c>
      <c r="H34" s="160"/>
      <c r="I34" s="179" t="s">
        <v>73</v>
      </c>
      <c r="J34" s="180" t="n">
        <f aca="false">F27</f>
        <v>1</v>
      </c>
      <c r="K34" s="155"/>
      <c r="L34" s="156"/>
      <c r="M34" s="169" t="n">
        <f aca="false">COUNTIF(B138:AE138,M33)</f>
        <v>0</v>
      </c>
      <c r="N34" s="169" t="n">
        <f aca="false">COUNTIF(B138:AE138,N33)</f>
        <v>1</v>
      </c>
      <c r="O34" s="169" t="n">
        <f aca="false">COUNTIF(B138:AE138,O33)</f>
        <v>0</v>
      </c>
      <c r="P34" s="169" t="n">
        <f aca="false">COUNTIF(B138:AE138,P33)</f>
        <v>0</v>
      </c>
      <c r="Q34" s="169" t="n">
        <f aca="false">COUNTIF(B138:AE138,Q33)</f>
        <v>1</v>
      </c>
      <c r="R34" s="169" t="n">
        <f aca="false">SUM(M34:Q34)</f>
        <v>2</v>
      </c>
      <c r="S34" s="160"/>
      <c r="T34" s="179" t="s">
        <v>73</v>
      </c>
      <c r="U34" s="180" t="n">
        <f aca="false">Q27</f>
        <v>1</v>
      </c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</row>
    <row r="35" customFormat="false" ht="12.75" hidden="false" customHeight="true" outlineLevel="0" collapsed="false">
      <c r="A35" s="172" t="s">
        <v>67</v>
      </c>
      <c r="B35" s="170" t="n">
        <f aca="false">IF($G$34&gt;0,B34/$G$34,0)</f>
        <v>0.333333333333333</v>
      </c>
      <c r="C35" s="170" t="n">
        <f aca="false">IF($G$34&gt;0,C34/$G$34,0)</f>
        <v>0.333333333333333</v>
      </c>
      <c r="D35" s="170" t="n">
        <f aca="false">IF($G$34&gt;0,D34/$G$34,0)</f>
        <v>0</v>
      </c>
      <c r="E35" s="170" t="n">
        <f aca="false">IF($G$34&gt;0,E34/$G$34,0)</f>
        <v>0</v>
      </c>
      <c r="F35" s="170" t="n">
        <f aca="false">IF($G$34&gt;0,F34/$G$34,0)</f>
        <v>0.333333333333333</v>
      </c>
      <c r="G35" s="170" t="n">
        <f aca="false">SUM(B35:F35)</f>
        <v>1</v>
      </c>
      <c r="H35" s="179" t="s">
        <v>74</v>
      </c>
      <c r="I35" s="180" t="n">
        <f aca="false">F41</f>
        <v>0</v>
      </c>
      <c r="J35" s="155"/>
      <c r="K35" s="156"/>
      <c r="L35" s="172" t="s">
        <v>67</v>
      </c>
      <c r="M35" s="170" t="n">
        <f aca="false">IF($G$69&gt;0,N34/$G$34,0)</f>
        <v>0</v>
      </c>
      <c r="N35" s="170" t="n">
        <f aca="false">IF($G$69&gt;0,O34/$G$34,0)</f>
        <v>0</v>
      </c>
      <c r="O35" s="170" t="n">
        <f aca="false">IF($G$69&gt;0,P34/$G$34,0)</f>
        <v>0</v>
      </c>
      <c r="P35" s="170" t="n">
        <f aca="false">IF($G$69&gt;0,Q34/$G$34,0)</f>
        <v>0</v>
      </c>
      <c r="Q35" s="170" t="n">
        <f aca="false">IF($G$69&gt;0,R34/$G$34,0)</f>
        <v>0</v>
      </c>
      <c r="R35" s="160"/>
      <c r="S35" s="179" t="s">
        <v>74</v>
      </c>
      <c r="T35" s="180" t="n">
        <f aca="false">Q41</f>
        <v>0</v>
      </c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</row>
    <row r="36" customFormat="false" ht="12.75" hidden="false" customHeight="true" outlineLevel="0" collapsed="false">
      <c r="A36" s="172" t="s">
        <v>68</v>
      </c>
      <c r="B36" s="173" t="n">
        <f aca="false">IF(G34&gt;0,(B34-F34)/G34,0)</f>
        <v>0</v>
      </c>
      <c r="C36" s="163"/>
      <c r="D36" s="163"/>
      <c r="E36" s="163"/>
      <c r="F36" s="163"/>
      <c r="G36" s="163"/>
      <c r="H36" s="155"/>
      <c r="I36" s="179" t="s">
        <v>75</v>
      </c>
      <c r="J36" s="181" t="n">
        <f aca="false">B29</f>
        <v>0.1428571429</v>
      </c>
      <c r="K36" s="155"/>
      <c r="L36" s="172" t="s">
        <v>68</v>
      </c>
      <c r="M36" s="173" t="n">
        <f aca="false">IF(R34&gt;0,(M34-Q34)/R34,0)</f>
        <v>-0.5</v>
      </c>
      <c r="N36" s="163"/>
      <c r="O36" s="163"/>
      <c r="P36" s="163"/>
      <c r="Q36" s="163"/>
      <c r="R36" s="163"/>
      <c r="S36" s="155"/>
      <c r="T36" s="179" t="s">
        <v>75</v>
      </c>
      <c r="U36" s="181" t="n">
        <f aca="false">M29</f>
        <v>0.2</v>
      </c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</row>
    <row r="37" customFormat="false" ht="12.75" hidden="false" customHeight="true" outlineLevel="0" collapsed="false">
      <c r="B37" s="176" t="n">
        <f aca="false">IF(G34&gt;0,(B34+C34)/G34,0)</f>
        <v>0.6666666667</v>
      </c>
      <c r="C37" s="155"/>
      <c r="D37" s="155"/>
      <c r="E37" s="155"/>
      <c r="F37" s="155"/>
      <c r="G37" s="155"/>
      <c r="H37" s="155"/>
      <c r="I37" s="179" t="s">
        <v>77</v>
      </c>
      <c r="J37" s="181" t="n">
        <f aca="false">B43</f>
        <v>0.25</v>
      </c>
      <c r="K37" s="155"/>
      <c r="M37" s="176" t="n">
        <f aca="false">IF(R34&gt;0,(M34+N34)/R34,0)</f>
        <v>0.5</v>
      </c>
      <c r="N37" s="155"/>
      <c r="O37" s="155"/>
      <c r="P37" s="155"/>
      <c r="Q37" s="155"/>
      <c r="R37" s="155"/>
      <c r="S37" s="155"/>
      <c r="T37" s="179" t="s">
        <v>77</v>
      </c>
      <c r="U37" s="181" t="n">
        <f aca="false">M43</f>
        <v>0.1428571429</v>
      </c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</row>
    <row r="38" customFormat="false" ht="12.75" hidden="false" customHeight="true" outlineLevel="0" collapsed="false">
      <c r="A38" s="155"/>
      <c r="B38" s="178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78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</row>
    <row r="39" customFormat="false" ht="12.75" hidden="false" customHeight="true" outlineLevel="0" collapsed="false">
      <c r="B39" s="166" t="s">
        <v>3</v>
      </c>
      <c r="C39" s="154"/>
      <c r="D39" s="154"/>
      <c r="E39" s="154"/>
      <c r="F39" s="154"/>
      <c r="G39" s="154"/>
      <c r="H39" s="154"/>
      <c r="I39" s="155"/>
      <c r="J39" s="155"/>
      <c r="K39" s="155"/>
      <c r="L39" s="155"/>
      <c r="M39" s="166" t="s">
        <v>3</v>
      </c>
      <c r="N39" s="154"/>
      <c r="O39" s="154"/>
      <c r="P39" s="154"/>
      <c r="Q39" s="154"/>
      <c r="R39" s="154"/>
      <c r="S39" s="154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</row>
    <row r="40" customFormat="false" ht="12.75" hidden="false" customHeight="true" outlineLevel="0" collapsed="false">
      <c r="A40" s="156"/>
      <c r="B40" s="167" t="s">
        <v>51</v>
      </c>
      <c r="C40" s="167" t="s">
        <v>47</v>
      </c>
      <c r="D40" s="167" t="s">
        <v>78</v>
      </c>
      <c r="E40" s="167" t="s">
        <v>49</v>
      </c>
      <c r="F40" s="167" t="s">
        <v>52</v>
      </c>
      <c r="G40" s="167" t="s">
        <v>46</v>
      </c>
      <c r="H40" s="167" t="s">
        <v>5</v>
      </c>
      <c r="I40" s="160"/>
      <c r="J40" s="155"/>
      <c r="K40" s="155"/>
      <c r="L40" s="156"/>
      <c r="M40" s="167" t="s">
        <v>51</v>
      </c>
      <c r="N40" s="167" t="s">
        <v>47</v>
      </c>
      <c r="O40" s="167" t="s">
        <v>78</v>
      </c>
      <c r="P40" s="167" t="s">
        <v>49</v>
      </c>
      <c r="Q40" s="167" t="s">
        <v>52</v>
      </c>
      <c r="R40" s="167" t="s">
        <v>46</v>
      </c>
      <c r="S40" s="167" t="s">
        <v>5</v>
      </c>
      <c r="T40" s="160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</row>
    <row r="41" customFormat="false" ht="12.75" hidden="false" customHeight="true" outlineLevel="0" collapsed="false">
      <c r="A41" s="156"/>
      <c r="B41" s="169" t="n">
        <f aca="false">COUNTIF(B137:AE137,B40)</f>
        <v>3</v>
      </c>
      <c r="C41" s="169" t="n">
        <f aca="false">COUNTIF(B137:AE137,C40)</f>
        <v>4</v>
      </c>
      <c r="D41" s="169" t="n">
        <f aca="false">COUNTIF(B137:AE137,D40)</f>
        <v>0</v>
      </c>
      <c r="E41" s="169" t="n">
        <f aca="false">COUNTIF(B137:AE137,E40)</f>
        <v>0</v>
      </c>
      <c r="F41" s="169" t="n">
        <f aca="false">COUNTIF(B137:AE137,F40)</f>
        <v>0</v>
      </c>
      <c r="G41" s="169" t="n">
        <f aca="false">COUNTIF(B137:AE137,G40)</f>
        <v>1</v>
      </c>
      <c r="H41" s="169" t="n">
        <f aca="false">SUM(B41:G41)</f>
        <v>8</v>
      </c>
      <c r="I41" s="160"/>
      <c r="J41" s="155"/>
      <c r="K41" s="155"/>
      <c r="L41" s="156"/>
      <c r="M41" s="169" t="n">
        <f aca="false">COUNTIF(B138:AE138,M40)</f>
        <v>1</v>
      </c>
      <c r="N41" s="169" t="n">
        <f aca="false">COUNTIF(B138:AE138,N40)</f>
        <v>6</v>
      </c>
      <c r="O41" s="169" t="n">
        <f aca="false">COUNTIF(B138:AE138,O40)</f>
        <v>0</v>
      </c>
      <c r="P41" s="169" t="n">
        <f aca="false">COUNTIF(B138:AE138,P40)</f>
        <v>0</v>
      </c>
      <c r="Q41" s="169" t="n">
        <f aca="false">COUNTIF(B138:AE138,Q40)</f>
        <v>0</v>
      </c>
      <c r="R41" s="169" t="n">
        <f aca="false">COUNTIF(B138:AE138,R40)</f>
        <v>0</v>
      </c>
      <c r="S41" s="169" t="n">
        <f aca="false">SUM(M41:R41)</f>
        <v>7</v>
      </c>
      <c r="T41" s="160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</row>
    <row r="42" customFormat="false" ht="12.75" hidden="false" customHeight="true" outlineLevel="0" collapsed="false">
      <c r="A42" s="156"/>
      <c r="B42" s="170" t="n">
        <f aca="false">IF(H41&gt;0,B41/H41,0)</f>
        <v>0.375</v>
      </c>
      <c r="C42" s="170" t="n">
        <f aca="false">IF(H41&gt;0,C41/H41,0)</f>
        <v>0.5</v>
      </c>
      <c r="D42" s="170" t="n">
        <f aca="false">IF(H41&gt;0,D41/H41,0)</f>
        <v>0</v>
      </c>
      <c r="E42" s="170" t="n">
        <f aca="false">IF(H41&gt;0,E41/H41,0)</f>
        <v>0</v>
      </c>
      <c r="F42" s="170" t="n">
        <f aca="false">IF(H41&gt;0,F41/H41,0)</f>
        <v>0</v>
      </c>
      <c r="G42" s="170" t="n">
        <f aca="false">IF(H41&gt;0,G41/H41,0)</f>
        <v>0.125</v>
      </c>
      <c r="H42" s="170" t="n">
        <f aca="false">SUM(B42:G42)</f>
        <v>1</v>
      </c>
      <c r="I42" s="160"/>
      <c r="J42" s="155"/>
      <c r="K42" s="155"/>
      <c r="L42" s="156"/>
      <c r="M42" s="170" t="n">
        <f aca="false">IF(S41&gt;0,M41/S41,0)</f>
        <v>0.1428571429</v>
      </c>
      <c r="N42" s="170" t="n">
        <f aca="false">IF(S41&gt;0,N41/S41,0)</f>
        <v>0.8571428571</v>
      </c>
      <c r="O42" s="170" t="n">
        <f aca="false">IF(S41&gt;0,O41/S41,0)</f>
        <v>0</v>
      </c>
      <c r="P42" s="170" t="n">
        <f aca="false">IF(S41&gt;0,P41/S41,0)</f>
        <v>0</v>
      </c>
      <c r="Q42" s="170" t="n">
        <f aca="false">IF(S41&gt;0,Q41/S41,0)</f>
        <v>0</v>
      </c>
      <c r="R42" s="170" t="n">
        <f aca="false">IF(S41&gt;0,R41/S41,0)</f>
        <v>0</v>
      </c>
      <c r="S42" s="170" t="n">
        <f aca="false">SUM(M42:R42)</f>
        <v>1</v>
      </c>
      <c r="T42" s="160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</row>
    <row r="43" customFormat="false" ht="12.75" hidden="false" customHeight="true" outlineLevel="0" collapsed="false">
      <c r="A43" s="172" t="s">
        <v>67</v>
      </c>
      <c r="B43" s="183" t="n">
        <f aca="false">IF(H41&gt;0,(B41-G41)/H41,0)</f>
        <v>0.25</v>
      </c>
      <c r="C43" s="163"/>
      <c r="D43" s="163"/>
      <c r="E43" s="163"/>
      <c r="F43" s="163"/>
      <c r="G43" s="163"/>
      <c r="H43" s="163"/>
      <c r="I43" s="155"/>
      <c r="J43" s="155"/>
      <c r="K43" s="155"/>
      <c r="L43" s="172" t="s">
        <v>67</v>
      </c>
      <c r="M43" s="183" t="n">
        <f aca="false">IF(S41&gt;0,(M41-R41)/S41,0)</f>
        <v>0.1428571429</v>
      </c>
      <c r="N43" s="163"/>
      <c r="O43" s="163"/>
      <c r="P43" s="163"/>
      <c r="Q43" s="163"/>
      <c r="R43" s="163"/>
      <c r="S43" s="163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</row>
    <row r="44" customFormat="false" ht="12.75" hidden="false" customHeight="true" outlineLevel="0" collapsed="false">
      <c r="A44" s="172" t="s">
        <v>68</v>
      </c>
      <c r="B44" s="184" t="n">
        <f aca="false">IF(H41&gt;0,(B41+C41+D41+E41)/H41,0)</f>
        <v>0.875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72" t="s">
        <v>68</v>
      </c>
      <c r="M44" s="184" t="n">
        <f aca="false">IF(S41&gt;0,(M41+N41+O41+P41)/S41,0)</f>
        <v>1</v>
      </c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</row>
    <row r="45" customFormat="false" ht="12.75" hidden="false" customHeight="true" outlineLevel="0" collapsed="false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</row>
    <row r="46" customFormat="false" ht="12.75" hidden="false" customHeight="true" outlineLevel="0" collapsed="false">
      <c r="A46" s="155"/>
      <c r="B46" s="165"/>
      <c r="C46" s="155"/>
      <c r="D46" s="155"/>
      <c r="E46" s="155"/>
      <c r="F46" s="155"/>
      <c r="G46" s="155"/>
      <c r="H46" s="155"/>
      <c r="I46" s="16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</row>
    <row r="47" customFormat="false" ht="12.75" hidden="false" customHeight="true" outlineLevel="0" collapsed="false">
      <c r="A47" s="164" t="s">
        <v>88</v>
      </c>
      <c r="B47" s="166" t="s">
        <v>2</v>
      </c>
      <c r="C47" s="154"/>
      <c r="D47" s="154"/>
      <c r="E47" s="154"/>
      <c r="F47" s="154"/>
      <c r="G47" s="154"/>
      <c r="H47" s="155"/>
      <c r="I47" s="166" t="s">
        <v>4</v>
      </c>
      <c r="J47" s="154"/>
      <c r="K47" s="155"/>
      <c r="L47" s="164" t="s">
        <v>89</v>
      </c>
      <c r="M47" s="166" t="s">
        <v>2</v>
      </c>
      <c r="N47" s="154"/>
      <c r="O47" s="154"/>
      <c r="P47" s="154"/>
      <c r="Q47" s="154"/>
      <c r="R47" s="154"/>
      <c r="S47" s="155"/>
      <c r="T47" s="166" t="s">
        <v>4</v>
      </c>
      <c r="U47" s="154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</row>
    <row r="48" customFormat="false" ht="12.75" hidden="false" customHeight="true" outlineLevel="0" collapsed="false">
      <c r="A48" s="156"/>
      <c r="B48" s="167" t="s">
        <v>57</v>
      </c>
      <c r="C48" s="167" t="s">
        <v>56</v>
      </c>
      <c r="D48" s="167" t="s">
        <v>54</v>
      </c>
      <c r="E48" s="167" t="s">
        <v>58</v>
      </c>
      <c r="F48" s="167" t="s">
        <v>59</v>
      </c>
      <c r="G48" s="167" t="s">
        <v>5</v>
      </c>
      <c r="H48" s="168"/>
      <c r="I48" s="167" t="s">
        <v>61</v>
      </c>
      <c r="J48" s="167" t="s">
        <v>53</v>
      </c>
      <c r="K48" s="186"/>
      <c r="L48" s="156"/>
      <c r="M48" s="167" t="s">
        <v>57</v>
      </c>
      <c r="N48" s="167" t="s">
        <v>56</v>
      </c>
      <c r="O48" s="167" t="s">
        <v>54</v>
      </c>
      <c r="P48" s="167" t="s">
        <v>58</v>
      </c>
      <c r="Q48" s="167" t="s">
        <v>59</v>
      </c>
      <c r="R48" s="167" t="s">
        <v>5</v>
      </c>
      <c r="S48" s="168"/>
      <c r="T48" s="167" t="s">
        <v>61</v>
      </c>
      <c r="U48" s="167" t="s">
        <v>53</v>
      </c>
      <c r="V48" s="160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</row>
    <row r="49" customFormat="false" ht="12.75" hidden="false" customHeight="true" outlineLevel="0" collapsed="false">
      <c r="A49" s="156"/>
      <c r="B49" s="169" t="n">
        <f aca="false">COUNTIF(B139:AE139,B48)</f>
        <v>1</v>
      </c>
      <c r="C49" s="169" t="n">
        <f aca="false">COUNTIF(B139:AE139,C48)</f>
        <v>3</v>
      </c>
      <c r="D49" s="169" t="n">
        <f aca="false">COUNTIF(B139:AE139,D48)</f>
        <v>0</v>
      </c>
      <c r="E49" s="169" t="n">
        <f aca="false">COUNTIF(B139:AE139,E48)</f>
        <v>1</v>
      </c>
      <c r="F49" s="169" t="n">
        <f aca="false">COUNTIF(B139:AE139,F48)</f>
        <v>1</v>
      </c>
      <c r="G49" s="169" t="n">
        <f aca="false">SUM(B49:F49)</f>
        <v>6</v>
      </c>
      <c r="H49" s="168"/>
      <c r="I49" s="169" t="n">
        <f aca="false">COUNTIF(B139:AE139,I48)</f>
        <v>1</v>
      </c>
      <c r="J49" s="169" t="n">
        <f aca="false">COUNTIF(B139:AE139,J48)</f>
        <v>0</v>
      </c>
      <c r="K49" s="186"/>
      <c r="L49" s="156"/>
      <c r="M49" s="169" t="n">
        <f aca="false">COUNTIF(B140:AE140,M48)</f>
        <v>0</v>
      </c>
      <c r="N49" s="169" t="n">
        <f aca="false">COUNTIF(B140:AE140,N48)</f>
        <v>0</v>
      </c>
      <c r="O49" s="169" t="n">
        <f aca="false">COUNTIF(B140:AE140,O48)</f>
        <v>0</v>
      </c>
      <c r="P49" s="169" t="n">
        <f aca="false">COUNTIF(B140:AE140,P48)</f>
        <v>0</v>
      </c>
      <c r="Q49" s="169" t="n">
        <f aca="false">COUNTIF(B140:AE140,Q48)</f>
        <v>0</v>
      </c>
      <c r="R49" s="169" t="n">
        <f aca="false">SUM(M49:Q49)</f>
        <v>0</v>
      </c>
      <c r="S49" s="168"/>
      <c r="T49" s="169" t="n">
        <f aca="false">COUNTIF(B140:AE140,T48)</f>
        <v>0</v>
      </c>
      <c r="U49" s="169" t="n">
        <f aca="false">COUNTIF(B140:AE140,U48)</f>
        <v>0</v>
      </c>
      <c r="V49" s="160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</row>
    <row r="50" customFormat="false" ht="12.75" hidden="false" customHeight="true" outlineLevel="0" collapsed="false">
      <c r="A50" s="156"/>
      <c r="B50" s="170" t="n">
        <f aca="false">IF(G49&gt;0,B49/G49,0)</f>
        <v>0.1666666667</v>
      </c>
      <c r="C50" s="170" t="n">
        <f aca="false">IF(G49&gt;0,C49/G49,0)</f>
        <v>0.5</v>
      </c>
      <c r="D50" s="170" t="n">
        <f aca="false">IF(G49&gt;0,D49/G49,0)</f>
        <v>0</v>
      </c>
      <c r="E50" s="170" t="n">
        <f aca="false">IF(G49&gt;0,E49/G49,0)</f>
        <v>0.1666666667</v>
      </c>
      <c r="F50" s="170" t="n">
        <f aca="false">IF(G49&gt;0,F49/G49,0)</f>
        <v>0.1666666667</v>
      </c>
      <c r="G50" s="171" t="n">
        <f aca="false">SUM(B50:F50)</f>
        <v>1.0000000001</v>
      </c>
      <c r="H50" s="160"/>
      <c r="I50" s="163"/>
      <c r="J50" s="163"/>
      <c r="K50" s="153"/>
      <c r="L50" s="156"/>
      <c r="M50" s="170" t="n">
        <f aca="false">IF(R49&gt;0,M49/R49,0)</f>
        <v>0</v>
      </c>
      <c r="N50" s="170" t="n">
        <f aca="false">IF(R49&gt;0,N49/R49,0)</f>
        <v>0</v>
      </c>
      <c r="O50" s="170" t="n">
        <f aca="false">IF(R49&gt;0,O49/R49,0)</f>
        <v>0</v>
      </c>
      <c r="P50" s="170" t="n">
        <f aca="false">IF(R49&gt;0,P49/R49,0)</f>
        <v>0</v>
      </c>
      <c r="Q50" s="170" t="n">
        <f aca="false">IF(R49&gt;0,Q49/R49,0)</f>
        <v>0</v>
      </c>
      <c r="R50" s="171" t="n">
        <f aca="false">SUM(M50:Q50)</f>
        <v>0</v>
      </c>
      <c r="S50" s="160"/>
      <c r="T50" s="163"/>
      <c r="U50" s="163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</row>
    <row r="51" customFormat="false" ht="12.75" hidden="false" customHeight="true" outlineLevel="0" collapsed="false">
      <c r="A51" s="172" t="s">
        <v>67</v>
      </c>
      <c r="B51" s="173" t="n">
        <f aca="false">IF(G49&gt;0,(B49-F49)/G49,0)</f>
        <v>0</v>
      </c>
      <c r="C51" s="163"/>
      <c r="D51" s="174"/>
      <c r="E51" s="174"/>
      <c r="F51" s="174"/>
      <c r="G51" s="163"/>
      <c r="H51" s="155"/>
      <c r="I51" s="155"/>
      <c r="J51" s="155"/>
      <c r="K51" s="153"/>
      <c r="L51" s="172" t="s">
        <v>67</v>
      </c>
      <c r="M51" s="173" t="n">
        <f aca="false">IF(R49&gt;0,(M49-Q49)/R49,0)</f>
        <v>0</v>
      </c>
      <c r="N51" s="163"/>
      <c r="O51" s="174"/>
      <c r="P51" s="174"/>
      <c r="Q51" s="174"/>
      <c r="R51" s="163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</row>
    <row r="52" customFormat="false" ht="12.75" hidden="false" customHeight="true" outlineLevel="0" collapsed="false">
      <c r="A52" s="172" t="s">
        <v>68</v>
      </c>
      <c r="B52" s="176" t="n">
        <f aca="false">IF(G49&gt;0,(B49+C49)/G49,0)</f>
        <v>0.6666666667</v>
      </c>
      <c r="C52" s="177"/>
      <c r="D52" s="155"/>
      <c r="E52" s="155"/>
      <c r="F52" s="155"/>
      <c r="G52" s="155"/>
      <c r="H52" s="155"/>
      <c r="I52" s="155"/>
      <c r="J52" s="155"/>
      <c r="K52" s="153"/>
      <c r="L52" s="172" t="s">
        <v>68</v>
      </c>
      <c r="M52" s="176" t="n">
        <f aca="false">IF(R49&gt;0,(M49+N49)/R49,0)</f>
        <v>0</v>
      </c>
      <c r="N52" s="177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</row>
    <row r="53" customFormat="false" ht="12.75" hidden="false" customHeight="true" outlineLevel="0" collapsed="false">
      <c r="A53" s="155"/>
      <c r="B53" s="178"/>
      <c r="C53" s="177"/>
      <c r="D53" s="155"/>
      <c r="E53" s="155"/>
      <c r="F53" s="155"/>
      <c r="G53" s="155"/>
      <c r="H53" s="155"/>
      <c r="I53" s="165" t="s">
        <v>69</v>
      </c>
      <c r="J53" s="155"/>
      <c r="K53" s="153"/>
      <c r="L53" s="155"/>
      <c r="M53" s="178"/>
      <c r="N53" s="177"/>
      <c r="O53" s="155"/>
      <c r="P53" s="155"/>
      <c r="Q53" s="155"/>
      <c r="R53" s="155"/>
      <c r="S53" s="155"/>
      <c r="T53" s="165" t="s">
        <v>69</v>
      </c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</row>
    <row r="54" customFormat="false" ht="12.75" hidden="false" customHeight="true" outlineLevel="0" collapsed="false">
      <c r="A54" s="155"/>
      <c r="B54" s="166" t="s">
        <v>1</v>
      </c>
      <c r="C54" s="154"/>
      <c r="D54" s="154"/>
      <c r="E54" s="154"/>
      <c r="F54" s="154"/>
      <c r="G54" s="154"/>
      <c r="H54" s="155"/>
      <c r="I54" s="179" t="s">
        <v>0</v>
      </c>
      <c r="J54" s="180" t="n">
        <f aca="false">B56+B63+I49</f>
        <v>2</v>
      </c>
      <c r="K54" s="153"/>
      <c r="L54" s="155"/>
      <c r="M54" s="166" t="s">
        <v>1</v>
      </c>
      <c r="N54" s="154"/>
      <c r="O54" s="154"/>
      <c r="P54" s="154"/>
      <c r="Q54" s="154"/>
      <c r="R54" s="154"/>
      <c r="S54" s="155"/>
      <c r="T54" s="179" t="s">
        <v>0</v>
      </c>
      <c r="U54" s="180" t="n">
        <f aca="false">M56+M63+T49</f>
        <v>0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</row>
    <row r="55" customFormat="false" ht="12.75" hidden="false" customHeight="true" outlineLevel="0" collapsed="false">
      <c r="A55" s="156"/>
      <c r="B55" s="167" t="s">
        <v>50</v>
      </c>
      <c r="C55" s="167" t="s">
        <v>45</v>
      </c>
      <c r="D55" s="167" t="s">
        <v>70</v>
      </c>
      <c r="E55" s="167" t="s">
        <v>71</v>
      </c>
      <c r="F55" s="167" t="s">
        <v>55</v>
      </c>
      <c r="G55" s="167" t="s">
        <v>5</v>
      </c>
      <c r="H55" s="160"/>
      <c r="I55" s="179" t="s">
        <v>72</v>
      </c>
      <c r="J55" s="180" t="n">
        <f aca="false">G63+F56</f>
        <v>2</v>
      </c>
      <c r="K55" s="153"/>
      <c r="L55" s="156"/>
      <c r="M55" s="167" t="s">
        <v>50</v>
      </c>
      <c r="N55" s="167" t="s">
        <v>45</v>
      </c>
      <c r="O55" s="167" t="s">
        <v>70</v>
      </c>
      <c r="P55" s="167" t="s">
        <v>71</v>
      </c>
      <c r="Q55" s="167" t="s">
        <v>55</v>
      </c>
      <c r="R55" s="167" t="s">
        <v>5</v>
      </c>
      <c r="S55" s="160"/>
      <c r="T55" s="179" t="s">
        <v>72</v>
      </c>
      <c r="U55" s="180" t="n">
        <f aca="false">R63+Q56</f>
        <v>0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</row>
    <row r="56" customFormat="false" ht="12.75" hidden="false" customHeight="true" outlineLevel="0" collapsed="false">
      <c r="A56" s="156"/>
      <c r="B56" s="169" t="n">
        <f aca="false">COUNTIF(B139:AE139,B55)</f>
        <v>0</v>
      </c>
      <c r="C56" s="169" t="n">
        <f aca="false">COUNTIF(B139:AE139,C55)</f>
        <v>1</v>
      </c>
      <c r="D56" s="169" t="n">
        <f aca="false">COUNTIF(B139:AE139,D55)</f>
        <v>0</v>
      </c>
      <c r="E56" s="169" t="n">
        <f aca="false">COUNTIF(B139:AE139,E55)</f>
        <v>0</v>
      </c>
      <c r="F56" s="169" t="n">
        <f aca="false">COUNTIF(B139:AE139,F55)</f>
        <v>1</v>
      </c>
      <c r="G56" s="169" t="n">
        <f aca="false">SUM(B56:F56)</f>
        <v>2</v>
      </c>
      <c r="H56" s="160"/>
      <c r="I56" s="179" t="s">
        <v>73</v>
      </c>
      <c r="J56" s="180" t="n">
        <f aca="false">F49</f>
        <v>1</v>
      </c>
      <c r="K56" s="153"/>
      <c r="L56" s="156"/>
      <c r="M56" s="169" t="n">
        <f aca="false">COUNTIF(B140:AE140,M55)</f>
        <v>0</v>
      </c>
      <c r="N56" s="169" t="n">
        <f aca="false">COUNTIF(B140:AE140,N55)</f>
        <v>0</v>
      </c>
      <c r="O56" s="169" t="n">
        <f aca="false">COUNTIF(B140:AE140,O55)</f>
        <v>0</v>
      </c>
      <c r="P56" s="169" t="n">
        <f aca="false">COUNTIF(B140:AE140,P55)</f>
        <v>0</v>
      </c>
      <c r="Q56" s="169" t="n">
        <f aca="false">COUNTIF(B140:AE140,Q55)</f>
        <v>0</v>
      </c>
      <c r="R56" s="169" t="n">
        <f aca="false">SUM(M56:Q56)</f>
        <v>0</v>
      </c>
      <c r="S56" s="160"/>
      <c r="T56" s="179" t="s">
        <v>73</v>
      </c>
      <c r="U56" s="180" t="n">
        <f aca="false">Q49</f>
        <v>0</v>
      </c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</row>
    <row r="57" customFormat="false" ht="12.75" hidden="false" customHeight="true" outlineLevel="0" collapsed="false">
      <c r="A57" s="156"/>
      <c r="B57" s="170" t="n">
        <f aca="false">IF(G56&gt;0,B56/G56,0)</f>
        <v>0</v>
      </c>
      <c r="C57" s="170" t="n">
        <f aca="false">IF(G46&gt;0,C56/G56,0)</f>
        <v>0</v>
      </c>
      <c r="D57" s="170" t="n">
        <f aca="false">IF(G56&gt;0,D56/G56,0)</f>
        <v>0</v>
      </c>
      <c r="E57" s="170" t="n">
        <f aca="false">IF(G46&gt;0,E56/G56,0)</f>
        <v>0</v>
      </c>
      <c r="F57" s="170" t="n">
        <f aca="false">IF(G46&gt;0,F56/G56,0)</f>
        <v>0</v>
      </c>
      <c r="G57" s="170" t="n">
        <f aca="false">SUM(B57:F57)</f>
        <v>0</v>
      </c>
      <c r="H57" s="160"/>
      <c r="I57" s="179" t="s">
        <v>74</v>
      </c>
      <c r="J57" s="180" t="n">
        <f aca="false">F63</f>
        <v>1</v>
      </c>
      <c r="K57" s="153"/>
      <c r="L57" s="156"/>
      <c r="M57" s="170" t="n">
        <f aca="false">IF(R56&gt;0,M56/R56,0)</f>
        <v>0</v>
      </c>
      <c r="N57" s="170" t="n">
        <f aca="false">IF(G113&gt;0,N56/R56,0)</f>
        <v>0</v>
      </c>
      <c r="O57" s="170" t="n">
        <f aca="false">IF(R56&gt;0,O56/R56,0)</f>
        <v>0</v>
      </c>
      <c r="P57" s="170" t="n">
        <f aca="false">IF(G113&gt;0,P56/R56,0)</f>
        <v>0</v>
      </c>
      <c r="Q57" s="170" t="n">
        <f aca="false">IF(G113&gt;0,Q56/R56,0)</f>
        <v>0</v>
      </c>
      <c r="R57" s="170" t="n">
        <f aca="false">SUM(M57:Q57)</f>
        <v>0</v>
      </c>
      <c r="S57" s="160"/>
      <c r="T57" s="179" t="s">
        <v>74</v>
      </c>
      <c r="U57" s="180" t="n">
        <f aca="false">Q63</f>
        <v>0</v>
      </c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</row>
    <row r="58" customFormat="false" ht="12.75" hidden="false" customHeight="true" outlineLevel="0" collapsed="false">
      <c r="A58" s="172" t="s">
        <v>67</v>
      </c>
      <c r="B58" s="173" t="n">
        <f aca="false">IF(G56&gt;0,(B56-F56)/G56,0)</f>
        <v>-0.5</v>
      </c>
      <c r="C58" s="163"/>
      <c r="D58" s="163"/>
      <c r="E58" s="163"/>
      <c r="F58" s="163"/>
      <c r="G58" s="163"/>
      <c r="H58" s="155"/>
      <c r="I58" s="179" t="s">
        <v>75</v>
      </c>
      <c r="J58" s="181" t="n">
        <f aca="false">B51</f>
        <v>0</v>
      </c>
      <c r="K58" s="153"/>
      <c r="L58" s="172" t="s">
        <v>67</v>
      </c>
      <c r="M58" s="173" t="n">
        <f aca="false">IF(R56&gt;0,(M56-Q56)/R56,0)</f>
        <v>0</v>
      </c>
      <c r="N58" s="163"/>
      <c r="O58" s="163"/>
      <c r="P58" s="163"/>
      <c r="Q58" s="163"/>
      <c r="R58" s="163"/>
      <c r="S58" s="155"/>
      <c r="T58" s="179" t="s">
        <v>75</v>
      </c>
      <c r="U58" s="181" t="n">
        <f aca="false">M51</f>
        <v>0</v>
      </c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</row>
    <row r="59" customFormat="false" ht="12.75" hidden="false" customHeight="true" outlineLevel="0" collapsed="false">
      <c r="A59" s="172" t="s">
        <v>68</v>
      </c>
      <c r="B59" s="176" t="n">
        <f aca="false">IF(G56&gt;0,(B56+C56)/G56,0)</f>
        <v>0.5</v>
      </c>
      <c r="C59" s="155"/>
      <c r="D59" s="155"/>
      <c r="E59" s="155"/>
      <c r="F59" s="155"/>
      <c r="G59" s="155"/>
      <c r="H59" s="155"/>
      <c r="I59" s="179" t="s">
        <v>77</v>
      </c>
      <c r="J59" s="181" t="n">
        <f aca="false">B65</f>
        <v>0</v>
      </c>
      <c r="K59" s="153"/>
      <c r="L59" s="172" t="s">
        <v>68</v>
      </c>
      <c r="M59" s="176" t="n">
        <f aca="false">IF(R56&gt;0,(M56+N56)/R56,0)</f>
        <v>0</v>
      </c>
      <c r="N59" s="155"/>
      <c r="O59" s="155"/>
      <c r="P59" s="155"/>
      <c r="Q59" s="155"/>
      <c r="R59" s="155"/>
      <c r="S59" s="155"/>
      <c r="T59" s="179" t="s">
        <v>77</v>
      </c>
      <c r="U59" s="181" t="n">
        <f aca="false">M65</f>
        <v>0</v>
      </c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</row>
    <row r="60" customFormat="false" ht="12.75" hidden="false" customHeight="true" outlineLevel="0" collapsed="false">
      <c r="A60" s="155"/>
      <c r="B60" s="184"/>
      <c r="C60" s="155"/>
      <c r="D60" s="155"/>
      <c r="E60" s="155"/>
      <c r="F60" s="155"/>
      <c r="G60" s="155"/>
      <c r="H60" s="155"/>
      <c r="I60" s="155"/>
      <c r="J60" s="155"/>
      <c r="K60" s="153"/>
      <c r="L60" s="155"/>
      <c r="M60" s="178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</row>
    <row r="61" customFormat="false" ht="12.75" hidden="false" customHeight="true" outlineLevel="0" collapsed="false">
      <c r="A61" s="155"/>
      <c r="B61" s="166" t="s">
        <v>3</v>
      </c>
      <c r="C61" s="154"/>
      <c r="D61" s="154"/>
      <c r="E61" s="154"/>
      <c r="F61" s="154"/>
      <c r="G61" s="154"/>
      <c r="H61" s="154"/>
      <c r="I61" s="155"/>
      <c r="J61" s="155"/>
      <c r="K61" s="153"/>
      <c r="L61" s="155"/>
      <c r="M61" s="166" t="s">
        <v>3</v>
      </c>
      <c r="N61" s="154"/>
      <c r="O61" s="154"/>
      <c r="P61" s="154"/>
      <c r="Q61" s="154"/>
      <c r="R61" s="154"/>
      <c r="S61" s="154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</row>
    <row r="62" customFormat="false" ht="12.75" hidden="false" customHeight="true" outlineLevel="0" collapsed="false">
      <c r="A62" s="156"/>
      <c r="B62" s="167" t="s">
        <v>51</v>
      </c>
      <c r="C62" s="167" t="s">
        <v>47</v>
      </c>
      <c r="D62" s="167" t="s">
        <v>78</v>
      </c>
      <c r="E62" s="167" t="s">
        <v>49</v>
      </c>
      <c r="F62" s="167" t="s">
        <v>52</v>
      </c>
      <c r="G62" s="167" t="s">
        <v>46</v>
      </c>
      <c r="H62" s="167" t="s">
        <v>5</v>
      </c>
      <c r="I62" s="160"/>
      <c r="J62" s="155"/>
      <c r="K62" s="153"/>
      <c r="L62" s="156"/>
      <c r="M62" s="167" t="s">
        <v>51</v>
      </c>
      <c r="N62" s="167" t="s">
        <v>47</v>
      </c>
      <c r="O62" s="167" t="s">
        <v>78</v>
      </c>
      <c r="P62" s="167" t="s">
        <v>49</v>
      </c>
      <c r="Q62" s="167" t="s">
        <v>52</v>
      </c>
      <c r="R62" s="167" t="s">
        <v>46</v>
      </c>
      <c r="S62" s="167" t="s">
        <v>5</v>
      </c>
      <c r="T62" s="160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</row>
    <row r="63" customFormat="false" ht="12.75" hidden="false" customHeight="true" outlineLevel="0" collapsed="false">
      <c r="A63" s="156"/>
      <c r="B63" s="169" t="n">
        <f aca="false">COUNTIF(B139:AE139,B62)</f>
        <v>1</v>
      </c>
      <c r="C63" s="169" t="n">
        <f aca="false">COUNTIF(B139:AE139,C62)</f>
        <v>4</v>
      </c>
      <c r="D63" s="169" t="n">
        <f aca="false">COUNTIF(B139:AE139,D62)</f>
        <v>0</v>
      </c>
      <c r="E63" s="169" t="n">
        <f aca="false">COUNTIF(B139:AE139,E62)</f>
        <v>0</v>
      </c>
      <c r="F63" s="169" t="n">
        <f aca="false">COUNTIF(B139:AE139,F62)</f>
        <v>1</v>
      </c>
      <c r="G63" s="169" t="n">
        <f aca="false">COUNTIF(B139:AE139,G62)</f>
        <v>1</v>
      </c>
      <c r="H63" s="169" t="n">
        <f aca="false">SUM(B63:G63)</f>
        <v>7</v>
      </c>
      <c r="I63" s="160"/>
      <c r="J63" s="155"/>
      <c r="K63" s="153"/>
      <c r="L63" s="156"/>
      <c r="M63" s="169" t="n">
        <f aca="false">COUNTIF(B140:AE140,M62)</f>
        <v>0</v>
      </c>
      <c r="N63" s="169" t="n">
        <f aca="false">COUNTIF(B140:AE140,N62)</f>
        <v>0</v>
      </c>
      <c r="O63" s="169" t="n">
        <f aca="false">COUNTIF(B140:AE140,O62)</f>
        <v>0</v>
      </c>
      <c r="P63" s="169" t="n">
        <f aca="false">COUNTIF(B140:AE140,P62)</f>
        <v>0</v>
      </c>
      <c r="Q63" s="169" t="n">
        <f aca="false">COUNTIF(B140:AE140,Q62)</f>
        <v>0</v>
      </c>
      <c r="R63" s="169" t="n">
        <f aca="false">COUNTIF(B140:AE140,R62)</f>
        <v>0</v>
      </c>
      <c r="S63" s="169" t="n">
        <f aca="false">SUM(M63:R63)</f>
        <v>0</v>
      </c>
      <c r="T63" s="160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</row>
    <row r="64" customFormat="false" ht="12.75" hidden="false" customHeight="true" outlineLevel="0" collapsed="false">
      <c r="A64" s="156"/>
      <c r="B64" s="170" t="n">
        <f aca="false">IF(H63&gt;0,B63/H63,0)</f>
        <v>0.1428571429</v>
      </c>
      <c r="C64" s="170" t="n">
        <f aca="false">IF(H63&gt;0,C63/H63,0)</f>
        <v>0.5714285714</v>
      </c>
      <c r="D64" s="170" t="n">
        <f aca="false">IF(H63&gt;0,D63/H63,0)</f>
        <v>0</v>
      </c>
      <c r="E64" s="170" t="n">
        <f aca="false">IF(H63&gt;0,E63/H63,0)</f>
        <v>0</v>
      </c>
      <c r="F64" s="170" t="n">
        <f aca="false">IF(H63&gt;0,F63/H63,0)</f>
        <v>0.1428571429</v>
      </c>
      <c r="G64" s="170" t="n">
        <f aca="false">IF(H63&gt;0,G63/H63,0)</f>
        <v>0.1428571429</v>
      </c>
      <c r="H64" s="170" t="n">
        <f aca="false">SUM(B64:G64)</f>
        <v>1.0000000001</v>
      </c>
      <c r="I64" s="160"/>
      <c r="J64" s="155"/>
      <c r="K64" s="153"/>
      <c r="L64" s="156"/>
      <c r="M64" s="170" t="n">
        <f aca="false">IF(S63&gt;0,M63/S63,0)</f>
        <v>0</v>
      </c>
      <c r="N64" s="170" t="n">
        <f aca="false">IF(S63&gt;0,N63/S63,0)</f>
        <v>0</v>
      </c>
      <c r="O64" s="170" t="n">
        <f aca="false">IF(S63&gt;0,O63/S63,0)</f>
        <v>0</v>
      </c>
      <c r="P64" s="170" t="n">
        <f aca="false">IF(S63&gt;0,P63/S63,0)</f>
        <v>0</v>
      </c>
      <c r="Q64" s="170" t="n">
        <f aca="false">IF(S63&gt;0,Q63/S63,0)</f>
        <v>0</v>
      </c>
      <c r="R64" s="170" t="n">
        <f aca="false">IF(S63&gt;0,R63/S63,0)</f>
        <v>0</v>
      </c>
      <c r="S64" s="170" t="n">
        <f aca="false">SUM(M64:R64)</f>
        <v>0</v>
      </c>
      <c r="T64" s="160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</row>
    <row r="65" customFormat="false" ht="12.75" hidden="false" customHeight="true" outlineLevel="0" collapsed="false">
      <c r="A65" s="172" t="s">
        <v>67</v>
      </c>
      <c r="B65" s="183" t="n">
        <f aca="false">IF(H63&gt;0,(B63-G63)/H63,0)</f>
        <v>0</v>
      </c>
      <c r="C65" s="163"/>
      <c r="D65" s="163"/>
      <c r="E65" s="163"/>
      <c r="F65" s="163"/>
      <c r="G65" s="163"/>
      <c r="H65" s="163"/>
      <c r="I65" s="155"/>
      <c r="J65" s="155"/>
      <c r="K65" s="153"/>
      <c r="L65" s="172" t="s">
        <v>67</v>
      </c>
      <c r="M65" s="183" t="n">
        <f aca="false">IF(S63&gt;0,(M63-R63)/S63,0)</f>
        <v>0</v>
      </c>
      <c r="N65" s="163"/>
      <c r="O65" s="163"/>
      <c r="P65" s="163"/>
      <c r="Q65" s="163"/>
      <c r="R65" s="163"/>
      <c r="S65" s="163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</row>
    <row r="66" customFormat="false" ht="12.75" hidden="false" customHeight="true" outlineLevel="0" collapsed="false">
      <c r="A66" s="172" t="s">
        <v>68</v>
      </c>
      <c r="B66" s="184" t="n">
        <f aca="false">IF(H63&gt;0,(B63+C63+D63+E63)/H63,0)</f>
        <v>0.7142857143</v>
      </c>
      <c r="C66" s="155"/>
      <c r="D66" s="155"/>
      <c r="E66" s="155"/>
      <c r="F66" s="155"/>
      <c r="G66" s="155"/>
      <c r="H66" s="155"/>
      <c r="I66" s="155"/>
      <c r="J66" s="155"/>
      <c r="K66" s="153"/>
      <c r="L66" s="172" t="s">
        <v>68</v>
      </c>
      <c r="M66" s="184" t="n">
        <f aca="false">IF(S63&gt;0,(M63+N63+O63+P63)/S63,0)</f>
        <v>0</v>
      </c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</row>
    <row r="67" customFormat="false" ht="12.75" hidden="false" customHeight="true" outlineLevel="0" collapsed="false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</row>
    <row r="68" customFormat="false" ht="12.75" hidden="false" customHeight="true" outlineLevel="0" collapsed="false">
      <c r="A68" s="155"/>
      <c r="B68" s="18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</row>
    <row r="69" customFormat="false" ht="12.75" hidden="false" customHeight="true" outlineLevel="0" collapsed="false">
      <c r="A69" s="155"/>
      <c r="B69" s="165"/>
      <c r="C69" s="155"/>
      <c r="D69" s="155"/>
      <c r="E69" s="155"/>
      <c r="F69" s="155"/>
      <c r="G69" s="155"/>
      <c r="H69" s="155"/>
      <c r="I69" s="16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</row>
    <row r="70" customFormat="false" ht="12.75" hidden="false" customHeight="true" outlineLevel="0" collapsed="false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</row>
    <row r="71" customFormat="false" ht="12.75" hidden="false" customHeight="true" outlineLevel="0" collapsed="false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</row>
    <row r="72" customFormat="false" ht="12.75" hidden="false" customHeight="true" outlineLevel="0" collapsed="false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</row>
    <row r="73" customFormat="false" ht="12.75" hidden="false" customHeight="true" outlineLevel="0" collapsed="false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</row>
    <row r="74" customFormat="false" ht="12.75" hidden="false" customHeight="true" outlineLevel="0" collapsed="false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</row>
    <row r="75" customFormat="false" ht="12.75" hidden="false" customHeight="true" outlineLevel="0" collapsed="false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</row>
    <row r="76" customFormat="false" ht="12.75" hidden="false" customHeight="true" outlineLevel="0" collapsed="false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</row>
    <row r="77" customFormat="false" ht="12.75" hidden="false" customHeight="true" outlineLevel="0" collapsed="false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</row>
    <row r="78" customFormat="false" ht="12.75" hidden="false" customHeight="true" outlineLevel="0" collapsed="false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</row>
    <row r="79" customFormat="false" ht="12.75" hidden="false" customHeight="true" outlineLevel="0" collapsed="false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</row>
    <row r="80" customFormat="false" ht="12.75" hidden="false" customHeight="true" outlineLevel="0" collapsed="false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</row>
    <row r="81" customFormat="false" ht="12.75" hidden="false" customHeight="true" outlineLevel="0" collapsed="false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</row>
    <row r="82" customFormat="false" ht="12.75" hidden="false" customHeight="true" outlineLevel="0" collapsed="false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</row>
    <row r="83" customFormat="false" ht="12.75" hidden="false" customHeight="true" outlineLevel="0" collapsed="false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</row>
    <row r="84" customFormat="false" ht="12.75" hidden="false" customHeight="true" outlineLevel="0" collapsed="false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</row>
    <row r="85" customFormat="false" ht="12.75" hidden="false" customHeight="true" outlineLevel="0" collapsed="false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</row>
    <row r="86" customFormat="false" ht="12.75" hidden="false" customHeight="true" outlineLevel="0" collapsed="false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</row>
    <row r="87" customFormat="false" ht="12.75" hidden="false" customHeight="true" outlineLevel="0" collapsed="false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</row>
    <row r="88" customFormat="false" ht="12.75" hidden="false" customHeight="true" outlineLevel="0" collapsed="false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</row>
    <row r="89" customFormat="false" ht="12.75" hidden="false" customHeight="true" outlineLevel="0" collapsed="false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</row>
    <row r="90" customFormat="false" ht="12.75" hidden="false" customHeight="true" outlineLevel="0" collapsed="false">
      <c r="A90" s="155"/>
      <c r="B90" s="18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</row>
    <row r="91" customFormat="false" ht="12.75" hidden="false" customHeight="true" outlineLevel="0" collapsed="false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</row>
    <row r="92" customFormat="false" ht="12.75" hidden="false" customHeight="true" outlineLevel="0" collapsed="false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</row>
    <row r="93" customFormat="false" ht="12.75" hidden="false" customHeight="true" outlineLevel="0" collapsed="false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</row>
    <row r="94" customFormat="false" ht="12.75" hidden="false" customHeight="true" outlineLevel="0" collapsed="false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</row>
    <row r="95" customFormat="false" ht="12.75" hidden="false" customHeight="true" outlineLevel="0" collapsed="false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</row>
    <row r="96" customFormat="false" ht="12.75" hidden="false" customHeight="true" outlineLevel="0" collapsed="false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</row>
    <row r="97" customFormat="false" ht="12.75" hidden="false" customHeight="true" outlineLevel="0" collapsed="false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</row>
    <row r="98" customFormat="false" ht="12.75" hidden="false" customHeight="true" outlineLevel="0" collapsed="false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</row>
    <row r="99" customFormat="false" ht="12.75" hidden="false" customHeight="true" outlineLevel="0" collapsed="false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</row>
    <row r="100" customFormat="false" ht="12.75" hidden="false" customHeight="true" outlineLevel="0" collapsed="false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</row>
    <row r="101" customFormat="false" ht="12.75" hidden="false" customHeight="true" outlineLevel="0" collapsed="false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</row>
    <row r="102" customFormat="false" ht="12.75" hidden="false" customHeight="true" outlineLevel="0" collapsed="false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</row>
    <row r="103" customFormat="false" ht="12.75" hidden="false" customHeight="true" outlineLevel="0" collapsed="false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</row>
    <row r="104" customFormat="false" ht="12.75" hidden="false" customHeight="true" outlineLevel="0" collapsed="false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</row>
    <row r="105" customFormat="false" ht="12.75" hidden="false" customHeight="true" outlineLevel="0" collapsed="false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</row>
    <row r="106" customFormat="false" ht="12.75" hidden="false" customHeight="true" outlineLevel="0" collapsed="false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</row>
    <row r="107" customFormat="false" ht="12.75" hidden="false" customHeight="true" outlineLevel="0" collapsed="false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</row>
    <row r="108" customFormat="false" ht="12.75" hidden="false" customHeight="true" outlineLevel="0" collapsed="false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</row>
    <row r="109" customFormat="false" ht="12.75" hidden="false" customHeight="true" outlineLevel="0" collapsed="false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</row>
    <row r="110" customFormat="false" ht="12.75" hidden="false" customHeight="true" outlineLevel="0" collapsed="false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</row>
    <row r="111" customFormat="false" ht="12.75" hidden="false" customHeight="true" outlineLevel="0" collapsed="false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</row>
    <row r="112" customFormat="false" ht="12.75" hidden="false" customHeight="true" outlineLevel="0" collapsed="false">
      <c r="A112" s="155"/>
      <c r="B112" s="184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</row>
    <row r="113" customFormat="false" ht="12.75" hidden="false" customHeight="true" outlineLevel="0" collapsed="false">
      <c r="A113" s="155"/>
      <c r="B113" s="165"/>
      <c r="C113" s="155"/>
      <c r="D113" s="155"/>
      <c r="E113" s="155"/>
      <c r="F113" s="155"/>
      <c r="G113" s="155"/>
      <c r="H113" s="155"/>
      <c r="I113" s="16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customFormat="false" ht="12.75" hidden="false" customHeight="true" outlineLevel="0" collapsed="false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</row>
    <row r="115" customFormat="false" ht="12.75" hidden="false" customHeight="true" outlineLevel="0" collapsed="false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</row>
    <row r="116" customFormat="false" ht="12.75" hidden="false" customHeight="true" outlineLevel="0" collapsed="false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</row>
    <row r="117" customFormat="false" ht="12.75" hidden="false" customHeight="true" outlineLevel="0" collapsed="false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</row>
    <row r="118" customFormat="false" ht="12.75" hidden="false" customHeight="true" outlineLevel="0" collapsed="false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</row>
    <row r="119" customFormat="false" ht="12.75" hidden="false" customHeight="true" outlineLevel="0" collapsed="false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</row>
    <row r="120" customFormat="false" ht="12.75" hidden="false" customHeight="true" outlineLevel="0" collapsed="false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</row>
    <row r="121" customFormat="false" ht="12.75" hidden="false" customHeight="true" outlineLevel="0" collapsed="false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</row>
    <row r="122" customFormat="false" ht="12.75" hidden="false" customHeight="true" outlineLevel="0" collapsed="false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</row>
    <row r="123" customFormat="false" ht="12.75" hidden="false" customHeight="true" outlineLevel="0" collapsed="false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</row>
    <row r="124" customFormat="false" ht="12.75" hidden="false" customHeight="true" outlineLevel="0" collapsed="false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</row>
    <row r="125" customFormat="false" ht="12.75" hidden="false" customHeight="true" outlineLevel="0" collapsed="false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</row>
    <row r="126" customFormat="false" ht="12.75" hidden="false" customHeight="true" outlineLevel="0" collapsed="false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</row>
    <row r="127" customFormat="false" ht="12.75" hidden="false" customHeight="true" outlineLevel="0" collapsed="false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</row>
    <row r="128" customFormat="false" ht="12.75" hidden="false" customHeight="true" outlineLevel="0" collapsed="false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</row>
    <row r="129" customFormat="false" ht="12.75" hidden="false" customHeight="true" outlineLevel="0" collapsed="false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</row>
    <row r="130" customFormat="false" ht="12.75" hidden="false" customHeight="true" outlineLevel="0" collapsed="false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</row>
    <row r="131" customFormat="false" ht="12.75" hidden="false" customHeight="true" outlineLevel="0" collapsed="false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</row>
    <row r="132" customFormat="false" ht="12.75" hidden="false" customHeight="true" outlineLevel="0" collapsed="false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</row>
    <row r="133" customFormat="false" ht="12.75" hidden="false" customHeight="true" outlineLevel="0" collapsed="false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</row>
    <row r="134" customFormat="false" ht="12.75" hidden="false" customHeight="true" outlineLevel="0" collapsed="false">
      <c r="A134" s="155"/>
      <c r="B134" s="184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</row>
    <row r="135" customFormat="false" ht="12.75" hidden="false" customHeight="true" outlineLevel="0" collapsed="false">
      <c r="A135" s="172"/>
      <c r="B135" s="184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</row>
    <row r="136" customFormat="false" ht="12.75" hidden="false" customHeight="true" outlineLevel="0" collapsed="false">
      <c r="A136" s="187" t="s">
        <v>90</v>
      </c>
      <c r="B136" s="187" t="str">
        <f aca="false">VLOOKUP(B1,Dati!B2:AF13,2,0)</f>
        <v>R-</v>
      </c>
      <c r="C136" s="187" t="str">
        <f aca="false">VLOOKUP(B1,Dati!B2:AF13,3,0)</f>
        <v>R+</v>
      </c>
      <c r="D136" s="187" t="str">
        <f aca="false">VLOOKUP(B1,Dati!B2:AF13,4,0)</f>
        <v>R#</v>
      </c>
      <c r="E136" s="187" t="str">
        <f aca="false">VLOOKUP(B1,Dati!B2:AF13,5,0)</f>
        <v>A=</v>
      </c>
      <c r="F136" s="187" t="str">
        <f aca="false">VLOOKUP(B1,Dati!B2:AF13,6,0)</f>
        <v>R+</v>
      </c>
      <c r="G136" s="187" t="str">
        <f aca="false">VLOOKUP(B1,Dati!B2:AF13,7,0)</f>
        <v>B=</v>
      </c>
      <c r="H136" s="187" t="str">
        <f aca="false">VLOOKUP(B1,Dati!B2:AF13,8,0)</f>
        <v>R-</v>
      </c>
      <c r="I136" s="187" t="str">
        <f aca="false">VLOOKUP(B1,Dati!B2:AF13,9,0)</f>
        <v>R-</v>
      </c>
      <c r="J136" s="187" t="n">
        <f aca="false">VLOOKUP(B1,Dati!B2:AF13,10,0)</f>
        <v>0</v>
      </c>
      <c r="K136" s="187" t="n">
        <f aca="false">VLOOKUP(B1,Dati!B2:AF13,11,0)</f>
        <v>0</v>
      </c>
      <c r="L136" s="187" t="n">
        <f aca="false">VLOOKUP(B1,Dati!B2:AF13,12,0)</f>
        <v>0</v>
      </c>
      <c r="M136" s="187" t="n">
        <f aca="false">VLOOKUP(B1,Dati!B2:AF13,13,0)</f>
        <v>0</v>
      </c>
      <c r="N136" s="187" t="n">
        <f aca="false">VLOOKUP(B1,Dati!B2:AF13,14,0)</f>
        <v>0</v>
      </c>
      <c r="O136" s="187" t="n">
        <f aca="false">VLOOKUP(B1,Dati!B2:AF13,15,0)</f>
        <v>0</v>
      </c>
      <c r="P136" s="187" t="n">
        <f aca="false">VLOOKUP(B1,Dati!B2:AF13,16,0)</f>
        <v>0</v>
      </c>
      <c r="Q136" s="187" t="n">
        <f aca="false">VLOOKUP(B1,Dati!B2:AF13,17,0)</f>
        <v>0</v>
      </c>
      <c r="R136" s="187" t="n">
        <f aca="false">VLOOKUP(B1,Dati!B2:AF13,18,0)</f>
        <v>0</v>
      </c>
      <c r="S136" s="187" t="n">
        <f aca="false">VLOOKUP(B1,Dati!B2:AF13,19,0)</f>
        <v>0</v>
      </c>
      <c r="T136" s="187" t="n">
        <f aca="false">VLOOKUP(B1,Dati!B2:AF13,20,0)</f>
        <v>0</v>
      </c>
      <c r="U136" s="187" t="n">
        <f aca="false">VLOOKUP(B1,Dati!B2:AF13,21,0)</f>
        <v>0</v>
      </c>
      <c r="V136" s="187" t="n">
        <f aca="false">VLOOKUP(B1,Dati!B2:AF13,22,0)</f>
        <v>0</v>
      </c>
      <c r="W136" s="187" t="n">
        <f aca="false">VLOOKUP(B1,Dati!B2:AF13,23,0)</f>
        <v>0</v>
      </c>
      <c r="X136" s="187" t="n">
        <f aca="false">VLOOKUP(B1,Dati!B2:AF13,24,0)</f>
        <v>0</v>
      </c>
      <c r="Y136" s="187" t="n">
        <f aca="false">VLOOKUP(B1,Dati!B2:AF13,25,0)</f>
        <v>0</v>
      </c>
      <c r="Z136" s="187" t="n">
        <f aca="false">VLOOKUP(B1,Dati!B2:AF13,26,0)</f>
        <v>0</v>
      </c>
      <c r="AA136" s="187" t="n">
        <f aca="false">VLOOKUP(B1,Dati!B2:AF13,27,0)</f>
        <v>0</v>
      </c>
      <c r="AB136" s="187" t="n">
        <f aca="false">VLOOKUP(B1,Dati!B2:AF13,28,0)</f>
        <v>0</v>
      </c>
      <c r="AC136" s="187" t="n">
        <f aca="false">VLOOKUP(B1,Dati!B2:AF13,29,0)</f>
        <v>0</v>
      </c>
      <c r="AD136" s="187" t="n">
        <f aca="false">VLOOKUP(B1,Dati!B2:AF13,30,0)</f>
        <v>0</v>
      </c>
      <c r="AE136" s="187" t="n">
        <f aca="false">VLOOKUP(B1,Dati!B2:AF13,31,0)</f>
        <v>0</v>
      </c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</row>
    <row r="137" customFormat="false" ht="12.75" hidden="false" customHeight="true" outlineLevel="0" collapsed="false">
      <c r="A137" s="187" t="s">
        <v>91</v>
      </c>
      <c r="B137" s="187" t="str">
        <f aca="false">VLOOKUP(B1,Dati!B16:AF27,2,0)</f>
        <v>R+</v>
      </c>
      <c r="C137" s="187" t="str">
        <f aca="false">VLOOKUP(B1,Dati!B16:AF27,3,0)</f>
        <v>A+</v>
      </c>
      <c r="D137" s="187" t="str">
        <f aca="false">VLOOKUP(B1,Dati!B16:AF27,4,0)</f>
        <v>R/</v>
      </c>
      <c r="E137" s="187" t="str">
        <f aca="false">VLOOKUP(B1,Dati!B16:AF27,5,0)</f>
        <v>A#</v>
      </c>
      <c r="F137" s="187" t="str">
        <f aca="false">VLOOKUP(B1,Dati!B16:AF27,6,0)</f>
        <v>A#</v>
      </c>
      <c r="G137" s="187" t="str">
        <f aca="false">VLOOKUP(B1,Dati!B16:AF27,7,0)</f>
        <v>B#</v>
      </c>
      <c r="H137" s="187" t="str">
        <f aca="false">VLOOKUP(B1,Dati!B16:AF27,8,0)</f>
        <v>B+</v>
      </c>
      <c r="I137" s="187" t="str">
        <f aca="false">VLOOKUP(B1,Dati!B16:AF27,9,0)</f>
        <v>R=</v>
      </c>
      <c r="J137" s="187" t="str">
        <f aca="false">VLOOKUP(B1,Dati!B16:AF27,10,0)</f>
        <v>R+</v>
      </c>
      <c r="K137" s="187" t="str">
        <f aca="false">VLOOKUP(B1,Dati!B16:AF27,11,0)</f>
        <v>A=</v>
      </c>
      <c r="L137" s="187" t="str">
        <f aca="false">VLOOKUP(B1,Dati!B16:AF27,12,0)</f>
        <v>R-</v>
      </c>
      <c r="M137" s="187" t="str">
        <f aca="false">VLOOKUP(B1,Dati!B16:AF27,13,0)</f>
        <v>A+</v>
      </c>
      <c r="N137" s="187" t="str">
        <f aca="false">VLOOKUP(B1,Dati!B16:AF27,14,0)</f>
        <v>A+</v>
      </c>
      <c r="O137" s="187" t="str">
        <f aca="false">VLOOKUP(B1,Dati!B16:AF27,15,0)</f>
        <v>A+</v>
      </c>
      <c r="P137" s="187" t="str">
        <f aca="false">VLOOKUP(B1,Dati!B16:AF27,16,0)</f>
        <v>R#</v>
      </c>
      <c r="Q137" s="187" t="str">
        <f aca="false">VLOOKUP(B1,Dati!B16:AF27,17,0)</f>
        <v>A#</v>
      </c>
      <c r="R137" s="187" t="str">
        <f aca="false">VLOOKUP(B1,Dati!B16:AF27,18,0)</f>
        <v>B=</v>
      </c>
      <c r="S137" s="187" t="str">
        <f aca="false">VLOOKUP(B1,Dati!B16:AF27,19,0)</f>
        <v>R#</v>
      </c>
      <c r="T137" s="187" t="n">
        <f aca="false">VLOOKUP(B1,Dati!B16:AF27,20,0)</f>
        <v>0</v>
      </c>
      <c r="U137" s="187" t="n">
        <f aca="false">VLOOKUP(B1,Dati!B16:AF27,21,0)</f>
        <v>0</v>
      </c>
      <c r="V137" s="187" t="n">
        <f aca="false">VLOOKUP(B1,Dati!B16:AF27,22,0)</f>
        <v>0</v>
      </c>
      <c r="W137" s="187" t="n">
        <f aca="false">VLOOKUP(B1,Dati!B16:AF27,23,0)</f>
        <v>0</v>
      </c>
      <c r="X137" s="187" t="n">
        <f aca="false">VLOOKUP(B1,Dati!B16:AF27,24,0)</f>
        <v>0</v>
      </c>
      <c r="Y137" s="187" t="n">
        <f aca="false">VLOOKUP(B1,Dati!B16:AF27,25,0)</f>
        <v>0</v>
      </c>
      <c r="Z137" s="187" t="n">
        <f aca="false">VLOOKUP(B1,Dati!B16:AF27,26,0)</f>
        <v>0</v>
      </c>
      <c r="AA137" s="187" t="n">
        <f aca="false">VLOOKUP(B1,Dati!B16:AF27,27,0)</f>
        <v>0</v>
      </c>
      <c r="AB137" s="187" t="n">
        <f aca="false">VLOOKUP(B1,Dati!B16:AF27,28,0)</f>
        <v>0</v>
      </c>
      <c r="AC137" s="187" t="n">
        <f aca="false">VLOOKUP(B1,Dati!B16:AF27,29,0)</f>
        <v>0</v>
      </c>
      <c r="AD137" s="187" t="n">
        <f aca="false">VLOOKUP(B1,Dati!B16:AF27,30,0)</f>
        <v>0</v>
      </c>
      <c r="AE137" s="187" t="n">
        <f aca="false">VLOOKUP(B1,Dati!B16:AF27,31,0)</f>
        <v>0</v>
      </c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</row>
    <row r="138" customFormat="false" ht="12.75" hidden="false" customHeight="true" outlineLevel="0" collapsed="false">
      <c r="A138" s="187" t="s">
        <v>92</v>
      </c>
      <c r="B138" s="187" t="str">
        <f aca="false">VLOOKUP(B1,Dati!B30:AF41,2,0)</f>
        <v>B+</v>
      </c>
      <c r="C138" s="187" t="str">
        <f aca="false">VLOOKUP(B1,Dati!B30:AF41,3,0)</f>
        <v>R#</v>
      </c>
      <c r="D138" s="187" t="str">
        <f aca="false">VLOOKUP(B1,Dati!B30:AF41,4,0)</f>
        <v>R+</v>
      </c>
      <c r="E138" s="187" t="str">
        <f aca="false">VLOOKUP(B1,Dati!B30:AF41,5,0)</f>
        <v>A+</v>
      </c>
      <c r="F138" s="187" t="str">
        <f aca="false">VLOOKUP(B1,Dati!B30:AF41,6,0)</f>
        <v>A+</v>
      </c>
      <c r="G138" s="187" t="str">
        <f aca="false">VLOOKUP(B1,Dati!B30:AF41,7,0)</f>
        <v>A+</v>
      </c>
      <c r="H138" s="187" t="str">
        <f aca="false">VLOOKUP(B1,Dati!B30:AF41,8,0)</f>
        <v>A+</v>
      </c>
      <c r="I138" s="187" t="str">
        <f aca="false">VLOOKUP(B1,Dati!B30:AF41,9,0)</f>
        <v>R+</v>
      </c>
      <c r="J138" s="187" t="str">
        <f aca="false">VLOOKUP(B1,Dati!B30:AF41,10,0)</f>
        <v>R=</v>
      </c>
      <c r="K138" s="187" t="str">
        <f aca="false">VLOOKUP(B1,Dati!B30:AF41,11,0)</f>
        <v>A#</v>
      </c>
      <c r="L138" s="187" t="str">
        <f aca="false">VLOOKUP(B1,Dati!B30:AF41,12,0)</f>
        <v>B=</v>
      </c>
      <c r="M138" s="187" t="str">
        <f aca="false">VLOOKUP(B1,Dati!B30:AF41,13,0)</f>
        <v>R#</v>
      </c>
      <c r="N138" s="187" t="str">
        <f aca="false">VLOOKUP(B1,Dati!B30:AF41,14,0)</f>
        <v>A+</v>
      </c>
      <c r="O138" s="187" t="str">
        <f aca="false">VLOOKUP(B1,Dati!B30:AF41,15,0)</f>
        <v>A+</v>
      </c>
      <c r="P138" s="187" t="n">
        <f aca="false">VLOOKUP(B1,Dati!B30:AF41,16,0)</f>
        <v>0</v>
      </c>
      <c r="Q138" s="187" t="n">
        <f aca="false">VLOOKUP(B1,Dati!B30:AF41,17,0)</f>
        <v>0</v>
      </c>
      <c r="R138" s="187" t="n">
        <f aca="false">VLOOKUP(B1,Dati!B30:AF41,18,0)</f>
        <v>0</v>
      </c>
      <c r="S138" s="187" t="n">
        <f aca="false">VLOOKUP(B1,Dati!B30:AF41,19,0)</f>
        <v>0</v>
      </c>
      <c r="T138" s="187" t="n">
        <f aca="false">VLOOKUP(B1,Dati!B30:AF41,20,0)</f>
        <v>0</v>
      </c>
      <c r="U138" s="187" t="n">
        <f aca="false">VLOOKUP(B1,Dati!B30:AF41,21,0)</f>
        <v>0</v>
      </c>
      <c r="V138" s="187" t="n">
        <f aca="false">VLOOKUP(B1,Dati!B30:AF41,22,0)</f>
        <v>0</v>
      </c>
      <c r="W138" s="187" t="n">
        <f aca="false">VLOOKUP(B1,Dati!B30:AF41,23,0)</f>
        <v>0</v>
      </c>
      <c r="X138" s="187" t="n">
        <f aca="false">VLOOKUP(B1,Dati!B30:AF41,24,0)</f>
        <v>0</v>
      </c>
      <c r="Y138" s="187" t="n">
        <f aca="false">VLOOKUP(B1,Dati!B30:AF41,25,0)</f>
        <v>0</v>
      </c>
      <c r="Z138" s="187" t="n">
        <f aca="false">VLOOKUP(B1,Dati!B30:AF41,26,0)</f>
        <v>0</v>
      </c>
      <c r="AA138" s="187" t="n">
        <f aca="false">VLOOKUP(B1,Dati!B30:AF41,27,0)</f>
        <v>0</v>
      </c>
      <c r="AB138" s="187" t="n">
        <f aca="false">VLOOKUP(B1,Dati!B30:AF41,28,0)</f>
        <v>0</v>
      </c>
      <c r="AC138" s="187" t="n">
        <f aca="false">VLOOKUP(B1,Dati!B30:AF41,29,0)</f>
        <v>0</v>
      </c>
      <c r="AD138" s="187" t="n">
        <f aca="false">VLOOKUP(B1,Dati!B30:AF41,30,0)</f>
        <v>0</v>
      </c>
      <c r="AE138" s="187" t="n">
        <f aca="false">VLOOKUP(B1,Dati!B30:AF41,31,0)</f>
        <v>0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</row>
    <row r="139" customFormat="false" ht="12.75" hidden="false" customHeight="true" outlineLevel="0" collapsed="false">
      <c r="A139" s="187" t="s">
        <v>93</v>
      </c>
      <c r="B139" s="187" t="str">
        <f aca="false">VLOOKUP(B1,Dati!B44:AF55,2,0)</f>
        <v>R#</v>
      </c>
      <c r="C139" s="187" t="str">
        <f aca="false">VLOOKUP(B1,Dati!B44:AF55,3,0)</f>
        <v>R+</v>
      </c>
      <c r="D139" s="187" t="str">
        <f aca="false">VLOOKUP(B1,Dati!B44:AF55,4,0)</f>
        <v>A+</v>
      </c>
      <c r="E139" s="187" t="str">
        <f aca="false">VLOOKUP(B1,Dati!B44:AF55,5,0)</f>
        <v>A+</v>
      </c>
      <c r="F139" s="187" t="str">
        <f aca="false">VLOOKUP(B1,Dati!B44:AF55,6,0)</f>
        <v>R+</v>
      </c>
      <c r="G139" s="187" t="str">
        <f aca="false">VLOOKUP(B1,Dati!B44:AF55,7,0)</f>
        <v>A/</v>
      </c>
      <c r="H139" s="187" t="str">
        <f aca="false">VLOOKUP(B1,Dati!B44:AF55,8,0)</f>
        <v>A#</v>
      </c>
      <c r="I139" s="187" t="str">
        <f aca="false">VLOOKUP(B1,Dati!B44:AF55,9,0)</f>
        <v>M#</v>
      </c>
      <c r="J139" s="187" t="str">
        <f aca="false">VLOOKUP(B1,Dati!B44:AF55,10,0)</f>
        <v>A+</v>
      </c>
      <c r="K139" s="187" t="str">
        <f aca="false">VLOOKUP(B1,Dati!B44:AF55,11,0)</f>
        <v>A+</v>
      </c>
      <c r="L139" s="187" t="str">
        <f aca="false">VLOOKUP(B1,Dati!B44:AF55,12,0)</f>
        <v>R+</v>
      </c>
      <c r="M139" s="187" t="str">
        <f aca="false">VLOOKUP(B1,Dati!B44:AF55,13,0)</f>
        <v>B+</v>
      </c>
      <c r="N139" s="187" t="str">
        <f aca="false">VLOOKUP(B1,Dati!B44:AF55,14,0)</f>
        <v>B=</v>
      </c>
      <c r="O139" s="187" t="str">
        <f aca="false">VLOOKUP(B1,Dati!B44:AF55,15,0)</f>
        <v>R/</v>
      </c>
      <c r="P139" s="187" t="str">
        <f aca="false">VLOOKUP(B1,Dati!B44:AF55,16,0)</f>
        <v>R=</v>
      </c>
      <c r="Q139" s="187" t="str">
        <f aca="false">VLOOKUP(B1,Dati!B44:AF55,17,0)</f>
        <v>A=</v>
      </c>
      <c r="R139" s="187" t="n">
        <f aca="false">VLOOKUP(B1,Dati!B44:AF55,18,0)</f>
        <v>0</v>
      </c>
      <c r="S139" s="187" t="n">
        <f aca="false">VLOOKUP(B1,Dati!B44:AF55,19,0)</f>
        <v>0</v>
      </c>
      <c r="T139" s="187" t="n">
        <f aca="false">VLOOKUP(B1,Dati!B44:AF55,20,0)</f>
        <v>0</v>
      </c>
      <c r="U139" s="187" t="n">
        <f aca="false">VLOOKUP(B1,Dati!B44:AF55,21,0)</f>
        <v>0</v>
      </c>
      <c r="V139" s="187" t="n">
        <f aca="false">VLOOKUP(B1,Dati!B44:AF55,22,0)</f>
        <v>0</v>
      </c>
      <c r="W139" s="187" t="n">
        <f aca="false">VLOOKUP(B1,Dati!B44:AF55,23,0)</f>
        <v>0</v>
      </c>
      <c r="X139" s="187" t="n">
        <f aca="false">VLOOKUP(B1,Dati!B44:AF55,24,0)</f>
        <v>0</v>
      </c>
      <c r="Y139" s="187" t="n">
        <f aca="false">VLOOKUP(B1,Dati!B44:AF55,25,0)</f>
        <v>0</v>
      </c>
      <c r="Z139" s="187" t="n">
        <f aca="false">VLOOKUP(B1,Dati!B44:AF55,26,0)</f>
        <v>0</v>
      </c>
      <c r="AA139" s="187" t="n">
        <f aca="false">VLOOKUP(B1,Dati!B44:AF55,27,0)</f>
        <v>0</v>
      </c>
      <c r="AB139" s="187" t="n">
        <f aca="false">VLOOKUP(B1,Dati!B44:AF55,28,0)</f>
        <v>0</v>
      </c>
      <c r="AC139" s="187" t="n">
        <f aca="false">VLOOKUP(B1,Dati!B44:AF55,29,0)</f>
        <v>0</v>
      </c>
      <c r="AD139" s="187" t="n">
        <f aca="false">VLOOKUP(B1,Dati!B44:AF55,30,0)</f>
        <v>0</v>
      </c>
      <c r="AE139" s="187" t="n">
        <f aca="false">VLOOKUP(B1,Dati!B44:AF55,31,0)</f>
        <v>0</v>
      </c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</row>
    <row r="140" customFormat="false" ht="12.75" hidden="false" customHeight="true" outlineLevel="0" collapsed="false">
      <c r="A140" s="187" t="s">
        <v>94</v>
      </c>
      <c r="B140" s="187" t="e">
        <f aca="false">VLOOKUP(B1,Dati!B58:AF69,2,0)</f>
        <v>#N/A</v>
      </c>
      <c r="C140" s="187" t="e">
        <f aca="false">VLOOKUP(B1,Dati!B58:AF69,3,0)</f>
        <v>#N/A</v>
      </c>
      <c r="D140" s="187" t="e">
        <f aca="false">VLOOKUP(B1,Dati!B58:AF69,4,0)</f>
        <v>#N/A</v>
      </c>
      <c r="E140" s="187" t="e">
        <f aca="false">VLOOKUP(B1,Dati!B58:AF69,5,0)</f>
        <v>#N/A</v>
      </c>
      <c r="F140" s="187" t="e">
        <f aca="false">VLOOKUP(B1,Dati!B58:AF69,6,0)</f>
        <v>#N/A</v>
      </c>
      <c r="G140" s="187" t="e">
        <f aca="false">VLOOKUP(B1,Dati!B58:AF69,7,0)</f>
        <v>#N/A</v>
      </c>
      <c r="H140" s="187" t="e">
        <f aca="false">VLOOKUP(B1,Dati!B58:AF69,8,0)</f>
        <v>#N/A</v>
      </c>
      <c r="I140" s="187" t="e">
        <f aca="false">VLOOKUP(B1,Dati!B58:AF69,9,0)</f>
        <v>#N/A</v>
      </c>
      <c r="J140" s="187" t="e">
        <f aca="false">VLOOKUP(B1,Dati!B58:AF69,10,0)</f>
        <v>#N/A</v>
      </c>
      <c r="K140" s="187" t="e">
        <f aca="false">VLOOKUP(B1,Dati!B58:AF69,11,0)</f>
        <v>#N/A</v>
      </c>
      <c r="L140" s="187" t="e">
        <f aca="false">VLOOKUP(B1,Dati!B58:AF69,12,0)</f>
        <v>#N/A</v>
      </c>
      <c r="M140" s="187" t="e">
        <f aca="false">VLOOKUP(B1,Dati!B58:AF69,13,0)</f>
        <v>#N/A</v>
      </c>
      <c r="N140" s="187" t="e">
        <f aca="false">VLOOKUP(B1,Dati!B58:AF69,14,0)</f>
        <v>#N/A</v>
      </c>
      <c r="O140" s="187" t="e">
        <f aca="false">VLOOKUP(B1,Dati!B58:AF69,15,0)</f>
        <v>#N/A</v>
      </c>
      <c r="P140" s="187" t="e">
        <f aca="false">VLOOKUP(B1,Dati!B58:AF69,16,0)</f>
        <v>#N/A</v>
      </c>
      <c r="Q140" s="187" t="e">
        <f aca="false">VLOOKUP(B1,Dati!B58:AF69,17,0)</f>
        <v>#N/A</v>
      </c>
      <c r="R140" s="187" t="e">
        <f aca="false">VLOOKUP(B1,Dati!B58:AF69,18,0)</f>
        <v>#N/A</v>
      </c>
      <c r="S140" s="187" t="e">
        <f aca="false">VLOOKUP(B1,Dati!B58:AF69,19,0)</f>
        <v>#N/A</v>
      </c>
      <c r="T140" s="187" t="e">
        <f aca="false">VLOOKUP(B1,Dati!B58:AF69,20,0)</f>
        <v>#N/A</v>
      </c>
      <c r="U140" s="187" t="e">
        <f aca="false">VLOOKUP(B1,Dati!B58:AF69,21,0)</f>
        <v>#N/A</v>
      </c>
      <c r="V140" s="187" t="e">
        <f aca="false">VLOOKUP(B1,Dati!B58:AF69,22,0)</f>
        <v>#N/A</v>
      </c>
      <c r="W140" s="187" t="e">
        <f aca="false">VLOOKUP(B1,Dati!B58:AF69,23,0)</f>
        <v>#N/A</v>
      </c>
      <c r="X140" s="187" t="e">
        <f aca="false">VLOOKUP(B1,Dati!B58:AF69,24,0)</f>
        <v>#N/A</v>
      </c>
      <c r="Y140" s="187" t="e">
        <f aca="false">VLOOKUP(B1,Dati!B58:AF69,25,0)</f>
        <v>#N/A</v>
      </c>
      <c r="Z140" s="187" t="e">
        <f aca="false">VLOOKUP(B1,Dati!B58:AF69,26,0)</f>
        <v>#N/A</v>
      </c>
      <c r="AA140" s="187" t="e">
        <f aca="false">VLOOKUP(B1,Dati!B58:AF69,27,0)</f>
        <v>#N/A</v>
      </c>
      <c r="AB140" s="187" t="e">
        <f aca="false">VLOOKUP(B1,Dati!B58:AF69,28,0)</f>
        <v>#N/A</v>
      </c>
      <c r="AC140" s="187" t="e">
        <f aca="false">VLOOKUP(B1,Dati!B58:AF69,29,0)</f>
        <v>#N/A</v>
      </c>
      <c r="AD140" s="187" t="e">
        <f aca="false">VLOOKUP(B1,Dati!B58:AF69,30,0)</f>
        <v>#N/A</v>
      </c>
      <c r="AE140" s="187" t="e">
        <f aca="false">VLOOKUP(B1,Dati!B58:AF69,31,0)</f>
        <v>#N/A</v>
      </c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</row>
    <row r="141" customFormat="false" ht="12.75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14"/>
    <col collapsed="false" customWidth="true" hidden="false" outlineLevel="0" max="8" min="3" style="0" width="4.86"/>
    <col collapsed="false" customWidth="true" hidden="false" outlineLevel="0" max="9" min="9" style="0" width="9.58"/>
    <col collapsed="false" customWidth="true" hidden="false" outlineLevel="0" max="11" min="10" style="0" width="4.86"/>
    <col collapsed="false" customWidth="true" hidden="false" outlineLevel="0" max="12" min="12" style="0" width="7.57"/>
    <col collapsed="false" customWidth="true" hidden="false" outlineLevel="0" max="13" min="13" style="0" width="8.57"/>
    <col collapsed="false" customWidth="true" hidden="false" outlineLevel="0" max="19" min="14" style="0" width="4.86"/>
    <col collapsed="false" customWidth="true" hidden="false" outlineLevel="0" max="20" min="20" style="0" width="9.58"/>
    <col collapsed="false" customWidth="true" hidden="false" outlineLevel="0" max="31" min="21" style="0" width="4.86"/>
    <col collapsed="false" customWidth="true" hidden="false" outlineLevel="0" max="32" min="32" style="0" width="8"/>
    <col collapsed="false" customWidth="true" hidden="false" outlineLevel="0" max="41" min="33" style="0" width="10.86"/>
    <col collapsed="false" customWidth="true" hidden="false" outlineLevel="0" max="1025" min="42" style="0" width="17.29"/>
  </cols>
  <sheetData>
    <row r="1" customFormat="false" ht="12.75" hidden="false" customHeight="true" outlineLevel="0" collapsed="false">
      <c r="A1" s="165" t="s">
        <v>84</v>
      </c>
      <c r="B1" s="185" t="n">
        <v>15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</row>
    <row r="2" customFormat="false" ht="12.75" hidden="false" customHeight="true" outlineLevel="0" collapsed="false">
      <c r="A2" s="164"/>
      <c r="B2" s="165"/>
      <c r="C2" s="155"/>
      <c r="D2" s="155"/>
      <c r="E2" s="155"/>
      <c r="F2" s="155"/>
      <c r="G2" s="155"/>
      <c r="H2" s="155"/>
      <c r="I2" s="165"/>
      <c r="J2" s="155"/>
      <c r="K2" s="155"/>
      <c r="L2" s="164" t="s">
        <v>85</v>
      </c>
      <c r="M2" s="165"/>
      <c r="N2" s="155"/>
      <c r="O2" s="155"/>
      <c r="P2" s="155"/>
      <c r="Q2" s="155"/>
      <c r="R2" s="155"/>
      <c r="S2" s="155"/>
      <c r="T2" s="16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</row>
    <row r="3" customFormat="false" ht="12.75" hidden="false" customHeight="true" outlineLevel="0" collapsed="false">
      <c r="A3" s="164" t="s">
        <v>66</v>
      </c>
      <c r="B3" s="165"/>
      <c r="C3" s="155"/>
      <c r="D3" s="155"/>
      <c r="E3" s="155"/>
      <c r="F3" s="155"/>
      <c r="G3" s="155"/>
      <c r="H3" s="155"/>
      <c r="I3" s="165"/>
      <c r="J3" s="155"/>
      <c r="K3" s="155"/>
      <c r="L3" s="155"/>
      <c r="M3" s="166" t="s">
        <v>2</v>
      </c>
      <c r="N3" s="154"/>
      <c r="O3" s="154"/>
      <c r="P3" s="154"/>
      <c r="Q3" s="154"/>
      <c r="R3" s="154"/>
      <c r="S3" s="155"/>
      <c r="T3" s="166" t="s">
        <v>4</v>
      </c>
      <c r="U3" s="154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customFormat="false" ht="12.75" hidden="false" customHeight="true" outlineLevel="0" collapsed="false">
      <c r="A4" s="155"/>
      <c r="B4" s="166" t="s">
        <v>2</v>
      </c>
      <c r="C4" s="154"/>
      <c r="D4" s="154"/>
      <c r="E4" s="154"/>
      <c r="F4" s="154"/>
      <c r="G4" s="154"/>
      <c r="H4" s="155"/>
      <c r="I4" s="166" t="s">
        <v>4</v>
      </c>
      <c r="J4" s="154"/>
      <c r="K4" s="155"/>
      <c r="L4" s="156"/>
      <c r="M4" s="167" t="s">
        <v>57</v>
      </c>
      <c r="N4" s="167" t="s">
        <v>56</v>
      </c>
      <c r="O4" s="167" t="s">
        <v>54</v>
      </c>
      <c r="P4" s="167" t="s">
        <v>58</v>
      </c>
      <c r="Q4" s="167" t="s">
        <v>59</v>
      </c>
      <c r="R4" s="167" t="s">
        <v>5</v>
      </c>
      <c r="S4" s="168"/>
      <c r="T4" s="167" t="s">
        <v>61</v>
      </c>
      <c r="U4" s="167" t="s">
        <v>53</v>
      </c>
      <c r="V4" s="160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</row>
    <row r="5" customFormat="false" ht="12.75" hidden="false" customHeight="true" outlineLevel="0" collapsed="false">
      <c r="A5" s="156"/>
      <c r="B5" s="167" t="s">
        <v>57</v>
      </c>
      <c r="C5" s="167" t="s">
        <v>56</v>
      </c>
      <c r="D5" s="167" t="s">
        <v>54</v>
      </c>
      <c r="E5" s="167" t="s">
        <v>58</v>
      </c>
      <c r="F5" s="167" t="s">
        <v>59</v>
      </c>
      <c r="G5" s="167" t="s">
        <v>5</v>
      </c>
      <c r="H5" s="168"/>
      <c r="I5" s="167" t="s">
        <v>61</v>
      </c>
      <c r="J5" s="167" t="s">
        <v>53</v>
      </c>
      <c r="K5" s="160"/>
      <c r="L5" s="156"/>
      <c r="M5" s="169" t="n">
        <f aca="false">COUNTIF(B136:AE136,M4)</f>
        <v>1</v>
      </c>
      <c r="N5" s="169" t="n">
        <f aca="false">COUNTIF(B136:AE136,N4)</f>
        <v>1</v>
      </c>
      <c r="O5" s="169" t="n">
        <f aca="false">COUNTIF(B136:AE136,O4)</f>
        <v>2</v>
      </c>
      <c r="P5" s="169" t="n">
        <f aca="false">COUNTIF(B136:AE136,P4)</f>
        <v>0</v>
      </c>
      <c r="Q5" s="169" t="n">
        <f aca="false">COUNTIF(B136:AE136,Q4)</f>
        <v>0</v>
      </c>
      <c r="R5" s="169" t="n">
        <f aca="false">SUM(M5:Q5)</f>
        <v>4</v>
      </c>
      <c r="S5" s="168"/>
      <c r="T5" s="169" t="n">
        <f aca="false">COUNTIF(B136:AE136,T4)</f>
        <v>0</v>
      </c>
      <c r="U5" s="169" t="n">
        <f aca="false">COUNTIF(B136:AE136,U4)</f>
        <v>0</v>
      </c>
      <c r="V5" s="160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</row>
    <row r="6" customFormat="false" ht="12.75" hidden="false" customHeight="true" outlineLevel="0" collapsed="false">
      <c r="A6" s="156"/>
      <c r="B6" s="169" t="n">
        <f aca="false">COUNTIF(B136:AE140,B5)</f>
        <v>3</v>
      </c>
      <c r="C6" s="169" t="n">
        <f aca="false">COUNTIF(B136:AE140,C5)</f>
        <v>5</v>
      </c>
      <c r="D6" s="169" t="n">
        <f aca="false">COUNTIF(B136:AE140,D5)</f>
        <v>2</v>
      </c>
      <c r="E6" s="169" t="n">
        <f aca="false">COUNTIF(B136:AE140,E5)</f>
        <v>0</v>
      </c>
      <c r="F6" s="169" t="n">
        <f aca="false">COUNTIF(B136:AE140,F5)</f>
        <v>0</v>
      </c>
      <c r="G6" s="169" t="n">
        <f aca="false">SUM(B6:F6)</f>
        <v>10</v>
      </c>
      <c r="H6" s="168"/>
      <c r="I6" s="169" t="n">
        <f aca="false">COUNTIF(B136:AE140,I5)</f>
        <v>1</v>
      </c>
      <c r="J6" s="169" t="n">
        <f aca="false">COUNTIF(B136:AE140,J5)</f>
        <v>0</v>
      </c>
      <c r="K6" s="160"/>
      <c r="L6" s="156"/>
      <c r="M6" s="170" t="n">
        <f aca="false">IF(R5&gt;0,M5/R5,0)</f>
        <v>0.25</v>
      </c>
      <c r="N6" s="170" t="n">
        <f aca="false">IF(R5&gt;0,N5/R5,0)</f>
        <v>0.25</v>
      </c>
      <c r="O6" s="170" t="n">
        <f aca="false">IF(R5&gt;0,O5/R5,0)</f>
        <v>0.5</v>
      </c>
      <c r="P6" s="170" t="n">
        <f aca="false">IF(R5&gt;0,P5/R5,0)</f>
        <v>0</v>
      </c>
      <c r="Q6" s="170" t="n">
        <f aca="false">IF(R5&gt;0,Q5/R5,0)</f>
        <v>0</v>
      </c>
      <c r="R6" s="171" t="n">
        <f aca="false">SUM(M6:Q6)</f>
        <v>1</v>
      </c>
      <c r="S6" s="160"/>
      <c r="T6" s="163"/>
      <c r="U6" s="163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</row>
    <row r="7" customFormat="false" ht="12.75" hidden="false" customHeight="true" outlineLevel="0" collapsed="false">
      <c r="A7" s="156"/>
      <c r="B7" s="170" t="n">
        <f aca="false">IF(G6&gt;0,B6/G6,0)</f>
        <v>0.3</v>
      </c>
      <c r="C7" s="170" t="n">
        <f aca="false">IF(G6&gt;0,C6/G6,0)</f>
        <v>0.5</v>
      </c>
      <c r="D7" s="170" t="n">
        <f aca="false">IF(G6&gt;0,D6/G6,0)</f>
        <v>0.2</v>
      </c>
      <c r="E7" s="170" t="n">
        <f aca="false">IF(E6&gt;0,E6/G6,0)</f>
        <v>0</v>
      </c>
      <c r="F7" s="170" t="n">
        <f aca="false">IF(F6&gt;0,F6/G6,0)</f>
        <v>0</v>
      </c>
      <c r="G7" s="171" t="n">
        <f aca="false">SUM(B7:F7)</f>
        <v>1</v>
      </c>
      <c r="H7" s="160"/>
      <c r="I7" s="163"/>
      <c r="J7" s="163"/>
      <c r="K7" s="155"/>
      <c r="L7" s="172" t="s">
        <v>67</v>
      </c>
      <c r="M7" s="173" t="n">
        <f aca="false">IF(R5&gt;0,(M5-Q5)/R5,0)</f>
        <v>0.25</v>
      </c>
      <c r="N7" s="163"/>
      <c r="O7" s="174"/>
      <c r="P7" s="174"/>
      <c r="Q7" s="174"/>
      <c r="R7" s="163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</row>
    <row r="8" customFormat="false" ht="12.75" hidden="false" customHeight="true" outlineLevel="0" collapsed="false">
      <c r="A8" s="172" t="s">
        <v>67</v>
      </c>
      <c r="B8" s="173" t="n">
        <f aca="false">IF(G6&gt;0,(B6-F6)/G6,0)</f>
        <v>0.3</v>
      </c>
      <c r="C8" s="163"/>
      <c r="D8" s="174"/>
      <c r="E8" s="174"/>
      <c r="F8" s="174"/>
      <c r="G8" s="163"/>
      <c r="H8" s="155"/>
      <c r="I8" s="153" t="s">
        <v>48</v>
      </c>
      <c r="J8" s="175" t="n">
        <f aca="false">COUNTIF(B136:AE140,I8)</f>
        <v>0</v>
      </c>
      <c r="K8" s="155"/>
      <c r="L8" s="172" t="s">
        <v>68</v>
      </c>
      <c r="M8" s="176" t="n">
        <f aca="false">IF(R5&gt;0,(M5+N5)/R5,0)</f>
        <v>0.5</v>
      </c>
      <c r="N8" s="177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</row>
    <row r="9" customFormat="false" ht="12.75" hidden="false" customHeight="true" outlineLevel="0" collapsed="false">
      <c r="A9" s="172" t="s">
        <v>68</v>
      </c>
      <c r="B9" s="176" t="n">
        <f aca="false">IF(G6&gt;0,(B6+C6)/G6,0)</f>
        <v>0.8</v>
      </c>
      <c r="C9" s="177"/>
      <c r="D9" s="155"/>
      <c r="E9" s="155"/>
      <c r="F9" s="155"/>
      <c r="G9" s="155"/>
      <c r="H9" s="155"/>
      <c r="I9" s="155"/>
      <c r="J9" s="155"/>
      <c r="K9" s="155"/>
      <c r="L9" s="155"/>
      <c r="M9" s="178"/>
      <c r="N9" s="177"/>
      <c r="O9" s="155"/>
      <c r="P9" s="155"/>
      <c r="Q9" s="155"/>
      <c r="R9" s="155"/>
      <c r="S9" s="155"/>
      <c r="T9" s="165" t="s">
        <v>69</v>
      </c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</row>
    <row r="10" customFormat="false" ht="12.75" hidden="false" customHeight="true" outlineLevel="0" collapsed="false">
      <c r="A10" s="155"/>
      <c r="B10" s="178"/>
      <c r="C10" s="177"/>
      <c r="D10" s="155"/>
      <c r="E10" s="155"/>
      <c r="F10" s="155"/>
      <c r="G10" s="155"/>
      <c r="H10" s="155"/>
      <c r="I10" s="165" t="s">
        <v>69</v>
      </c>
      <c r="J10" s="155"/>
      <c r="K10" s="155"/>
      <c r="L10" s="155"/>
      <c r="M10" s="166" t="s">
        <v>1</v>
      </c>
      <c r="N10" s="154"/>
      <c r="O10" s="154"/>
      <c r="P10" s="154"/>
      <c r="Q10" s="154"/>
      <c r="R10" s="154"/>
      <c r="S10" s="155"/>
      <c r="T10" s="179" t="s">
        <v>0</v>
      </c>
      <c r="U10" s="180" t="n">
        <f aca="false">M12+M19+T5</f>
        <v>9</v>
      </c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</row>
    <row r="11" customFormat="false" ht="12.75" hidden="false" customHeight="true" outlineLevel="0" collapsed="false">
      <c r="A11" s="155"/>
      <c r="B11" s="166" t="s">
        <v>1</v>
      </c>
      <c r="C11" s="154"/>
      <c r="D11" s="154"/>
      <c r="E11" s="154"/>
      <c r="F11" s="154"/>
      <c r="G11" s="154"/>
      <c r="H11" s="155"/>
      <c r="I11" s="179" t="s">
        <v>0</v>
      </c>
      <c r="J11" s="180" t="n">
        <f aca="false">B13+B20+I6</f>
        <v>19</v>
      </c>
      <c r="K11" s="155"/>
      <c r="L11" s="156"/>
      <c r="M11" s="167" t="s">
        <v>50</v>
      </c>
      <c r="N11" s="167" t="s">
        <v>45</v>
      </c>
      <c r="O11" s="167" t="s">
        <v>70</v>
      </c>
      <c r="P11" s="167" t="s">
        <v>71</v>
      </c>
      <c r="Q11" s="167" t="s">
        <v>55</v>
      </c>
      <c r="R11" s="167" t="s">
        <v>5</v>
      </c>
      <c r="S11" s="160"/>
      <c r="T11" s="179" t="s">
        <v>72</v>
      </c>
      <c r="U11" s="180" t="n">
        <f aca="false">R19+Q12</f>
        <v>1</v>
      </c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</row>
    <row r="12" customFormat="false" ht="12.75" hidden="false" customHeight="true" outlineLevel="0" collapsed="false">
      <c r="A12" s="156"/>
      <c r="B12" s="167" t="s">
        <v>50</v>
      </c>
      <c r="C12" s="167" t="s">
        <v>45</v>
      </c>
      <c r="D12" s="167" t="s">
        <v>70</v>
      </c>
      <c r="E12" s="167" t="s">
        <v>71</v>
      </c>
      <c r="F12" s="167" t="s">
        <v>55</v>
      </c>
      <c r="G12" s="167" t="s">
        <v>5</v>
      </c>
      <c r="H12" s="160"/>
      <c r="I12" s="179" t="s">
        <v>72</v>
      </c>
      <c r="J12" s="180" t="n">
        <f aca="false">G20+F13+J6+J8</f>
        <v>8</v>
      </c>
      <c r="K12" s="155"/>
      <c r="L12" s="156"/>
      <c r="M12" s="169" t="n">
        <f aca="false">COUNTIF(B136:AE136,M11)</f>
        <v>3</v>
      </c>
      <c r="N12" s="169" t="n">
        <f aca="false">COUNTIF(B136:AE136,N11)</f>
        <v>4</v>
      </c>
      <c r="O12" s="169" t="n">
        <f aca="false">COUNTIF(B136:AE136,O11)</f>
        <v>0</v>
      </c>
      <c r="P12" s="169" t="n">
        <f aca="false">COUNTIF(B136:AE136,P11)</f>
        <v>0</v>
      </c>
      <c r="Q12" s="169" t="n">
        <f aca="false">COUNTIF(B136:AE136,Q11)</f>
        <v>1</v>
      </c>
      <c r="R12" s="169" t="n">
        <f aca="false">SUM(M12:Q12)</f>
        <v>8</v>
      </c>
      <c r="S12" s="160"/>
      <c r="T12" s="179" t="s">
        <v>73</v>
      </c>
      <c r="U12" s="180" t="n">
        <f aca="false">Q5</f>
        <v>0</v>
      </c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</row>
    <row r="13" customFormat="false" ht="12.75" hidden="false" customHeight="true" outlineLevel="0" collapsed="false">
      <c r="A13" s="156"/>
      <c r="B13" s="169" t="n">
        <f aca="false">COUNTIF(B136:AE140,B12)</f>
        <v>4</v>
      </c>
      <c r="C13" s="169" t="n">
        <f aca="false">COUNTIF(B136:AE140,C12)</f>
        <v>11</v>
      </c>
      <c r="D13" s="169" t="n">
        <f aca="false">COUNTIF(B136:AE140,D12)</f>
        <v>0</v>
      </c>
      <c r="E13" s="169" t="n">
        <f aca="false">COUNTIF(B136:AE140,E12)</f>
        <v>0</v>
      </c>
      <c r="F13" s="169" t="n">
        <f aca="false">COUNTIF(B136:AE140,F12)</f>
        <v>3</v>
      </c>
      <c r="G13" s="169" t="n">
        <f aca="false">SUM(B13:F13)</f>
        <v>18</v>
      </c>
      <c r="H13" s="160"/>
      <c r="I13" s="179" t="s">
        <v>73</v>
      </c>
      <c r="J13" s="180" t="n">
        <f aca="false">F6</f>
        <v>0</v>
      </c>
      <c r="K13" s="155"/>
      <c r="L13" s="156"/>
      <c r="M13" s="170" t="n">
        <f aca="false">IF(R12&gt;0,M12/R12,0)</f>
        <v>0.375</v>
      </c>
      <c r="N13" s="170" t="n">
        <f aca="false">IF(R2&gt;0,N12/R12,0)</f>
        <v>0</v>
      </c>
      <c r="O13" s="170" t="n">
        <f aca="false">IF(R12&gt;0,O12/R12,0)</f>
        <v>0</v>
      </c>
      <c r="P13" s="170" t="n">
        <f aca="false">IF(R2&gt;0,P12/R12,0)</f>
        <v>0</v>
      </c>
      <c r="Q13" s="170" t="n">
        <f aca="false">IF(R2&gt;0,Q12/R12,0)</f>
        <v>0</v>
      </c>
      <c r="R13" s="170" t="n">
        <f aca="false">SUM(M13:Q13)</f>
        <v>0.375</v>
      </c>
      <c r="S13" s="160"/>
      <c r="T13" s="179" t="s">
        <v>74</v>
      </c>
      <c r="U13" s="180" t="n">
        <f aca="false">Q19</f>
        <v>0</v>
      </c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</row>
    <row r="14" customFormat="false" ht="12.75" hidden="false" customHeight="true" outlineLevel="0" collapsed="false">
      <c r="A14" s="156"/>
      <c r="B14" s="170" t="n">
        <f aca="false">IF(G13&gt;0,B13/G13,0)</f>
        <v>0.2222222222</v>
      </c>
      <c r="C14" s="170" t="n">
        <f aca="false">IF(G13&gt;0,C13/G13,0)</f>
        <v>0.6111111111</v>
      </c>
      <c r="D14" s="170" t="n">
        <f aca="false">IF(G13&gt;0,D13/G13,0)</f>
        <v>0</v>
      </c>
      <c r="E14" s="170" t="n">
        <f aca="false">IF(G13&gt;0,E13/G13,0)</f>
        <v>0</v>
      </c>
      <c r="F14" s="170" t="n">
        <f aca="false">IF(G13&gt;0,F13/G13,0)</f>
        <v>0.1666666667</v>
      </c>
      <c r="G14" s="170" t="n">
        <f aca="false">SUM(B14:F14)</f>
        <v>1</v>
      </c>
      <c r="H14" s="160"/>
      <c r="I14" s="179" t="s">
        <v>74</v>
      </c>
      <c r="J14" s="180" t="n">
        <f aca="false">F20</f>
        <v>2</v>
      </c>
      <c r="K14" s="155"/>
      <c r="L14" s="172" t="s">
        <v>67</v>
      </c>
      <c r="M14" s="173" t="n">
        <f aca="false">IF(R12&gt;0,(M12-Q12)/R12,0)</f>
        <v>0.25</v>
      </c>
      <c r="N14" s="163"/>
      <c r="O14" s="163"/>
      <c r="P14" s="163"/>
      <c r="Q14" s="163"/>
      <c r="R14" s="163"/>
      <c r="S14" s="155"/>
      <c r="T14" s="179" t="s">
        <v>75</v>
      </c>
      <c r="U14" s="181" t="n">
        <f aca="false">M7</f>
        <v>0.25</v>
      </c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</row>
    <row r="15" customFormat="false" ht="12.75" hidden="false" customHeight="true" outlineLevel="0" collapsed="false">
      <c r="A15" s="172" t="s">
        <v>67</v>
      </c>
      <c r="B15" s="173" t="n">
        <f aca="false">IF(G13&gt;0,(B13-F13)/G13,0)</f>
        <v>0.05555555556</v>
      </c>
      <c r="C15" s="163"/>
      <c r="D15" s="163"/>
      <c r="E15" s="163"/>
      <c r="F15" s="163"/>
      <c r="G15" s="163"/>
      <c r="H15" s="155"/>
      <c r="I15" s="179" t="s">
        <v>75</v>
      </c>
      <c r="J15" s="181" t="n">
        <f aca="false">B8</f>
        <v>0.3</v>
      </c>
      <c r="K15" s="155"/>
      <c r="L15" s="172" t="s">
        <v>68</v>
      </c>
      <c r="M15" s="176" t="n">
        <f aca="false">IF(R12&gt;0,(M12+N12)/R12,0)</f>
        <v>0.875</v>
      </c>
      <c r="N15" s="155"/>
      <c r="O15" s="155"/>
      <c r="P15" s="155"/>
      <c r="Q15" s="155"/>
      <c r="R15" s="155"/>
      <c r="S15" s="155"/>
      <c r="T15" s="179" t="s">
        <v>77</v>
      </c>
      <c r="U15" s="181" t="n">
        <f aca="false">M21</f>
        <v>0.75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</row>
    <row r="16" customFormat="false" ht="12.75" hidden="false" customHeight="true" outlineLevel="0" collapsed="false">
      <c r="A16" s="172" t="s">
        <v>76</v>
      </c>
      <c r="B16" s="176" t="n">
        <f aca="false">IF(G13&gt;0,(B13+C13)/G13,0)</f>
        <v>0.8333333333</v>
      </c>
      <c r="C16" s="155"/>
      <c r="D16" s="155"/>
      <c r="E16" s="155"/>
      <c r="F16" s="155"/>
      <c r="G16" s="155"/>
      <c r="H16" s="155"/>
      <c r="I16" s="179" t="s">
        <v>77</v>
      </c>
      <c r="J16" s="181" t="n">
        <f aca="false">B22</f>
        <v>0.25</v>
      </c>
      <c r="K16" s="155"/>
      <c r="L16" s="155"/>
      <c r="M16" s="178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</row>
    <row r="17" customFormat="false" ht="12.75" hidden="false" customHeight="true" outlineLevel="0" collapsed="false">
      <c r="A17" s="155"/>
      <c r="B17" s="178"/>
      <c r="C17" s="155"/>
      <c r="D17" s="155"/>
      <c r="E17" s="155"/>
      <c r="F17" s="155"/>
      <c r="G17" s="155"/>
      <c r="H17" s="155"/>
      <c r="I17" s="155" t="s">
        <v>6</v>
      </c>
      <c r="J17" s="182" t="n">
        <f aca="false">J11-J12-J13</f>
        <v>11</v>
      </c>
      <c r="K17" s="155"/>
      <c r="L17" s="155"/>
      <c r="M17" s="166" t="s">
        <v>3</v>
      </c>
      <c r="N17" s="154"/>
      <c r="O17" s="154"/>
      <c r="P17" s="154"/>
      <c r="Q17" s="154"/>
      <c r="R17" s="154"/>
      <c r="S17" s="154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</row>
    <row r="18" customFormat="false" ht="12.75" hidden="false" customHeight="true" outlineLevel="0" collapsed="false">
      <c r="A18" s="155"/>
      <c r="B18" s="166" t="s">
        <v>3</v>
      </c>
      <c r="C18" s="154"/>
      <c r="D18" s="154"/>
      <c r="E18" s="154"/>
      <c r="F18" s="154"/>
      <c r="G18" s="154"/>
      <c r="H18" s="154"/>
      <c r="I18" s="155"/>
      <c r="J18" s="155"/>
      <c r="K18" s="155"/>
      <c r="L18" s="156"/>
      <c r="M18" s="167" t="s">
        <v>51</v>
      </c>
      <c r="N18" s="167" t="s">
        <v>47</v>
      </c>
      <c r="O18" s="167" t="s">
        <v>78</v>
      </c>
      <c r="P18" s="167" t="s">
        <v>49</v>
      </c>
      <c r="Q18" s="167" t="s">
        <v>52</v>
      </c>
      <c r="R18" s="167" t="s">
        <v>46</v>
      </c>
      <c r="S18" s="167" t="s">
        <v>5</v>
      </c>
      <c r="T18" s="160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</row>
    <row r="19" customFormat="false" ht="12.75" hidden="false" customHeight="true" outlineLevel="0" collapsed="false">
      <c r="A19" s="156"/>
      <c r="B19" s="167" t="s">
        <v>51</v>
      </c>
      <c r="C19" s="167" t="s">
        <v>47</v>
      </c>
      <c r="D19" s="167" t="s">
        <v>78</v>
      </c>
      <c r="E19" s="167" t="s">
        <v>49</v>
      </c>
      <c r="F19" s="167" t="s">
        <v>52</v>
      </c>
      <c r="G19" s="167" t="s">
        <v>46</v>
      </c>
      <c r="H19" s="167" t="s">
        <v>5</v>
      </c>
      <c r="I19" s="160"/>
      <c r="J19" s="155"/>
      <c r="K19" s="155"/>
      <c r="L19" s="156"/>
      <c r="M19" s="169" t="n">
        <f aca="false">COUNTIF(B136:AE136,M18)</f>
        <v>6</v>
      </c>
      <c r="N19" s="169" t="n">
        <f aca="false">COUNTIF(B136:AE136,N18)</f>
        <v>2</v>
      </c>
      <c r="O19" s="169" t="n">
        <f aca="false">COUNTIF(B136:AE136,O18)</f>
        <v>0</v>
      </c>
      <c r="P19" s="169" t="n">
        <f aca="false">COUNTIF(B136:AE136,P18)</f>
        <v>0</v>
      </c>
      <c r="Q19" s="169" t="n">
        <f aca="false">COUNTIF(B136:AE136,Q18)</f>
        <v>0</v>
      </c>
      <c r="R19" s="169" t="n">
        <f aca="false">COUNTIF(B136:AE136,R18)</f>
        <v>0</v>
      </c>
      <c r="S19" s="169" t="n">
        <f aca="false">SUM(M19:R19)</f>
        <v>8</v>
      </c>
      <c r="T19" s="160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</row>
    <row r="20" customFormat="false" ht="12.75" hidden="false" customHeight="true" outlineLevel="0" collapsed="false">
      <c r="A20" s="156"/>
      <c r="B20" s="169" t="n">
        <f aca="false">COUNTIF(B136:AE140,B19)</f>
        <v>14</v>
      </c>
      <c r="C20" s="169" t="n">
        <f aca="false">COUNTIF(B136:AE140,C19)</f>
        <v>13</v>
      </c>
      <c r="D20" s="169" t="n">
        <f aca="false">COUNTIF(B136:AE140,D19)</f>
        <v>0</v>
      </c>
      <c r="E20" s="169" t="n">
        <f aca="false">COUNTIF(B136:AE140,E19)</f>
        <v>2</v>
      </c>
      <c r="F20" s="169" t="n">
        <f aca="false">COUNTIF(B136:AE140,F19)</f>
        <v>2</v>
      </c>
      <c r="G20" s="169" t="n">
        <f aca="false">COUNTIF(B136:AE140,G19)</f>
        <v>5</v>
      </c>
      <c r="H20" s="169" t="n">
        <f aca="false">SUM(B20:G20)</f>
        <v>36</v>
      </c>
      <c r="I20" s="160"/>
      <c r="J20" s="155"/>
      <c r="K20" s="155"/>
      <c r="L20" s="156"/>
      <c r="M20" s="170" t="n">
        <f aca="false">IF(S19&gt;0,M19/S19,0)</f>
        <v>0.75</v>
      </c>
      <c r="N20" s="170" t="n">
        <f aca="false">IF(S19&gt;0,N19/S19,0)</f>
        <v>0.25</v>
      </c>
      <c r="O20" s="170" t="n">
        <f aca="false">IF(S19&gt;0,O19/S19,0)</f>
        <v>0</v>
      </c>
      <c r="P20" s="170" t="n">
        <f aca="false">IF(S19&gt;0,P19/S19,0)</f>
        <v>0</v>
      </c>
      <c r="Q20" s="170" t="n">
        <f aca="false">IF(S19&gt;0,Q19/S19,0)</f>
        <v>0</v>
      </c>
      <c r="R20" s="170" t="n">
        <f aca="false">IF(S19&gt;0,R19/S19,0)</f>
        <v>0</v>
      </c>
      <c r="S20" s="170" t="n">
        <f aca="false">SUM(M20:R20)</f>
        <v>1</v>
      </c>
      <c r="T20" s="160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</row>
    <row r="21" customFormat="false" ht="12.75" hidden="false" customHeight="true" outlineLevel="0" collapsed="false">
      <c r="A21" s="156"/>
      <c r="B21" s="170" t="n">
        <f aca="false">IF(H20&gt;0,B20/H20,0)</f>
        <v>0.3888888889</v>
      </c>
      <c r="C21" s="170" t="n">
        <f aca="false">IF(H20&gt;0,C20/H20,0)</f>
        <v>0.3611111111</v>
      </c>
      <c r="D21" s="170" t="n">
        <f aca="false">IF(H20&gt;0,D20/H20,0)</f>
        <v>0</v>
      </c>
      <c r="E21" s="170" t="n">
        <f aca="false">IF(H20&gt;0,E20/H20,0)</f>
        <v>0.05555555556</v>
      </c>
      <c r="F21" s="170" t="n">
        <f aca="false">IF(H20&gt;0,F20/H20,0)</f>
        <v>0.05555555556</v>
      </c>
      <c r="G21" s="170" t="n">
        <f aca="false">IF(H20&gt;0,G20/H20,0)</f>
        <v>0.1388888889</v>
      </c>
      <c r="H21" s="170" t="n">
        <f aca="false">SUM(B21:G21)</f>
        <v>1.00000000002</v>
      </c>
      <c r="I21" s="160"/>
      <c r="J21" s="155"/>
      <c r="K21" s="155"/>
      <c r="L21" s="172" t="s">
        <v>67</v>
      </c>
      <c r="M21" s="183" t="n">
        <f aca="false">IF(S19&gt;0,(M19-R19)/S19,0)</f>
        <v>0.75</v>
      </c>
      <c r="N21" s="163"/>
      <c r="O21" s="163"/>
      <c r="P21" s="163"/>
      <c r="Q21" s="163"/>
      <c r="R21" s="163"/>
      <c r="S21" s="163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</row>
    <row r="22" customFormat="false" ht="12.75" hidden="false" customHeight="true" outlineLevel="0" collapsed="false">
      <c r="A22" s="172" t="s">
        <v>67</v>
      </c>
      <c r="B22" s="183" t="n">
        <f aca="false">IF(H20&gt;0,(B20-G20)/H20,0)</f>
        <v>0.25</v>
      </c>
      <c r="C22" s="163"/>
      <c r="D22" s="163"/>
      <c r="E22" s="163"/>
      <c r="F22" s="163"/>
      <c r="G22" s="163"/>
      <c r="H22" s="163"/>
      <c r="I22" s="155"/>
      <c r="J22" s="155"/>
      <c r="K22" s="155"/>
      <c r="L22" s="172" t="s">
        <v>68</v>
      </c>
      <c r="M22" s="184" t="n">
        <f aca="false">IF(S19&gt;0,(M19+N19+O19+P19)/S19,0)</f>
        <v>1</v>
      </c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</row>
    <row r="23" customFormat="false" ht="12.75" hidden="false" customHeight="true" outlineLevel="0" collapsed="false">
      <c r="A23" s="172" t="s">
        <v>68</v>
      </c>
      <c r="B23" s="184" t="n">
        <f aca="false">IF(H20&gt;0,(B20+C20+D20+E20)/H20,0)</f>
        <v>0.8055555556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</row>
    <row r="24" customFormat="false" ht="12.75" hidden="false" customHeight="true" outlineLevel="0" collapsed="false">
      <c r="A24" s="172"/>
      <c r="B24" s="18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customFormat="false" ht="12.75" hidden="false" customHeight="true" outlineLevel="0" collapsed="false">
      <c r="A25" s="164" t="s">
        <v>86</v>
      </c>
      <c r="B25" s="166" t="s">
        <v>2</v>
      </c>
      <c r="C25" s="154"/>
      <c r="D25" s="154"/>
      <c r="E25" s="154"/>
      <c r="F25" s="154"/>
      <c r="G25" s="154"/>
      <c r="H25" s="155"/>
      <c r="I25" s="166" t="s">
        <v>4</v>
      </c>
      <c r="J25" s="154"/>
      <c r="K25" s="155"/>
      <c r="L25" s="164" t="s">
        <v>87</v>
      </c>
      <c r="M25" s="166" t="s">
        <v>2</v>
      </c>
      <c r="N25" s="154"/>
      <c r="O25" s="154"/>
      <c r="P25" s="154"/>
      <c r="Q25" s="154"/>
      <c r="R25" s="154"/>
      <c r="S25" s="155"/>
      <c r="T25" s="166" t="s">
        <v>4</v>
      </c>
      <c r="U25" s="154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</row>
    <row r="26" customFormat="false" ht="12.75" hidden="false" customHeight="true" outlineLevel="0" collapsed="false">
      <c r="A26" s="156"/>
      <c r="B26" s="167" t="s">
        <v>57</v>
      </c>
      <c r="C26" s="167" t="s">
        <v>56</v>
      </c>
      <c r="D26" s="167" t="s">
        <v>54</v>
      </c>
      <c r="E26" s="167" t="s">
        <v>58</v>
      </c>
      <c r="F26" s="167" t="s">
        <v>59</v>
      </c>
      <c r="G26" s="167" t="s">
        <v>5</v>
      </c>
      <c r="H26" s="168"/>
      <c r="I26" s="167" t="s">
        <v>61</v>
      </c>
      <c r="J26" s="167" t="s">
        <v>53</v>
      </c>
      <c r="K26" s="160"/>
      <c r="L26" s="156"/>
      <c r="M26" s="167" t="s">
        <v>57</v>
      </c>
      <c r="N26" s="167" t="s">
        <v>56</v>
      </c>
      <c r="O26" s="167" t="s">
        <v>54</v>
      </c>
      <c r="P26" s="167" t="s">
        <v>58</v>
      </c>
      <c r="Q26" s="167" t="s">
        <v>59</v>
      </c>
      <c r="R26" s="167" t="s">
        <v>5</v>
      </c>
      <c r="S26" s="168"/>
      <c r="T26" s="167" t="s">
        <v>61</v>
      </c>
      <c r="U26" s="167" t="s">
        <v>53</v>
      </c>
      <c r="V26" s="160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</row>
    <row r="27" customFormat="false" ht="12.75" hidden="false" customHeight="true" outlineLevel="0" collapsed="false">
      <c r="A27" s="156"/>
      <c r="B27" s="169" t="n">
        <f aca="false">COUNTIF(B137:AE137,B26)</f>
        <v>1</v>
      </c>
      <c r="C27" s="169" t="n">
        <f aca="false">COUNTIF(B137:AE137,C26)</f>
        <v>1</v>
      </c>
      <c r="D27" s="169" t="n">
        <f aca="false">COUNTIF(B137:AE137,D26)</f>
        <v>0</v>
      </c>
      <c r="E27" s="169" t="n">
        <f aca="false">COUNTIF(B137:AE137,E26)</f>
        <v>0</v>
      </c>
      <c r="F27" s="169" t="n">
        <f aca="false">COUNTIF(B137:AE137,F26)</f>
        <v>0</v>
      </c>
      <c r="G27" s="169" t="n">
        <f aca="false">SUM(B27:F27)</f>
        <v>2</v>
      </c>
      <c r="H27" s="168"/>
      <c r="I27" s="169" t="n">
        <f aca="false">COUNTIF(B137:AE137,I26)</f>
        <v>0</v>
      </c>
      <c r="J27" s="169" t="n">
        <f aca="false">COUNTIF(B137:AE137,J26)</f>
        <v>0</v>
      </c>
      <c r="K27" s="160"/>
      <c r="L27" s="156"/>
      <c r="M27" s="169" t="n">
        <f aca="false">COUNTIF(B138:AE138,M26)</f>
        <v>1</v>
      </c>
      <c r="N27" s="169" t="n">
        <f aca="false">COUNTIF(B138:AE138,N26)</f>
        <v>1</v>
      </c>
      <c r="O27" s="169" t="n">
        <f aca="false">COUNTIF(B138:AE138,O26)</f>
        <v>0</v>
      </c>
      <c r="P27" s="169" t="n">
        <f aca="false">COUNTIF(B138:AE138,P26)</f>
        <v>0</v>
      </c>
      <c r="Q27" s="169" t="n">
        <f aca="false">COUNTIF(B138:AE138,Q26)</f>
        <v>0</v>
      </c>
      <c r="R27" s="169" t="n">
        <f aca="false">SUM(M27:Q27)</f>
        <v>2</v>
      </c>
      <c r="S27" s="168"/>
      <c r="T27" s="169" t="n">
        <f aca="false">COUNTIF(B138:AE138,T26)</f>
        <v>1</v>
      </c>
      <c r="U27" s="169" t="n">
        <f aca="false">COUNTIF(B138:AE138,U26)</f>
        <v>0</v>
      </c>
      <c r="V27" s="160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</row>
    <row r="28" customFormat="false" ht="12.75" hidden="false" customHeight="true" outlineLevel="0" collapsed="false">
      <c r="A28" s="156"/>
      <c r="B28" s="170" t="n">
        <f aca="false">IF(G27&gt;0,B27/G27,0)</f>
        <v>0.5</v>
      </c>
      <c r="C28" s="170" t="n">
        <f aca="false">IF(G27&gt;0,C27/G27,0)</f>
        <v>0.5</v>
      </c>
      <c r="D28" s="170" t="n">
        <f aca="false">IF(G27&gt;0,D27/G27,0)</f>
        <v>0</v>
      </c>
      <c r="E28" s="170" t="n">
        <f aca="false">IF(G27&gt;0,E27/G27,0)</f>
        <v>0</v>
      </c>
      <c r="F28" s="170" t="n">
        <f aca="false">IF(G27&gt;0,F27/G27,0)</f>
        <v>0</v>
      </c>
      <c r="G28" s="171" t="n">
        <f aca="false">SUM(B28:F28)</f>
        <v>1</v>
      </c>
      <c r="H28" s="160"/>
      <c r="I28" s="163"/>
      <c r="J28" s="163"/>
      <c r="K28" s="155"/>
      <c r="L28" s="156"/>
      <c r="M28" s="170" t="n">
        <f aca="false">IF(R27&gt;0,M27/R27,0)</f>
        <v>0.5</v>
      </c>
      <c r="N28" s="170" t="n">
        <f aca="false">IF(R27&gt;0,N27/R27,0)</f>
        <v>0.5</v>
      </c>
      <c r="O28" s="170" t="n">
        <f aca="false">IF(R27&gt;0,O27/R27,0)</f>
        <v>0</v>
      </c>
      <c r="P28" s="170" t="n">
        <f aca="false">IF(R27&gt;0,P27/R27,0)</f>
        <v>0</v>
      </c>
      <c r="Q28" s="170" t="n">
        <f aca="false">IF(R27&gt;0,Q27/R27,0)</f>
        <v>0</v>
      </c>
      <c r="R28" s="171" t="n">
        <f aca="false">SUM(M28:Q28)</f>
        <v>1</v>
      </c>
      <c r="S28" s="160"/>
      <c r="T28" s="163"/>
      <c r="U28" s="163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</row>
    <row r="29" customFormat="false" ht="12.75" hidden="false" customHeight="true" outlineLevel="0" collapsed="false">
      <c r="A29" s="172" t="s">
        <v>67</v>
      </c>
      <c r="B29" s="173" t="n">
        <f aca="false">IF(G27&gt;0,(B27-F27)/G27,0)</f>
        <v>0.5</v>
      </c>
      <c r="C29" s="163"/>
      <c r="D29" s="174"/>
      <c r="E29" s="174"/>
      <c r="F29" s="174"/>
      <c r="G29" s="163"/>
      <c r="H29" s="155"/>
      <c r="I29" s="155"/>
      <c r="J29" s="155"/>
      <c r="K29" s="155"/>
      <c r="L29" s="172" t="s">
        <v>67</v>
      </c>
      <c r="M29" s="173" t="n">
        <f aca="false">IF(R27&gt;0,(M27-Q27)/R27,0)</f>
        <v>0.5</v>
      </c>
      <c r="N29" s="163"/>
      <c r="O29" s="174"/>
      <c r="P29" s="174"/>
      <c r="Q29" s="174"/>
      <c r="R29" s="163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</row>
    <row r="30" customFormat="false" ht="12.75" hidden="false" customHeight="true" outlineLevel="0" collapsed="false">
      <c r="A30" s="172" t="s">
        <v>68</v>
      </c>
      <c r="B30" s="176" t="n">
        <f aca="false">IF(G27&gt;0,(B27+C27)/G27,0)</f>
        <v>1</v>
      </c>
      <c r="C30" s="177"/>
      <c r="D30" s="155"/>
      <c r="E30" s="155"/>
      <c r="F30" s="155"/>
      <c r="G30" s="155"/>
      <c r="H30" s="155"/>
      <c r="I30" s="155"/>
      <c r="J30" s="155"/>
      <c r="K30" s="155"/>
      <c r="L30" s="172" t="s">
        <v>68</v>
      </c>
      <c r="M30" s="176" t="n">
        <f aca="false">IF(R27&gt;0,(M27+N27)/R27,0)</f>
        <v>1</v>
      </c>
      <c r="N30" s="177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</row>
    <row r="31" customFormat="false" ht="12.75" hidden="false" customHeight="true" outlineLevel="0" collapsed="false">
      <c r="B31" s="178"/>
      <c r="C31" s="177"/>
      <c r="D31" s="155"/>
      <c r="E31" s="155"/>
      <c r="F31" s="155"/>
      <c r="G31" s="155"/>
      <c r="H31" s="155"/>
      <c r="I31" s="165" t="s">
        <v>69</v>
      </c>
      <c r="J31" s="155"/>
      <c r="K31" s="155"/>
      <c r="L31" s="155"/>
      <c r="M31" s="178"/>
      <c r="N31" s="177"/>
      <c r="O31" s="155"/>
      <c r="P31" s="155"/>
      <c r="Q31" s="155"/>
      <c r="R31" s="155"/>
      <c r="S31" s="155"/>
      <c r="T31" s="165" t="s">
        <v>69</v>
      </c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</row>
    <row r="32" customFormat="false" ht="12.75" hidden="false" customHeight="true" outlineLevel="0" collapsed="false">
      <c r="A32" s="155"/>
      <c r="B32" s="166" t="s">
        <v>1</v>
      </c>
      <c r="C32" s="154"/>
      <c r="D32" s="154"/>
      <c r="E32" s="154"/>
      <c r="F32" s="154"/>
      <c r="G32" s="154"/>
      <c r="H32" s="155"/>
      <c r="I32" s="179" t="s">
        <v>0</v>
      </c>
      <c r="J32" s="180" t="n">
        <f aca="false">B34+B41+I27</f>
        <v>3</v>
      </c>
      <c r="K32" s="155"/>
      <c r="L32" s="155"/>
      <c r="M32" s="166" t="s">
        <v>1</v>
      </c>
      <c r="N32" s="154"/>
      <c r="O32" s="154"/>
      <c r="P32" s="154"/>
      <c r="Q32" s="154"/>
      <c r="R32" s="154"/>
      <c r="S32" s="155"/>
      <c r="T32" s="179" t="s">
        <v>0</v>
      </c>
      <c r="U32" s="180" t="n">
        <f aca="false">M34+M41+T27</f>
        <v>5</v>
      </c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</row>
    <row r="33" customFormat="false" ht="12.75" hidden="false" customHeight="true" outlineLevel="0" collapsed="false">
      <c r="A33" s="156"/>
      <c r="B33" s="167" t="s">
        <v>50</v>
      </c>
      <c r="C33" s="167" t="s">
        <v>45</v>
      </c>
      <c r="D33" s="167" t="s">
        <v>70</v>
      </c>
      <c r="E33" s="167" t="s">
        <v>71</v>
      </c>
      <c r="F33" s="167" t="s">
        <v>55</v>
      </c>
      <c r="G33" s="167" t="s">
        <v>5</v>
      </c>
      <c r="H33" s="160"/>
      <c r="I33" s="179" t="s">
        <v>72</v>
      </c>
      <c r="J33" s="180" t="n">
        <f aca="false">G41+F34</f>
        <v>2</v>
      </c>
      <c r="K33" s="155"/>
      <c r="L33" s="156"/>
      <c r="M33" s="167" t="s">
        <v>50</v>
      </c>
      <c r="N33" s="167" t="s">
        <v>45</v>
      </c>
      <c r="O33" s="167" t="s">
        <v>70</v>
      </c>
      <c r="P33" s="167" t="s">
        <v>71</v>
      </c>
      <c r="Q33" s="167" t="s">
        <v>55</v>
      </c>
      <c r="R33" s="167" t="s">
        <v>5</v>
      </c>
      <c r="S33" s="160"/>
      <c r="T33" s="179" t="s">
        <v>72</v>
      </c>
      <c r="U33" s="180" t="n">
        <f aca="false">R41+Q34</f>
        <v>2</v>
      </c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</row>
    <row r="34" customFormat="false" ht="12.75" hidden="false" customHeight="true" outlineLevel="0" collapsed="false">
      <c r="A34" s="156"/>
      <c r="B34" s="169" t="n">
        <f aca="false">COUNTIF(B137:AE137,B33)</f>
        <v>0</v>
      </c>
      <c r="C34" s="169" t="n">
        <f aca="false">COUNTIF(B137:AE137,C33)</f>
        <v>1</v>
      </c>
      <c r="D34" s="169" t="n">
        <f aca="false">COUNTIF(B137:AE137,D33)</f>
        <v>0</v>
      </c>
      <c r="E34" s="169" t="n">
        <f aca="false">COUNTIF(B137:AE137,E33)</f>
        <v>0</v>
      </c>
      <c r="F34" s="169" t="n">
        <f aca="false">COUNTIF(B137:AE137,F33)</f>
        <v>1</v>
      </c>
      <c r="G34" s="169" t="n">
        <f aca="false">SUM(B34:F34)</f>
        <v>2</v>
      </c>
      <c r="H34" s="160"/>
      <c r="I34" s="179" t="s">
        <v>73</v>
      </c>
      <c r="J34" s="180" t="n">
        <f aca="false">F27</f>
        <v>0</v>
      </c>
      <c r="K34" s="155"/>
      <c r="L34" s="156"/>
      <c r="M34" s="169" t="n">
        <f aca="false">COUNTIF(B138:AE138,M33)</f>
        <v>1</v>
      </c>
      <c r="N34" s="169" t="n">
        <f aca="false">COUNTIF(B138:AE138,N33)</f>
        <v>5</v>
      </c>
      <c r="O34" s="169" t="n">
        <f aca="false">COUNTIF(B138:AE138,O33)</f>
        <v>0</v>
      </c>
      <c r="P34" s="169" t="n">
        <f aca="false">COUNTIF(B138:AE138,P33)</f>
        <v>0</v>
      </c>
      <c r="Q34" s="169" t="n">
        <f aca="false">COUNTIF(B138:AE138,Q33)</f>
        <v>0</v>
      </c>
      <c r="R34" s="169" t="n">
        <f aca="false">SUM(M34:Q34)</f>
        <v>6</v>
      </c>
      <c r="S34" s="160"/>
      <c r="T34" s="179" t="s">
        <v>73</v>
      </c>
      <c r="U34" s="180" t="n">
        <f aca="false">Q27</f>
        <v>0</v>
      </c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</row>
    <row r="35" customFormat="false" ht="12.75" hidden="false" customHeight="true" outlineLevel="0" collapsed="false">
      <c r="A35" s="172" t="s">
        <v>67</v>
      </c>
      <c r="B35" s="170" t="n">
        <f aca="false">IF($G$34&gt;0,B34/$G$34,0)</f>
        <v>0</v>
      </c>
      <c r="C35" s="170" t="n">
        <f aca="false">IF($G$34&gt;0,C34/$G$34,0)</f>
        <v>0.5</v>
      </c>
      <c r="D35" s="170" t="n">
        <f aca="false">IF($G$34&gt;0,D34/$G$34,0)</f>
        <v>0</v>
      </c>
      <c r="E35" s="170" t="n">
        <f aca="false">IF($G$34&gt;0,E34/$G$34,0)</f>
        <v>0</v>
      </c>
      <c r="F35" s="170" t="n">
        <f aca="false">IF($G$34&gt;0,F34/$G$34,0)</f>
        <v>0.5</v>
      </c>
      <c r="G35" s="170" t="n">
        <f aca="false">SUM(B35:F35)</f>
        <v>1</v>
      </c>
      <c r="H35" s="179" t="s">
        <v>74</v>
      </c>
      <c r="I35" s="180" t="n">
        <f aca="false">F41</f>
        <v>2</v>
      </c>
      <c r="J35" s="155"/>
      <c r="K35" s="156"/>
      <c r="L35" s="172" t="s">
        <v>67</v>
      </c>
      <c r="M35" s="170" t="n">
        <f aca="false">IF($G$69&gt;0,N34/$G$34,0)</f>
        <v>0</v>
      </c>
      <c r="N35" s="170" t="n">
        <f aca="false">IF($G$69&gt;0,O34/$G$34,0)</f>
        <v>0</v>
      </c>
      <c r="O35" s="170" t="n">
        <f aca="false">IF($G$69&gt;0,P34/$G$34,0)</f>
        <v>0</v>
      </c>
      <c r="P35" s="170" t="n">
        <f aca="false">IF($G$69&gt;0,Q34/$G$34,0)</f>
        <v>0</v>
      </c>
      <c r="Q35" s="170" t="n">
        <f aca="false">IF($G$69&gt;0,R34/$G$34,0)</f>
        <v>0</v>
      </c>
      <c r="R35" s="160"/>
      <c r="S35" s="179" t="s">
        <v>74</v>
      </c>
      <c r="T35" s="180" t="n">
        <f aca="false">Q41</f>
        <v>0</v>
      </c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</row>
    <row r="36" customFormat="false" ht="12.75" hidden="false" customHeight="true" outlineLevel="0" collapsed="false">
      <c r="A36" s="172" t="s">
        <v>68</v>
      </c>
      <c r="B36" s="173" t="n">
        <f aca="false">IF(G34&gt;0,(B34-F34)/G34,0)</f>
        <v>-0.5</v>
      </c>
      <c r="C36" s="163"/>
      <c r="D36" s="163"/>
      <c r="E36" s="163"/>
      <c r="F36" s="163"/>
      <c r="G36" s="163"/>
      <c r="H36" s="155"/>
      <c r="I36" s="179" t="s">
        <v>75</v>
      </c>
      <c r="J36" s="181" t="n">
        <f aca="false">B29</f>
        <v>0.5</v>
      </c>
      <c r="K36" s="155"/>
      <c r="L36" s="172" t="s">
        <v>68</v>
      </c>
      <c r="M36" s="173" t="n">
        <f aca="false">IF(R34&gt;0,(M34-Q34)/R34,0)</f>
        <v>0.1666666667</v>
      </c>
      <c r="N36" s="163"/>
      <c r="O36" s="163"/>
      <c r="P36" s="163"/>
      <c r="Q36" s="163"/>
      <c r="R36" s="163"/>
      <c r="S36" s="155"/>
      <c r="T36" s="179" t="s">
        <v>75</v>
      </c>
      <c r="U36" s="181" t="n">
        <f aca="false">M29</f>
        <v>0.5</v>
      </c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</row>
    <row r="37" customFormat="false" ht="12.75" hidden="false" customHeight="true" outlineLevel="0" collapsed="false">
      <c r="B37" s="176" t="n">
        <f aca="false">IF(G34&gt;0,(B34+C34)/G34,0)</f>
        <v>0.5</v>
      </c>
      <c r="C37" s="155"/>
      <c r="D37" s="155"/>
      <c r="E37" s="155"/>
      <c r="F37" s="155"/>
      <c r="G37" s="155"/>
      <c r="H37" s="155"/>
      <c r="I37" s="179" t="s">
        <v>77</v>
      </c>
      <c r="J37" s="181" t="n">
        <f aca="false">B43</f>
        <v>0.25</v>
      </c>
      <c r="K37" s="155"/>
      <c r="M37" s="176" t="n">
        <f aca="false">IF(R34&gt;0,(M34+N34)/R34,0)</f>
        <v>1</v>
      </c>
      <c r="N37" s="155"/>
      <c r="O37" s="155"/>
      <c r="P37" s="155"/>
      <c r="Q37" s="155"/>
      <c r="R37" s="155"/>
      <c r="S37" s="155"/>
      <c r="T37" s="179" t="s">
        <v>77</v>
      </c>
      <c r="U37" s="181" t="n">
        <f aca="false">M43</f>
        <v>0.07142857143</v>
      </c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</row>
    <row r="38" customFormat="false" ht="12.75" hidden="false" customHeight="true" outlineLevel="0" collapsed="false">
      <c r="A38" s="155"/>
      <c r="B38" s="178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78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</row>
    <row r="39" customFormat="false" ht="12.75" hidden="false" customHeight="true" outlineLevel="0" collapsed="false">
      <c r="B39" s="166" t="s">
        <v>3</v>
      </c>
      <c r="C39" s="154"/>
      <c r="D39" s="154"/>
      <c r="E39" s="154"/>
      <c r="F39" s="154"/>
      <c r="G39" s="154"/>
      <c r="H39" s="154"/>
      <c r="I39" s="155"/>
      <c r="J39" s="155"/>
      <c r="K39" s="155"/>
      <c r="L39" s="155"/>
      <c r="M39" s="166" t="s">
        <v>3</v>
      </c>
      <c r="N39" s="154"/>
      <c r="O39" s="154"/>
      <c r="P39" s="154"/>
      <c r="Q39" s="154"/>
      <c r="R39" s="154"/>
      <c r="S39" s="154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</row>
    <row r="40" customFormat="false" ht="12.75" hidden="false" customHeight="true" outlineLevel="0" collapsed="false">
      <c r="A40" s="156"/>
      <c r="B40" s="167" t="s">
        <v>51</v>
      </c>
      <c r="C40" s="167" t="s">
        <v>47</v>
      </c>
      <c r="D40" s="167" t="s">
        <v>78</v>
      </c>
      <c r="E40" s="167" t="s">
        <v>49</v>
      </c>
      <c r="F40" s="167" t="s">
        <v>52</v>
      </c>
      <c r="G40" s="167" t="s">
        <v>46</v>
      </c>
      <c r="H40" s="167" t="s">
        <v>5</v>
      </c>
      <c r="I40" s="160"/>
      <c r="J40" s="155"/>
      <c r="K40" s="155"/>
      <c r="L40" s="156"/>
      <c r="M40" s="167" t="s">
        <v>51</v>
      </c>
      <c r="N40" s="167" t="s">
        <v>47</v>
      </c>
      <c r="O40" s="167" t="s">
        <v>78</v>
      </c>
      <c r="P40" s="167" t="s">
        <v>49</v>
      </c>
      <c r="Q40" s="167" t="s">
        <v>52</v>
      </c>
      <c r="R40" s="167" t="s">
        <v>46</v>
      </c>
      <c r="S40" s="167" t="s">
        <v>5</v>
      </c>
      <c r="T40" s="160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</row>
    <row r="41" customFormat="false" ht="12.75" hidden="false" customHeight="true" outlineLevel="0" collapsed="false">
      <c r="A41" s="156"/>
      <c r="B41" s="169" t="n">
        <f aca="false">COUNTIF(B137:AE137,B40)</f>
        <v>3</v>
      </c>
      <c r="C41" s="169" t="n">
        <f aca="false">COUNTIF(B137:AE137,C40)</f>
        <v>2</v>
      </c>
      <c r="D41" s="169" t="n">
        <f aca="false">COUNTIF(B137:AE137,D40)</f>
        <v>0</v>
      </c>
      <c r="E41" s="169" t="n">
        <f aca="false">COUNTIF(B137:AE137,E40)</f>
        <v>0</v>
      </c>
      <c r="F41" s="169" t="n">
        <f aca="false">COUNTIF(B137:AE137,F40)</f>
        <v>2</v>
      </c>
      <c r="G41" s="169" t="n">
        <f aca="false">COUNTIF(B137:AE137,G40)</f>
        <v>1</v>
      </c>
      <c r="H41" s="169" t="n">
        <f aca="false">SUM(B41:G41)</f>
        <v>8</v>
      </c>
      <c r="I41" s="160"/>
      <c r="J41" s="155"/>
      <c r="K41" s="155"/>
      <c r="L41" s="156"/>
      <c r="M41" s="169" t="n">
        <f aca="false">COUNTIF(B138:AE138,M40)</f>
        <v>3</v>
      </c>
      <c r="N41" s="169" t="n">
        <f aca="false">COUNTIF(B138:AE138,N40)</f>
        <v>7</v>
      </c>
      <c r="O41" s="169" t="n">
        <f aca="false">COUNTIF(B138:AE138,O40)</f>
        <v>0</v>
      </c>
      <c r="P41" s="169" t="n">
        <f aca="false">COUNTIF(B138:AE138,P40)</f>
        <v>2</v>
      </c>
      <c r="Q41" s="169" t="n">
        <f aca="false">COUNTIF(B138:AE138,Q40)</f>
        <v>0</v>
      </c>
      <c r="R41" s="169" t="n">
        <f aca="false">COUNTIF(B138:AE138,R40)</f>
        <v>2</v>
      </c>
      <c r="S41" s="169" t="n">
        <f aca="false">SUM(M41:R41)</f>
        <v>14</v>
      </c>
      <c r="T41" s="160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</row>
    <row r="42" customFormat="false" ht="12.75" hidden="false" customHeight="true" outlineLevel="0" collapsed="false">
      <c r="A42" s="156"/>
      <c r="B42" s="170" t="n">
        <f aca="false">IF(H41&gt;0,B41/H41,0)</f>
        <v>0.375</v>
      </c>
      <c r="C42" s="170" t="n">
        <f aca="false">IF(H41&gt;0,C41/H41,0)</f>
        <v>0.25</v>
      </c>
      <c r="D42" s="170" t="n">
        <f aca="false">IF(H41&gt;0,D41/H41,0)</f>
        <v>0</v>
      </c>
      <c r="E42" s="170" t="n">
        <f aca="false">IF(H41&gt;0,E41/H41,0)</f>
        <v>0</v>
      </c>
      <c r="F42" s="170" t="n">
        <f aca="false">IF(H41&gt;0,F41/H41,0)</f>
        <v>0.25</v>
      </c>
      <c r="G42" s="170" t="n">
        <f aca="false">IF(H41&gt;0,G41/H41,0)</f>
        <v>0.125</v>
      </c>
      <c r="H42" s="170" t="n">
        <f aca="false">SUM(B42:G42)</f>
        <v>1</v>
      </c>
      <c r="I42" s="160"/>
      <c r="J42" s="155"/>
      <c r="K42" s="155"/>
      <c r="L42" s="156"/>
      <c r="M42" s="170" t="n">
        <f aca="false">IF(S41&gt;0,M41/S41,0)</f>
        <v>0.2142857143</v>
      </c>
      <c r="N42" s="170" t="n">
        <f aca="false">IF(S41&gt;0,N41/S41,0)</f>
        <v>0.5</v>
      </c>
      <c r="O42" s="170" t="n">
        <f aca="false">IF(S41&gt;0,O41/S41,0)</f>
        <v>0</v>
      </c>
      <c r="P42" s="170" t="n">
        <f aca="false">IF(S41&gt;0,P41/S41,0)</f>
        <v>0.1428571429</v>
      </c>
      <c r="Q42" s="170" t="n">
        <f aca="false">IF(S41&gt;0,Q41/S41,0)</f>
        <v>0</v>
      </c>
      <c r="R42" s="170" t="n">
        <f aca="false">IF(S41&gt;0,R41/S41,0)</f>
        <v>0.1428571429</v>
      </c>
      <c r="S42" s="170" t="n">
        <f aca="false">SUM(M42:R42)</f>
        <v>1.0000000001</v>
      </c>
      <c r="T42" s="160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</row>
    <row r="43" customFormat="false" ht="12.75" hidden="false" customHeight="true" outlineLevel="0" collapsed="false">
      <c r="A43" s="172" t="s">
        <v>67</v>
      </c>
      <c r="B43" s="183" t="n">
        <f aca="false">IF(H41&gt;0,(B41-G41)/H41,0)</f>
        <v>0.25</v>
      </c>
      <c r="C43" s="163"/>
      <c r="D43" s="163"/>
      <c r="E43" s="163"/>
      <c r="F43" s="163"/>
      <c r="G43" s="163"/>
      <c r="H43" s="163"/>
      <c r="I43" s="155"/>
      <c r="J43" s="155"/>
      <c r="K43" s="155"/>
      <c r="L43" s="172" t="s">
        <v>67</v>
      </c>
      <c r="M43" s="183" t="n">
        <f aca="false">IF(S41&gt;0,(M41-R41)/S41,0)</f>
        <v>0.07142857143</v>
      </c>
      <c r="N43" s="163"/>
      <c r="O43" s="163"/>
      <c r="P43" s="163"/>
      <c r="Q43" s="163"/>
      <c r="R43" s="163"/>
      <c r="S43" s="163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</row>
    <row r="44" customFormat="false" ht="12.75" hidden="false" customHeight="true" outlineLevel="0" collapsed="false">
      <c r="A44" s="172" t="s">
        <v>68</v>
      </c>
      <c r="B44" s="184" t="n">
        <f aca="false">IF(H41&gt;0,(B41+C41+D41+E41)/H41,0)</f>
        <v>0.625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72" t="s">
        <v>68</v>
      </c>
      <c r="M44" s="184" t="n">
        <f aca="false">IF(S41&gt;0,(M41+N41+O41+P41)/S41,0)</f>
        <v>0.8571428571</v>
      </c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</row>
    <row r="45" customFormat="false" ht="12.75" hidden="false" customHeight="true" outlineLevel="0" collapsed="false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</row>
    <row r="46" customFormat="false" ht="12.75" hidden="false" customHeight="true" outlineLevel="0" collapsed="false">
      <c r="A46" s="155"/>
      <c r="B46" s="165"/>
      <c r="C46" s="155"/>
      <c r="D46" s="155"/>
      <c r="E46" s="155"/>
      <c r="F46" s="155"/>
      <c r="G46" s="155"/>
      <c r="H46" s="155"/>
      <c r="I46" s="16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</row>
    <row r="47" customFormat="false" ht="12.75" hidden="false" customHeight="true" outlineLevel="0" collapsed="false">
      <c r="A47" s="164" t="s">
        <v>88</v>
      </c>
      <c r="B47" s="166" t="s">
        <v>2</v>
      </c>
      <c r="C47" s="154"/>
      <c r="D47" s="154"/>
      <c r="E47" s="154"/>
      <c r="F47" s="154"/>
      <c r="G47" s="154"/>
      <c r="H47" s="155"/>
      <c r="I47" s="166" t="s">
        <v>4</v>
      </c>
      <c r="J47" s="154"/>
      <c r="K47" s="155"/>
      <c r="L47" s="164" t="s">
        <v>89</v>
      </c>
      <c r="M47" s="166" t="s">
        <v>2</v>
      </c>
      <c r="N47" s="154"/>
      <c r="O47" s="154"/>
      <c r="P47" s="154"/>
      <c r="Q47" s="154"/>
      <c r="R47" s="154"/>
      <c r="S47" s="155"/>
      <c r="T47" s="166" t="s">
        <v>4</v>
      </c>
      <c r="U47" s="154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</row>
    <row r="48" customFormat="false" ht="12.75" hidden="false" customHeight="true" outlineLevel="0" collapsed="false">
      <c r="A48" s="156"/>
      <c r="B48" s="167" t="s">
        <v>57</v>
      </c>
      <c r="C48" s="167" t="s">
        <v>56</v>
      </c>
      <c r="D48" s="167" t="s">
        <v>54</v>
      </c>
      <c r="E48" s="167" t="s">
        <v>58</v>
      </c>
      <c r="F48" s="167" t="s">
        <v>59</v>
      </c>
      <c r="G48" s="167" t="s">
        <v>5</v>
      </c>
      <c r="H48" s="168"/>
      <c r="I48" s="167" t="s">
        <v>61</v>
      </c>
      <c r="J48" s="167" t="s">
        <v>53</v>
      </c>
      <c r="K48" s="186"/>
      <c r="L48" s="156"/>
      <c r="M48" s="167" t="s">
        <v>57</v>
      </c>
      <c r="N48" s="167" t="s">
        <v>56</v>
      </c>
      <c r="O48" s="167" t="s">
        <v>54</v>
      </c>
      <c r="P48" s="167" t="s">
        <v>58</v>
      </c>
      <c r="Q48" s="167" t="s">
        <v>59</v>
      </c>
      <c r="R48" s="167" t="s">
        <v>5</v>
      </c>
      <c r="S48" s="168"/>
      <c r="T48" s="167" t="s">
        <v>61</v>
      </c>
      <c r="U48" s="167" t="s">
        <v>53</v>
      </c>
      <c r="V48" s="160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</row>
    <row r="49" customFormat="false" ht="12.75" hidden="false" customHeight="true" outlineLevel="0" collapsed="false">
      <c r="A49" s="156"/>
      <c r="B49" s="169" t="n">
        <f aca="false">COUNTIF(B139:AE139,B48)</f>
        <v>0</v>
      </c>
      <c r="C49" s="169" t="n">
        <f aca="false">COUNTIF(B139:AE139,C48)</f>
        <v>2</v>
      </c>
      <c r="D49" s="169" t="n">
        <f aca="false">COUNTIF(B139:AE139,D48)</f>
        <v>0</v>
      </c>
      <c r="E49" s="169" t="n">
        <f aca="false">COUNTIF(B139:AE139,E48)</f>
        <v>0</v>
      </c>
      <c r="F49" s="169" t="n">
        <f aca="false">COUNTIF(B139:AE139,F48)</f>
        <v>0</v>
      </c>
      <c r="G49" s="169" t="n">
        <f aca="false">SUM(B49:F49)</f>
        <v>2</v>
      </c>
      <c r="H49" s="168"/>
      <c r="I49" s="169" t="n">
        <f aca="false">COUNTIF(B139:AE139,I48)</f>
        <v>0</v>
      </c>
      <c r="J49" s="169" t="n">
        <f aca="false">COUNTIF(B139:AE139,J48)</f>
        <v>0</v>
      </c>
      <c r="K49" s="186"/>
      <c r="L49" s="156"/>
      <c r="M49" s="169" t="n">
        <f aca="false">COUNTIF(B140:AE140,M48)</f>
        <v>0</v>
      </c>
      <c r="N49" s="169" t="n">
        <f aca="false">COUNTIF(B140:AE140,N48)</f>
        <v>0</v>
      </c>
      <c r="O49" s="169" t="n">
        <f aca="false">COUNTIF(B140:AE140,O48)</f>
        <v>0</v>
      </c>
      <c r="P49" s="169" t="n">
        <f aca="false">COUNTIF(B140:AE140,P48)</f>
        <v>0</v>
      </c>
      <c r="Q49" s="169" t="n">
        <f aca="false">COUNTIF(B140:AE140,Q48)</f>
        <v>0</v>
      </c>
      <c r="R49" s="169" t="n">
        <f aca="false">SUM(M49:Q49)</f>
        <v>0</v>
      </c>
      <c r="S49" s="168"/>
      <c r="T49" s="169" t="n">
        <f aca="false">COUNTIF(B140:AE140,T48)</f>
        <v>0</v>
      </c>
      <c r="U49" s="169" t="n">
        <f aca="false">COUNTIF(B140:AE140,U48)</f>
        <v>0</v>
      </c>
      <c r="V49" s="160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</row>
    <row r="50" customFormat="false" ht="12.75" hidden="false" customHeight="true" outlineLevel="0" collapsed="false">
      <c r="A50" s="156"/>
      <c r="B50" s="170" t="n">
        <f aca="false">IF(G49&gt;0,B49/G49,0)</f>
        <v>0</v>
      </c>
      <c r="C50" s="170" t="n">
        <f aca="false">IF(G49&gt;0,C49/G49,0)</f>
        <v>1</v>
      </c>
      <c r="D50" s="170" t="n">
        <f aca="false">IF(G49&gt;0,D49/G49,0)</f>
        <v>0</v>
      </c>
      <c r="E50" s="170" t="n">
        <f aca="false">IF(G49&gt;0,E49/G49,0)</f>
        <v>0</v>
      </c>
      <c r="F50" s="170" t="n">
        <f aca="false">IF(G49&gt;0,F49/G49,0)</f>
        <v>0</v>
      </c>
      <c r="G50" s="171" t="n">
        <f aca="false">SUM(B50:F50)</f>
        <v>1</v>
      </c>
      <c r="H50" s="160"/>
      <c r="I50" s="163"/>
      <c r="J50" s="163"/>
      <c r="K50" s="153"/>
      <c r="L50" s="156"/>
      <c r="M50" s="170" t="n">
        <f aca="false">IF(R49&gt;0,M49/R49,0)</f>
        <v>0</v>
      </c>
      <c r="N50" s="170" t="n">
        <f aca="false">IF(R49&gt;0,N49/R49,0)</f>
        <v>0</v>
      </c>
      <c r="O50" s="170" t="n">
        <f aca="false">IF(R49&gt;0,O49/R49,0)</f>
        <v>0</v>
      </c>
      <c r="P50" s="170" t="n">
        <f aca="false">IF(R49&gt;0,P49/R49,0)</f>
        <v>0</v>
      </c>
      <c r="Q50" s="170" t="n">
        <f aca="false">IF(R49&gt;0,Q49/R49,0)</f>
        <v>0</v>
      </c>
      <c r="R50" s="171" t="n">
        <f aca="false">SUM(M50:Q50)</f>
        <v>0</v>
      </c>
      <c r="S50" s="160"/>
      <c r="T50" s="163"/>
      <c r="U50" s="163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</row>
    <row r="51" customFormat="false" ht="12.75" hidden="false" customHeight="true" outlineLevel="0" collapsed="false">
      <c r="A51" s="172" t="s">
        <v>67</v>
      </c>
      <c r="B51" s="173" t="n">
        <f aca="false">IF(G49&gt;0,(B49-F49)/G49,0)</f>
        <v>0</v>
      </c>
      <c r="C51" s="163"/>
      <c r="D51" s="174"/>
      <c r="E51" s="174"/>
      <c r="F51" s="174"/>
      <c r="G51" s="163"/>
      <c r="H51" s="155"/>
      <c r="I51" s="155"/>
      <c r="J51" s="155"/>
      <c r="K51" s="153"/>
      <c r="L51" s="172" t="s">
        <v>67</v>
      </c>
      <c r="M51" s="173" t="n">
        <f aca="false">IF(R49&gt;0,(M49-Q49)/R49,0)</f>
        <v>0</v>
      </c>
      <c r="N51" s="163"/>
      <c r="O51" s="174"/>
      <c r="P51" s="174"/>
      <c r="Q51" s="174"/>
      <c r="R51" s="163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</row>
    <row r="52" customFormat="false" ht="12.75" hidden="false" customHeight="true" outlineLevel="0" collapsed="false">
      <c r="A52" s="172" t="s">
        <v>68</v>
      </c>
      <c r="B52" s="176" t="n">
        <f aca="false">IF(G49&gt;0,(B49+C49)/G49,0)</f>
        <v>1</v>
      </c>
      <c r="C52" s="177"/>
      <c r="D52" s="155"/>
      <c r="E52" s="155"/>
      <c r="F52" s="155"/>
      <c r="G52" s="155"/>
      <c r="H52" s="155"/>
      <c r="I52" s="155"/>
      <c r="J52" s="155"/>
      <c r="K52" s="153"/>
      <c r="L52" s="172" t="s">
        <v>68</v>
      </c>
      <c r="M52" s="176" t="n">
        <f aca="false">IF(R49&gt;0,(M49+N49)/R49,0)</f>
        <v>0</v>
      </c>
      <c r="N52" s="177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</row>
    <row r="53" customFormat="false" ht="12.75" hidden="false" customHeight="true" outlineLevel="0" collapsed="false">
      <c r="A53" s="155"/>
      <c r="B53" s="178"/>
      <c r="C53" s="177"/>
      <c r="D53" s="155"/>
      <c r="E53" s="155"/>
      <c r="F53" s="155"/>
      <c r="G53" s="155"/>
      <c r="H53" s="155"/>
      <c r="I53" s="165" t="s">
        <v>69</v>
      </c>
      <c r="J53" s="155"/>
      <c r="K53" s="153"/>
      <c r="L53" s="155"/>
      <c r="M53" s="178"/>
      <c r="N53" s="177"/>
      <c r="O53" s="155"/>
      <c r="P53" s="155"/>
      <c r="Q53" s="155"/>
      <c r="R53" s="155"/>
      <c r="S53" s="155"/>
      <c r="T53" s="165" t="s">
        <v>69</v>
      </c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</row>
    <row r="54" customFormat="false" ht="12.75" hidden="false" customHeight="true" outlineLevel="0" collapsed="false">
      <c r="A54" s="155"/>
      <c r="B54" s="166" t="s">
        <v>1</v>
      </c>
      <c r="C54" s="154"/>
      <c r="D54" s="154"/>
      <c r="E54" s="154"/>
      <c r="F54" s="154"/>
      <c r="G54" s="154"/>
      <c r="H54" s="155"/>
      <c r="I54" s="179" t="s">
        <v>0</v>
      </c>
      <c r="J54" s="180" t="n">
        <f aca="false">B56+B63+I49</f>
        <v>2</v>
      </c>
      <c r="K54" s="153"/>
      <c r="L54" s="155"/>
      <c r="M54" s="166" t="s">
        <v>1</v>
      </c>
      <c r="N54" s="154"/>
      <c r="O54" s="154"/>
      <c r="P54" s="154"/>
      <c r="Q54" s="154"/>
      <c r="R54" s="154"/>
      <c r="S54" s="155"/>
      <c r="T54" s="179" t="s">
        <v>0</v>
      </c>
      <c r="U54" s="180" t="n">
        <f aca="false">M56+M63+T49</f>
        <v>0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</row>
    <row r="55" customFormat="false" ht="12.75" hidden="false" customHeight="true" outlineLevel="0" collapsed="false">
      <c r="A55" s="156"/>
      <c r="B55" s="167" t="s">
        <v>50</v>
      </c>
      <c r="C55" s="167" t="s">
        <v>45</v>
      </c>
      <c r="D55" s="167" t="s">
        <v>70</v>
      </c>
      <c r="E55" s="167" t="s">
        <v>71</v>
      </c>
      <c r="F55" s="167" t="s">
        <v>55</v>
      </c>
      <c r="G55" s="167" t="s">
        <v>5</v>
      </c>
      <c r="H55" s="160"/>
      <c r="I55" s="179" t="s">
        <v>72</v>
      </c>
      <c r="J55" s="180" t="n">
        <f aca="false">G63+F56</f>
        <v>3</v>
      </c>
      <c r="K55" s="153"/>
      <c r="L55" s="156"/>
      <c r="M55" s="167" t="s">
        <v>50</v>
      </c>
      <c r="N55" s="167" t="s">
        <v>45</v>
      </c>
      <c r="O55" s="167" t="s">
        <v>70</v>
      </c>
      <c r="P55" s="167" t="s">
        <v>71</v>
      </c>
      <c r="Q55" s="167" t="s">
        <v>55</v>
      </c>
      <c r="R55" s="167" t="s">
        <v>5</v>
      </c>
      <c r="S55" s="160"/>
      <c r="T55" s="179" t="s">
        <v>72</v>
      </c>
      <c r="U55" s="180" t="n">
        <f aca="false">R63+Q56</f>
        <v>0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</row>
    <row r="56" customFormat="false" ht="12.75" hidden="false" customHeight="true" outlineLevel="0" collapsed="false">
      <c r="A56" s="156"/>
      <c r="B56" s="169" t="n">
        <f aca="false">COUNTIF(B139:AE139,B55)</f>
        <v>0</v>
      </c>
      <c r="C56" s="169" t="n">
        <f aca="false">COUNTIF(B139:AE139,C55)</f>
        <v>1</v>
      </c>
      <c r="D56" s="169" t="n">
        <f aca="false">COUNTIF(B139:AE139,D55)</f>
        <v>0</v>
      </c>
      <c r="E56" s="169" t="n">
        <f aca="false">COUNTIF(B139:AE139,E55)</f>
        <v>0</v>
      </c>
      <c r="F56" s="169" t="n">
        <f aca="false">COUNTIF(B139:AE139,F55)</f>
        <v>1</v>
      </c>
      <c r="G56" s="169" t="n">
        <f aca="false">SUM(B56:F56)</f>
        <v>2</v>
      </c>
      <c r="H56" s="160"/>
      <c r="I56" s="179" t="s">
        <v>73</v>
      </c>
      <c r="J56" s="180" t="n">
        <f aca="false">F49</f>
        <v>0</v>
      </c>
      <c r="K56" s="153"/>
      <c r="L56" s="156"/>
      <c r="M56" s="169" t="n">
        <f aca="false">COUNTIF(B140:AE140,M55)</f>
        <v>0</v>
      </c>
      <c r="N56" s="169" t="n">
        <f aca="false">COUNTIF(B140:AE140,N55)</f>
        <v>0</v>
      </c>
      <c r="O56" s="169" t="n">
        <f aca="false">COUNTIF(B140:AE140,O55)</f>
        <v>0</v>
      </c>
      <c r="P56" s="169" t="n">
        <f aca="false">COUNTIF(B140:AE140,P55)</f>
        <v>0</v>
      </c>
      <c r="Q56" s="169" t="n">
        <f aca="false">COUNTIF(B140:AE140,Q55)</f>
        <v>0</v>
      </c>
      <c r="R56" s="169" t="n">
        <f aca="false">SUM(M56:Q56)</f>
        <v>0</v>
      </c>
      <c r="S56" s="160"/>
      <c r="T56" s="179" t="s">
        <v>73</v>
      </c>
      <c r="U56" s="180" t="n">
        <f aca="false">Q49</f>
        <v>0</v>
      </c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</row>
    <row r="57" customFormat="false" ht="12.75" hidden="false" customHeight="true" outlineLevel="0" collapsed="false">
      <c r="A57" s="156"/>
      <c r="B57" s="170" t="n">
        <f aca="false">IF(G56&gt;0,B56/G56,0)</f>
        <v>0</v>
      </c>
      <c r="C57" s="170" t="n">
        <f aca="false">IF(G46&gt;0,C56/G56,0)</f>
        <v>0</v>
      </c>
      <c r="D57" s="170" t="n">
        <f aca="false">IF(G56&gt;0,D56/G56,0)</f>
        <v>0</v>
      </c>
      <c r="E57" s="170" t="n">
        <f aca="false">IF(G46&gt;0,E56/G56,0)</f>
        <v>0</v>
      </c>
      <c r="F57" s="170" t="n">
        <f aca="false">IF(G46&gt;0,F56/G56,0)</f>
        <v>0</v>
      </c>
      <c r="G57" s="170" t="n">
        <f aca="false">SUM(B57:F57)</f>
        <v>0</v>
      </c>
      <c r="H57" s="160"/>
      <c r="I57" s="179" t="s">
        <v>74</v>
      </c>
      <c r="J57" s="180" t="n">
        <f aca="false">F63</f>
        <v>0</v>
      </c>
      <c r="K57" s="153"/>
      <c r="L57" s="156"/>
      <c r="M57" s="170" t="n">
        <f aca="false">IF(R56&gt;0,M56/R56,0)</f>
        <v>0</v>
      </c>
      <c r="N57" s="170" t="n">
        <f aca="false">IF(G113&gt;0,N56/R56,0)</f>
        <v>0</v>
      </c>
      <c r="O57" s="170" t="n">
        <f aca="false">IF(R56&gt;0,O56/R56,0)</f>
        <v>0</v>
      </c>
      <c r="P57" s="170" t="n">
        <f aca="false">IF(G113&gt;0,P56/R56,0)</f>
        <v>0</v>
      </c>
      <c r="Q57" s="170" t="n">
        <f aca="false">IF(G113&gt;0,Q56/R56,0)</f>
        <v>0</v>
      </c>
      <c r="R57" s="170" t="n">
        <f aca="false">SUM(M57:Q57)</f>
        <v>0</v>
      </c>
      <c r="S57" s="160"/>
      <c r="T57" s="179" t="s">
        <v>74</v>
      </c>
      <c r="U57" s="180" t="n">
        <f aca="false">Q63</f>
        <v>0</v>
      </c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</row>
    <row r="58" customFormat="false" ht="12.75" hidden="false" customHeight="true" outlineLevel="0" collapsed="false">
      <c r="A58" s="172" t="s">
        <v>67</v>
      </c>
      <c r="B58" s="173" t="n">
        <f aca="false">IF(G56&gt;0,(B56-F56)/G56,0)</f>
        <v>-0.5</v>
      </c>
      <c r="C58" s="163"/>
      <c r="D58" s="163"/>
      <c r="E58" s="163"/>
      <c r="F58" s="163"/>
      <c r="G58" s="163"/>
      <c r="H58" s="155"/>
      <c r="I58" s="179" t="s">
        <v>75</v>
      </c>
      <c r="J58" s="181" t="n">
        <f aca="false">B51</f>
        <v>0</v>
      </c>
      <c r="K58" s="153"/>
      <c r="L58" s="172" t="s">
        <v>67</v>
      </c>
      <c r="M58" s="173" t="n">
        <f aca="false">IF(R56&gt;0,(M56-Q56)/R56,0)</f>
        <v>0</v>
      </c>
      <c r="N58" s="163"/>
      <c r="O58" s="163"/>
      <c r="P58" s="163"/>
      <c r="Q58" s="163"/>
      <c r="R58" s="163"/>
      <c r="S58" s="155"/>
      <c r="T58" s="179" t="s">
        <v>75</v>
      </c>
      <c r="U58" s="181" t="n">
        <f aca="false">M51</f>
        <v>0</v>
      </c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</row>
    <row r="59" customFormat="false" ht="12.75" hidden="false" customHeight="true" outlineLevel="0" collapsed="false">
      <c r="A59" s="172" t="s">
        <v>68</v>
      </c>
      <c r="B59" s="176" t="n">
        <f aca="false">IF(G56&gt;0,(B56+C56)/G56,0)</f>
        <v>0.5</v>
      </c>
      <c r="C59" s="155"/>
      <c r="D59" s="155"/>
      <c r="E59" s="155"/>
      <c r="F59" s="155"/>
      <c r="G59" s="155"/>
      <c r="H59" s="155"/>
      <c r="I59" s="179" t="s">
        <v>77</v>
      </c>
      <c r="J59" s="181" t="n">
        <f aca="false">B65</f>
        <v>0</v>
      </c>
      <c r="K59" s="153"/>
      <c r="L59" s="172" t="s">
        <v>68</v>
      </c>
      <c r="M59" s="176" t="n">
        <f aca="false">IF(R56&gt;0,(M56+N56)/R56,0)</f>
        <v>0</v>
      </c>
      <c r="N59" s="155"/>
      <c r="O59" s="155"/>
      <c r="P59" s="155"/>
      <c r="Q59" s="155"/>
      <c r="R59" s="155"/>
      <c r="S59" s="155"/>
      <c r="T59" s="179" t="s">
        <v>77</v>
      </c>
      <c r="U59" s="181" t="n">
        <f aca="false">M65</f>
        <v>0</v>
      </c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</row>
    <row r="60" customFormat="false" ht="12.75" hidden="false" customHeight="true" outlineLevel="0" collapsed="false">
      <c r="A60" s="155"/>
      <c r="B60" s="184"/>
      <c r="C60" s="155"/>
      <c r="D60" s="155"/>
      <c r="E60" s="155"/>
      <c r="F60" s="155"/>
      <c r="G60" s="155"/>
      <c r="H60" s="155"/>
      <c r="I60" s="155"/>
      <c r="J60" s="155"/>
      <c r="K60" s="153"/>
      <c r="L60" s="155"/>
      <c r="M60" s="178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</row>
    <row r="61" customFormat="false" ht="12.75" hidden="false" customHeight="true" outlineLevel="0" collapsed="false">
      <c r="A61" s="155"/>
      <c r="B61" s="166" t="s">
        <v>3</v>
      </c>
      <c r="C61" s="154"/>
      <c r="D61" s="154"/>
      <c r="E61" s="154"/>
      <c r="F61" s="154"/>
      <c r="G61" s="154"/>
      <c r="H61" s="154"/>
      <c r="I61" s="155"/>
      <c r="J61" s="155"/>
      <c r="K61" s="153"/>
      <c r="L61" s="155"/>
      <c r="M61" s="166" t="s">
        <v>3</v>
      </c>
      <c r="N61" s="154"/>
      <c r="O61" s="154"/>
      <c r="P61" s="154"/>
      <c r="Q61" s="154"/>
      <c r="R61" s="154"/>
      <c r="S61" s="154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</row>
    <row r="62" customFormat="false" ht="12.75" hidden="false" customHeight="true" outlineLevel="0" collapsed="false">
      <c r="A62" s="156"/>
      <c r="B62" s="167" t="s">
        <v>51</v>
      </c>
      <c r="C62" s="167" t="s">
        <v>47</v>
      </c>
      <c r="D62" s="167" t="s">
        <v>78</v>
      </c>
      <c r="E62" s="167" t="s">
        <v>49</v>
      </c>
      <c r="F62" s="167" t="s">
        <v>52</v>
      </c>
      <c r="G62" s="167" t="s">
        <v>46</v>
      </c>
      <c r="H62" s="167" t="s">
        <v>5</v>
      </c>
      <c r="I62" s="160"/>
      <c r="J62" s="155"/>
      <c r="K62" s="153"/>
      <c r="L62" s="156"/>
      <c r="M62" s="167" t="s">
        <v>51</v>
      </c>
      <c r="N62" s="167" t="s">
        <v>47</v>
      </c>
      <c r="O62" s="167" t="s">
        <v>78</v>
      </c>
      <c r="P62" s="167" t="s">
        <v>49</v>
      </c>
      <c r="Q62" s="167" t="s">
        <v>52</v>
      </c>
      <c r="R62" s="167" t="s">
        <v>46</v>
      </c>
      <c r="S62" s="167" t="s">
        <v>5</v>
      </c>
      <c r="T62" s="160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</row>
    <row r="63" customFormat="false" ht="12.75" hidden="false" customHeight="true" outlineLevel="0" collapsed="false">
      <c r="A63" s="156"/>
      <c r="B63" s="169" t="n">
        <f aca="false">COUNTIF(B139:AE139,B62)</f>
        <v>2</v>
      </c>
      <c r="C63" s="169" t="n">
        <f aca="false">COUNTIF(B139:AE139,C62)</f>
        <v>2</v>
      </c>
      <c r="D63" s="169" t="n">
        <f aca="false">COUNTIF(B139:AE139,D62)</f>
        <v>0</v>
      </c>
      <c r="E63" s="169" t="n">
        <f aca="false">COUNTIF(B139:AE139,E62)</f>
        <v>0</v>
      </c>
      <c r="F63" s="169" t="n">
        <f aca="false">COUNTIF(B139:AE139,F62)</f>
        <v>0</v>
      </c>
      <c r="G63" s="169" t="n">
        <f aca="false">COUNTIF(B139:AE139,G62)</f>
        <v>2</v>
      </c>
      <c r="H63" s="169" t="n">
        <f aca="false">SUM(B63:G63)</f>
        <v>6</v>
      </c>
      <c r="I63" s="160"/>
      <c r="J63" s="155"/>
      <c r="K63" s="153"/>
      <c r="L63" s="156"/>
      <c r="M63" s="169" t="n">
        <f aca="false">COUNTIF(B140:AE140,M62)</f>
        <v>0</v>
      </c>
      <c r="N63" s="169" t="n">
        <f aca="false">COUNTIF(B140:AE140,N62)</f>
        <v>0</v>
      </c>
      <c r="O63" s="169" t="n">
        <f aca="false">COUNTIF(B140:AE140,O62)</f>
        <v>0</v>
      </c>
      <c r="P63" s="169" t="n">
        <f aca="false">COUNTIF(B140:AE140,P62)</f>
        <v>0</v>
      </c>
      <c r="Q63" s="169" t="n">
        <f aca="false">COUNTIF(B140:AE140,Q62)</f>
        <v>0</v>
      </c>
      <c r="R63" s="169" t="n">
        <f aca="false">COUNTIF(B140:AE140,R62)</f>
        <v>0</v>
      </c>
      <c r="S63" s="169" t="n">
        <f aca="false">SUM(M63:R63)</f>
        <v>0</v>
      </c>
      <c r="T63" s="160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</row>
    <row r="64" customFormat="false" ht="12.75" hidden="false" customHeight="true" outlineLevel="0" collapsed="false">
      <c r="A64" s="156"/>
      <c r="B64" s="170" t="n">
        <f aca="false">IF(H63&gt;0,B63/H63,0)</f>
        <v>0.3333333333</v>
      </c>
      <c r="C64" s="170" t="n">
        <f aca="false">IF(H63&gt;0,C63/H63,0)</f>
        <v>0.3333333333</v>
      </c>
      <c r="D64" s="170" t="n">
        <f aca="false">IF(H63&gt;0,D63/H63,0)</f>
        <v>0</v>
      </c>
      <c r="E64" s="170" t="n">
        <f aca="false">IF(H63&gt;0,E63/H63,0)</f>
        <v>0</v>
      </c>
      <c r="F64" s="170" t="n">
        <f aca="false">IF(H63&gt;0,F63/H63,0)</f>
        <v>0</v>
      </c>
      <c r="G64" s="170" t="n">
        <f aca="false">IF(H63&gt;0,G63/H63,0)</f>
        <v>0.3333333333</v>
      </c>
      <c r="H64" s="170" t="n">
        <f aca="false">SUM(B64:G64)</f>
        <v>0.9999999999</v>
      </c>
      <c r="I64" s="160"/>
      <c r="J64" s="155"/>
      <c r="K64" s="153"/>
      <c r="L64" s="156"/>
      <c r="M64" s="170" t="n">
        <f aca="false">IF(S63&gt;0,M63/S63,0)</f>
        <v>0</v>
      </c>
      <c r="N64" s="170" t="n">
        <f aca="false">IF(S63&gt;0,N63/S63,0)</f>
        <v>0</v>
      </c>
      <c r="O64" s="170" t="n">
        <f aca="false">IF(S63&gt;0,O63/S63,0)</f>
        <v>0</v>
      </c>
      <c r="P64" s="170" t="n">
        <f aca="false">IF(S63&gt;0,P63/S63,0)</f>
        <v>0</v>
      </c>
      <c r="Q64" s="170" t="n">
        <f aca="false">IF(S63&gt;0,Q63/S63,0)</f>
        <v>0</v>
      </c>
      <c r="R64" s="170" t="n">
        <f aca="false">IF(S63&gt;0,R63/S63,0)</f>
        <v>0</v>
      </c>
      <c r="S64" s="170" t="n">
        <f aca="false">SUM(M64:R64)</f>
        <v>0</v>
      </c>
      <c r="T64" s="160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</row>
    <row r="65" customFormat="false" ht="12.75" hidden="false" customHeight="true" outlineLevel="0" collapsed="false">
      <c r="A65" s="172" t="s">
        <v>67</v>
      </c>
      <c r="B65" s="183" t="n">
        <f aca="false">IF(H63&gt;0,(B63-G63)/H63,0)</f>
        <v>0</v>
      </c>
      <c r="C65" s="163"/>
      <c r="D65" s="163"/>
      <c r="E65" s="163"/>
      <c r="F65" s="163"/>
      <c r="G65" s="163"/>
      <c r="H65" s="163"/>
      <c r="I65" s="155"/>
      <c r="J65" s="155"/>
      <c r="K65" s="153"/>
      <c r="L65" s="172" t="s">
        <v>67</v>
      </c>
      <c r="M65" s="183" t="n">
        <f aca="false">IF(S63&gt;0,(M63-R63)/S63,0)</f>
        <v>0</v>
      </c>
      <c r="N65" s="163"/>
      <c r="O65" s="163"/>
      <c r="P65" s="163"/>
      <c r="Q65" s="163"/>
      <c r="R65" s="163"/>
      <c r="S65" s="163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</row>
    <row r="66" customFormat="false" ht="12.75" hidden="false" customHeight="true" outlineLevel="0" collapsed="false">
      <c r="A66" s="172" t="s">
        <v>68</v>
      </c>
      <c r="B66" s="184" t="n">
        <f aca="false">IF(H63&gt;0,(B63+C63+D63+E63)/H63,0)</f>
        <v>0.6666666667</v>
      </c>
      <c r="C66" s="155"/>
      <c r="D66" s="155"/>
      <c r="E66" s="155"/>
      <c r="F66" s="155"/>
      <c r="G66" s="155"/>
      <c r="H66" s="155"/>
      <c r="I66" s="155"/>
      <c r="J66" s="155"/>
      <c r="K66" s="153"/>
      <c r="L66" s="172" t="s">
        <v>68</v>
      </c>
      <c r="M66" s="184" t="n">
        <f aca="false">IF(S63&gt;0,(M63+N63+O63+P63)/S63,0)</f>
        <v>0</v>
      </c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</row>
    <row r="67" customFormat="false" ht="12.75" hidden="false" customHeight="true" outlineLevel="0" collapsed="false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</row>
    <row r="68" customFormat="false" ht="12.75" hidden="false" customHeight="true" outlineLevel="0" collapsed="false">
      <c r="A68" s="155"/>
      <c r="B68" s="18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</row>
    <row r="69" customFormat="false" ht="12.75" hidden="false" customHeight="true" outlineLevel="0" collapsed="false">
      <c r="A69" s="155"/>
      <c r="B69" s="165"/>
      <c r="C69" s="155"/>
      <c r="D69" s="155"/>
      <c r="E69" s="155"/>
      <c r="F69" s="155"/>
      <c r="G69" s="155"/>
      <c r="H69" s="155"/>
      <c r="I69" s="16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</row>
    <row r="70" customFormat="false" ht="12.75" hidden="false" customHeight="true" outlineLevel="0" collapsed="false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</row>
    <row r="71" customFormat="false" ht="12.75" hidden="false" customHeight="true" outlineLevel="0" collapsed="false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</row>
    <row r="72" customFormat="false" ht="12.75" hidden="false" customHeight="true" outlineLevel="0" collapsed="false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</row>
    <row r="73" customFormat="false" ht="12.75" hidden="false" customHeight="true" outlineLevel="0" collapsed="false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</row>
    <row r="74" customFormat="false" ht="12.75" hidden="false" customHeight="true" outlineLevel="0" collapsed="false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</row>
    <row r="75" customFormat="false" ht="12.75" hidden="false" customHeight="true" outlineLevel="0" collapsed="false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</row>
    <row r="76" customFormat="false" ht="12.75" hidden="false" customHeight="true" outlineLevel="0" collapsed="false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</row>
    <row r="77" customFormat="false" ht="12.75" hidden="false" customHeight="true" outlineLevel="0" collapsed="false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</row>
    <row r="78" customFormat="false" ht="12.75" hidden="false" customHeight="true" outlineLevel="0" collapsed="false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</row>
    <row r="79" customFormat="false" ht="12.75" hidden="false" customHeight="true" outlineLevel="0" collapsed="false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</row>
    <row r="80" customFormat="false" ht="12.75" hidden="false" customHeight="true" outlineLevel="0" collapsed="false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</row>
    <row r="81" customFormat="false" ht="12.75" hidden="false" customHeight="true" outlineLevel="0" collapsed="false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</row>
    <row r="82" customFormat="false" ht="12.75" hidden="false" customHeight="true" outlineLevel="0" collapsed="false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</row>
    <row r="83" customFormat="false" ht="12.75" hidden="false" customHeight="true" outlineLevel="0" collapsed="false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</row>
    <row r="84" customFormat="false" ht="12.75" hidden="false" customHeight="true" outlineLevel="0" collapsed="false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</row>
    <row r="85" customFormat="false" ht="12.75" hidden="false" customHeight="true" outlineLevel="0" collapsed="false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</row>
    <row r="86" customFormat="false" ht="12.75" hidden="false" customHeight="true" outlineLevel="0" collapsed="false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</row>
    <row r="87" customFormat="false" ht="12.75" hidden="false" customHeight="true" outlineLevel="0" collapsed="false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</row>
    <row r="88" customFormat="false" ht="12.75" hidden="false" customHeight="true" outlineLevel="0" collapsed="false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</row>
    <row r="89" customFormat="false" ht="12.75" hidden="false" customHeight="true" outlineLevel="0" collapsed="false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</row>
    <row r="90" customFormat="false" ht="12.75" hidden="false" customHeight="true" outlineLevel="0" collapsed="false">
      <c r="A90" s="155"/>
      <c r="B90" s="18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</row>
    <row r="91" customFormat="false" ht="12.75" hidden="false" customHeight="true" outlineLevel="0" collapsed="false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</row>
    <row r="92" customFormat="false" ht="12.75" hidden="false" customHeight="true" outlineLevel="0" collapsed="false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</row>
    <row r="93" customFormat="false" ht="12.75" hidden="false" customHeight="true" outlineLevel="0" collapsed="false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</row>
    <row r="94" customFormat="false" ht="12.75" hidden="false" customHeight="true" outlineLevel="0" collapsed="false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</row>
    <row r="95" customFormat="false" ht="12.75" hidden="false" customHeight="true" outlineLevel="0" collapsed="false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</row>
    <row r="96" customFormat="false" ht="12.75" hidden="false" customHeight="true" outlineLevel="0" collapsed="false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</row>
    <row r="97" customFormat="false" ht="12.75" hidden="false" customHeight="true" outlineLevel="0" collapsed="false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</row>
    <row r="98" customFormat="false" ht="12.75" hidden="false" customHeight="true" outlineLevel="0" collapsed="false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</row>
    <row r="99" customFormat="false" ht="12.75" hidden="false" customHeight="true" outlineLevel="0" collapsed="false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</row>
    <row r="100" customFormat="false" ht="12.75" hidden="false" customHeight="true" outlineLevel="0" collapsed="false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</row>
    <row r="101" customFormat="false" ht="12.75" hidden="false" customHeight="true" outlineLevel="0" collapsed="false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</row>
    <row r="102" customFormat="false" ht="12.75" hidden="false" customHeight="true" outlineLevel="0" collapsed="false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</row>
    <row r="103" customFormat="false" ht="12.75" hidden="false" customHeight="true" outlineLevel="0" collapsed="false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</row>
    <row r="104" customFormat="false" ht="12.75" hidden="false" customHeight="true" outlineLevel="0" collapsed="false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</row>
    <row r="105" customFormat="false" ht="12.75" hidden="false" customHeight="true" outlineLevel="0" collapsed="false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</row>
    <row r="106" customFormat="false" ht="12.75" hidden="false" customHeight="true" outlineLevel="0" collapsed="false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</row>
    <row r="107" customFormat="false" ht="12.75" hidden="false" customHeight="true" outlineLevel="0" collapsed="false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</row>
    <row r="108" customFormat="false" ht="12.75" hidden="false" customHeight="true" outlineLevel="0" collapsed="false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</row>
    <row r="109" customFormat="false" ht="12.75" hidden="false" customHeight="true" outlineLevel="0" collapsed="false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</row>
    <row r="110" customFormat="false" ht="12.75" hidden="false" customHeight="true" outlineLevel="0" collapsed="false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</row>
    <row r="111" customFormat="false" ht="12.75" hidden="false" customHeight="true" outlineLevel="0" collapsed="false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</row>
    <row r="112" customFormat="false" ht="12.75" hidden="false" customHeight="true" outlineLevel="0" collapsed="false">
      <c r="A112" s="155"/>
      <c r="B112" s="184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</row>
    <row r="113" customFormat="false" ht="12.75" hidden="false" customHeight="true" outlineLevel="0" collapsed="false">
      <c r="A113" s="155"/>
      <c r="B113" s="165"/>
      <c r="C113" s="155"/>
      <c r="D113" s="155"/>
      <c r="E113" s="155"/>
      <c r="F113" s="155"/>
      <c r="G113" s="155"/>
      <c r="H113" s="155"/>
      <c r="I113" s="16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customFormat="false" ht="12.75" hidden="false" customHeight="true" outlineLevel="0" collapsed="false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</row>
    <row r="115" customFormat="false" ht="12.75" hidden="false" customHeight="true" outlineLevel="0" collapsed="false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</row>
    <row r="116" customFormat="false" ht="12.75" hidden="false" customHeight="true" outlineLevel="0" collapsed="false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</row>
    <row r="117" customFormat="false" ht="12.75" hidden="false" customHeight="true" outlineLevel="0" collapsed="false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</row>
    <row r="118" customFormat="false" ht="12.75" hidden="false" customHeight="true" outlineLevel="0" collapsed="false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</row>
    <row r="119" customFormat="false" ht="12.75" hidden="false" customHeight="true" outlineLevel="0" collapsed="false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</row>
    <row r="120" customFormat="false" ht="12.75" hidden="false" customHeight="true" outlineLevel="0" collapsed="false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</row>
    <row r="121" customFormat="false" ht="12.75" hidden="false" customHeight="true" outlineLevel="0" collapsed="false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</row>
    <row r="122" customFormat="false" ht="12.75" hidden="false" customHeight="true" outlineLevel="0" collapsed="false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</row>
    <row r="123" customFormat="false" ht="12.75" hidden="false" customHeight="true" outlineLevel="0" collapsed="false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</row>
    <row r="124" customFormat="false" ht="12.75" hidden="false" customHeight="true" outlineLevel="0" collapsed="false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</row>
    <row r="125" customFormat="false" ht="12.75" hidden="false" customHeight="true" outlineLevel="0" collapsed="false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</row>
    <row r="126" customFormat="false" ht="12.75" hidden="false" customHeight="true" outlineLevel="0" collapsed="false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</row>
    <row r="127" customFormat="false" ht="12.75" hidden="false" customHeight="true" outlineLevel="0" collapsed="false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</row>
    <row r="128" customFormat="false" ht="12.75" hidden="false" customHeight="true" outlineLevel="0" collapsed="false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</row>
    <row r="129" customFormat="false" ht="12.75" hidden="false" customHeight="true" outlineLevel="0" collapsed="false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</row>
    <row r="130" customFormat="false" ht="12.75" hidden="false" customHeight="true" outlineLevel="0" collapsed="false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</row>
    <row r="131" customFormat="false" ht="12.75" hidden="false" customHeight="true" outlineLevel="0" collapsed="false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</row>
    <row r="132" customFormat="false" ht="12.75" hidden="false" customHeight="true" outlineLevel="0" collapsed="false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</row>
    <row r="133" customFormat="false" ht="12.75" hidden="false" customHeight="true" outlineLevel="0" collapsed="false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</row>
    <row r="134" customFormat="false" ht="12.75" hidden="false" customHeight="true" outlineLevel="0" collapsed="false">
      <c r="A134" s="155"/>
      <c r="B134" s="184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</row>
    <row r="135" customFormat="false" ht="12.75" hidden="false" customHeight="true" outlineLevel="0" collapsed="false">
      <c r="A135" s="172"/>
      <c r="B135" s="184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</row>
    <row r="136" customFormat="false" ht="12.75" hidden="false" customHeight="true" outlineLevel="0" collapsed="false">
      <c r="A136" s="187" t="s">
        <v>90</v>
      </c>
      <c r="B136" s="187" t="str">
        <f aca="false">VLOOKUP(B1,Dati!B2:AF13,2,0)</f>
        <v>A#</v>
      </c>
      <c r="C136" s="187" t="str">
        <f aca="false">VLOOKUP(B1,Dati!B2:AF13,3,0)</f>
        <v>B+</v>
      </c>
      <c r="D136" s="187" t="str">
        <f aca="false">VLOOKUP(B1,Dati!B2:AF13,4,0)</f>
        <v>R-</v>
      </c>
      <c r="E136" s="187" t="str">
        <f aca="false">VLOOKUP(B1,Dati!B2:AF13,5,0)</f>
        <v>R#</v>
      </c>
      <c r="F136" s="187" t="str">
        <f aca="false">VLOOKUP(B1,Dati!B2:AF13,6,0)</f>
        <v>R-</v>
      </c>
      <c r="G136" s="187" t="str">
        <f aca="false">VLOOKUP(B1,Dati!B2:AF13,7,0)</f>
        <v>A#</v>
      </c>
      <c r="H136" s="187" t="str">
        <f aca="false">VLOOKUP(B1,Dati!B2:AF13,8,0)</f>
        <v>A#</v>
      </c>
      <c r="I136" s="187" t="str">
        <f aca="false">VLOOKUP(B1,Dati!B2:AF13,9,0)</f>
        <v>A#</v>
      </c>
      <c r="J136" s="187" t="str">
        <f aca="false">VLOOKUP(B1,Dati!B2:AF13,10,0)</f>
        <v>B+</v>
      </c>
      <c r="K136" s="187" t="str">
        <f aca="false">VLOOKUP(B1,Dati!B2:AF13,11,0)</f>
        <v>A#</v>
      </c>
      <c r="L136" s="187" t="str">
        <f aca="false">VLOOKUP(B1,Dati!B2:AF13,12,0)</f>
        <v>R+</v>
      </c>
      <c r="M136" s="187" t="str">
        <f aca="false">VLOOKUP(B1,Dati!B2:AF13,13,0)</f>
        <v>A#</v>
      </c>
      <c r="N136" s="187" t="str">
        <f aca="false">VLOOKUP(B1,Dati!B2:AF13,14,0)</f>
        <v>A+</v>
      </c>
      <c r="O136" s="187" t="str">
        <f aca="false">VLOOKUP(B1,Dati!B2:AF13,15,0)</f>
        <v>B#</v>
      </c>
      <c r="P136" s="187" t="str">
        <f aca="false">VLOOKUP(B1,Dati!B2:AF13,16,0)</f>
        <v>B+</v>
      </c>
      <c r="Q136" s="187" t="str">
        <f aca="false">VLOOKUP(B1,Dati!B2:AF13,17,0)</f>
        <v>A+</v>
      </c>
      <c r="R136" s="187" t="str">
        <f aca="false">VLOOKUP(B1,Dati!B2:AF13,18,0)</f>
        <v>B#</v>
      </c>
      <c r="S136" s="187" t="str">
        <f aca="false">VLOOKUP(B1,Dati!B2:AF13,19,0)</f>
        <v>B#</v>
      </c>
      <c r="T136" s="187" t="str">
        <f aca="false">VLOOKUP(B1,Dati!B2:AF13,20,0)</f>
        <v>B+</v>
      </c>
      <c r="U136" s="187" t="str">
        <f aca="false">VLOOKUP(B1,Dati!B2:AF13,21,0)</f>
        <v>B=</v>
      </c>
      <c r="V136" s="187" t="n">
        <f aca="false">VLOOKUP(B1,Dati!B2:AF13,22,0)</f>
        <v>0</v>
      </c>
      <c r="W136" s="187" t="n">
        <f aca="false">VLOOKUP(B1,Dati!B2:AF13,23,0)</f>
        <v>0</v>
      </c>
      <c r="X136" s="187" t="n">
        <f aca="false">VLOOKUP(B1,Dati!B2:AF13,24,0)</f>
        <v>0</v>
      </c>
      <c r="Y136" s="187" t="n">
        <f aca="false">VLOOKUP(B1,Dati!B2:AF13,25,0)</f>
        <v>0</v>
      </c>
      <c r="Z136" s="187" t="n">
        <f aca="false">VLOOKUP(B1,Dati!B2:AF13,26,0)</f>
        <v>0</v>
      </c>
      <c r="AA136" s="187" t="n">
        <f aca="false">VLOOKUP(B1,Dati!B2:AF13,27,0)</f>
        <v>0</v>
      </c>
      <c r="AB136" s="187" t="n">
        <f aca="false">VLOOKUP(B1,Dati!B2:AF13,28,0)</f>
        <v>0</v>
      </c>
      <c r="AC136" s="187" t="n">
        <f aca="false">VLOOKUP(B1,Dati!B2:AF13,29,0)</f>
        <v>0</v>
      </c>
      <c r="AD136" s="187" t="n">
        <f aca="false">VLOOKUP(B1,Dati!B2:AF13,30,0)</f>
        <v>0</v>
      </c>
      <c r="AE136" s="187" t="n">
        <f aca="false">VLOOKUP(B1,Dati!B2:AF13,31,0)</f>
        <v>0</v>
      </c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</row>
    <row r="137" customFormat="false" ht="12.75" hidden="false" customHeight="true" outlineLevel="0" collapsed="false">
      <c r="A137" s="187" t="s">
        <v>91</v>
      </c>
      <c r="B137" s="187" t="str">
        <f aca="false">VLOOKUP(B1,Dati!B16:AF27,2,0)</f>
        <v>A+</v>
      </c>
      <c r="C137" s="187" t="str">
        <f aca="false">VLOOKUP(B1,Dati!B16:AF27,3,0)</f>
        <v>A#</v>
      </c>
      <c r="D137" s="187" t="str">
        <f aca="false">VLOOKUP(B1,Dati!B16:AF27,4,0)</f>
        <v>A/</v>
      </c>
      <c r="E137" s="187" t="str">
        <f aca="false">VLOOKUP(B1,Dati!B16:AF27,5,0)</f>
        <v>A#</v>
      </c>
      <c r="F137" s="187" t="str">
        <f aca="false">VLOOKUP(B1,Dati!B16:AF27,6,0)</f>
        <v>B=</v>
      </c>
      <c r="G137" s="187" t="str">
        <f aca="false">VLOOKUP(B1,Dati!B16:AF27,7,0)</f>
        <v>A=</v>
      </c>
      <c r="H137" s="187" t="str">
        <f aca="false">VLOOKUP(B1,Dati!B16:AF27,8,0)</f>
        <v>A/</v>
      </c>
      <c r="I137" s="187" t="str">
        <f aca="false">VLOOKUP(B1,Dati!B16:AF27,9,0)</f>
        <v>B+</v>
      </c>
      <c r="J137" s="187" t="str">
        <f aca="false">VLOOKUP(B1,Dati!B16:AF27,10,0)</f>
        <v>R#</v>
      </c>
      <c r="K137" s="187" t="str">
        <f aca="false">VLOOKUP(B1,Dati!B16:AF27,11,0)</f>
        <v>A+</v>
      </c>
      <c r="L137" s="187" t="str">
        <f aca="false">VLOOKUP(B1,Dati!B16:AF27,12,0)</f>
        <v>R+</v>
      </c>
      <c r="M137" s="187" t="str">
        <f aca="false">VLOOKUP(B1,Dati!B16:AF27,13,0)</f>
        <v>A#</v>
      </c>
      <c r="N137" s="187" t="n">
        <f aca="false">VLOOKUP(B1,Dati!B16:AF27,14,0)</f>
        <v>0</v>
      </c>
      <c r="O137" s="187" t="n">
        <f aca="false">VLOOKUP(B1,Dati!B16:AF27,15,0)</f>
        <v>0</v>
      </c>
      <c r="P137" s="187" t="n">
        <f aca="false">VLOOKUP(B1,Dati!B16:AF27,16,0)</f>
        <v>0</v>
      </c>
      <c r="Q137" s="187" t="n">
        <f aca="false">VLOOKUP(B1,Dati!B16:AF27,17,0)</f>
        <v>0</v>
      </c>
      <c r="R137" s="187" t="n">
        <f aca="false">VLOOKUP(B1,Dati!B16:AF27,18,0)</f>
        <v>0</v>
      </c>
      <c r="S137" s="187" t="n">
        <f aca="false">VLOOKUP(B1,Dati!B16:AF27,19,0)</f>
        <v>0</v>
      </c>
      <c r="T137" s="187" t="n">
        <f aca="false">VLOOKUP(B1,Dati!B16:AF27,20,0)</f>
        <v>0</v>
      </c>
      <c r="U137" s="187" t="n">
        <f aca="false">VLOOKUP(B1,Dati!B16:AF27,21,0)</f>
        <v>0</v>
      </c>
      <c r="V137" s="187" t="n">
        <f aca="false">VLOOKUP(B1,Dati!B16:AF27,22,0)</f>
        <v>0</v>
      </c>
      <c r="W137" s="187" t="n">
        <f aca="false">VLOOKUP(B1,Dati!B16:AF27,23,0)</f>
        <v>0</v>
      </c>
      <c r="X137" s="187" t="n">
        <f aca="false">VLOOKUP(B1,Dati!B16:AF27,24,0)</f>
        <v>0</v>
      </c>
      <c r="Y137" s="187" t="n">
        <f aca="false">VLOOKUP(B1,Dati!B16:AF27,25,0)</f>
        <v>0</v>
      </c>
      <c r="Z137" s="187" t="n">
        <f aca="false">VLOOKUP(B1,Dati!B16:AF27,26,0)</f>
        <v>0</v>
      </c>
      <c r="AA137" s="187" t="n">
        <f aca="false">VLOOKUP(B1,Dati!B16:AF27,27,0)</f>
        <v>0</v>
      </c>
      <c r="AB137" s="187" t="n">
        <f aca="false">VLOOKUP(B1,Dati!B16:AF27,28,0)</f>
        <v>0</v>
      </c>
      <c r="AC137" s="187" t="n">
        <f aca="false">VLOOKUP(B1,Dati!B16:AF27,29,0)</f>
        <v>0</v>
      </c>
      <c r="AD137" s="187" t="n">
        <f aca="false">VLOOKUP(B1,Dati!B16:AF27,30,0)</f>
        <v>0</v>
      </c>
      <c r="AE137" s="187" t="n">
        <f aca="false">VLOOKUP(B1,Dati!B16:AF27,31,0)</f>
        <v>0</v>
      </c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</row>
    <row r="138" customFormat="false" ht="12.75" hidden="false" customHeight="true" outlineLevel="0" collapsed="false">
      <c r="A138" s="187" t="s">
        <v>92</v>
      </c>
      <c r="B138" s="187" t="str">
        <f aca="false">VLOOKUP(B1,Dati!B30:AF41,2,0)</f>
        <v>A#</v>
      </c>
      <c r="C138" s="187" t="str">
        <f aca="false">VLOOKUP(B1,Dati!B30:AF41,3,0)</f>
        <v>R+</v>
      </c>
      <c r="D138" s="187" t="str">
        <f aca="false">VLOOKUP(B1,Dati!B30:AF41,4,0)</f>
        <v>A#</v>
      </c>
      <c r="E138" s="187" t="str">
        <f aca="false">VLOOKUP(B1,Dati!B30:AF41,5,0)</f>
        <v>M#</v>
      </c>
      <c r="F138" s="187" t="str">
        <f aca="false">VLOOKUP(B1,Dati!B30:AF41,6,0)</f>
        <v>A+</v>
      </c>
      <c r="G138" s="187" t="str">
        <f aca="false">VLOOKUP(B1,Dati!B30:AF41,7,0)</f>
        <v>A#</v>
      </c>
      <c r="H138" s="187" t="str">
        <f aca="false">VLOOKUP(B1,Dati!B30:AF41,8,0)</f>
        <v>B+</v>
      </c>
      <c r="I138" s="187" t="str">
        <f aca="false">VLOOKUP(B1,Dati!B30:AF41,9,0)</f>
        <v>A+</v>
      </c>
      <c r="J138" s="187" t="str">
        <f aca="false">VLOOKUP(B1,Dati!B30:AF41,10,0)</f>
        <v>A=</v>
      </c>
      <c r="K138" s="187" t="str">
        <f aca="false">VLOOKUP(B1,Dati!B30:AF41,11,0)</f>
        <v>R#</v>
      </c>
      <c r="L138" s="187" t="str">
        <f aca="false">VLOOKUP(B1,Dati!B30:AF41,12,0)</f>
        <v>A=</v>
      </c>
      <c r="M138" s="187" t="str">
        <f aca="false">VLOOKUP(B1,Dati!B30:AF41,13,0)</f>
        <v>A+</v>
      </c>
      <c r="N138" s="187" t="str">
        <f aca="false">VLOOKUP(B1,Dati!B30:AF41,14,0)</f>
        <v>A+</v>
      </c>
      <c r="O138" s="187" t="str">
        <f aca="false">VLOOKUP(B1,Dati!B30:AF41,15,0)</f>
        <v>A+</v>
      </c>
      <c r="P138" s="187" t="str">
        <f aca="false">VLOOKUP(B1,Dati!B30:AF41,16,0)</f>
        <v>A+</v>
      </c>
      <c r="Q138" s="187" t="str">
        <f aca="false">VLOOKUP(B1,Dati!B30:AF41,17,0)</f>
        <v>A-</v>
      </c>
      <c r="R138" s="187" t="str">
        <f aca="false">VLOOKUP(B1,Dati!B30:AF41,18,0)</f>
        <v>A+</v>
      </c>
      <c r="S138" s="187" t="str">
        <f aca="false">VLOOKUP(B1,Dati!B30:AF41,19,0)</f>
        <v>A-</v>
      </c>
      <c r="T138" s="187" t="str">
        <f aca="false">VLOOKUP(B1,Dati!B30:AF41,20,0)</f>
        <v>B#</v>
      </c>
      <c r="U138" s="187" t="str">
        <f aca="false">VLOOKUP(B1,Dati!B30:AF41,21,0)</f>
        <v>B+</v>
      </c>
      <c r="V138" s="187" t="str">
        <f aca="false">VLOOKUP(B1,Dati!B30:AF41,22,0)</f>
        <v>B+</v>
      </c>
      <c r="W138" s="187" t="str">
        <f aca="false">VLOOKUP(B1,Dati!B30:AF41,23,0)</f>
        <v>B+</v>
      </c>
      <c r="X138" s="187" t="str">
        <f aca="false">VLOOKUP(B1,Dati!B30:AF41,24,0)</f>
        <v>B+</v>
      </c>
      <c r="Y138" s="187" t="n">
        <f aca="false">VLOOKUP(B1,Dati!B30:AF41,25,0)</f>
        <v>0</v>
      </c>
      <c r="Z138" s="187" t="n">
        <f aca="false">VLOOKUP(B1,Dati!B30:AF41,26,0)</f>
        <v>0</v>
      </c>
      <c r="AA138" s="187" t="n">
        <f aca="false">VLOOKUP(B1,Dati!B30:AF41,27,0)</f>
        <v>0</v>
      </c>
      <c r="AB138" s="187" t="n">
        <f aca="false">VLOOKUP(B1,Dati!B30:AF41,28,0)</f>
        <v>0</v>
      </c>
      <c r="AC138" s="187" t="n">
        <f aca="false">VLOOKUP(B1,Dati!B30:AF41,29,0)</f>
        <v>0</v>
      </c>
      <c r="AD138" s="187" t="n">
        <f aca="false">VLOOKUP(B1,Dati!B30:AF41,30,0)</f>
        <v>0</v>
      </c>
      <c r="AE138" s="187" t="n">
        <f aca="false">VLOOKUP(B1,Dati!B30:AF41,31,0)</f>
        <v>0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</row>
    <row r="139" customFormat="false" ht="12.75" hidden="false" customHeight="true" outlineLevel="0" collapsed="false">
      <c r="A139" s="187" t="s">
        <v>93</v>
      </c>
      <c r="B139" s="187" t="str">
        <f aca="false">VLOOKUP(B1,Dati!B44:AF55,2,0)</f>
        <v>R+</v>
      </c>
      <c r="C139" s="187" t="str">
        <f aca="false">VLOOKUP(B1,Dati!B44:AF55,3,0)</f>
        <v>A#</v>
      </c>
      <c r="D139" s="187" t="str">
        <f aca="false">VLOOKUP(B1,Dati!B44:AF55,4,0)</f>
        <v>B+</v>
      </c>
      <c r="E139" s="187" t="str">
        <f aca="false">VLOOKUP(B1,Dati!B44:AF55,5,0)</f>
        <v>A=</v>
      </c>
      <c r="F139" s="187" t="str">
        <f aca="false">VLOOKUP(B1,Dati!B44:AF55,6,0)</f>
        <v>R+</v>
      </c>
      <c r="G139" s="187" t="str">
        <f aca="false">VLOOKUP(B1,Dati!B44:AF55,7,0)</f>
        <v>A#</v>
      </c>
      <c r="H139" s="187" t="str">
        <f aca="false">VLOOKUP(B1,Dati!B44:AF55,8,0)</f>
        <v>A=</v>
      </c>
      <c r="I139" s="187" t="str">
        <f aca="false">VLOOKUP(B1,Dati!B44:AF55,9,0)</f>
        <v>A+</v>
      </c>
      <c r="J139" s="187" t="str">
        <f aca="false">VLOOKUP(B1,Dati!B44:AF55,10,0)</f>
        <v>A+</v>
      </c>
      <c r="K139" s="187" t="str">
        <f aca="false">VLOOKUP(B1,Dati!B44:AF55,11,0)</f>
        <v>B=</v>
      </c>
      <c r="L139" s="187" t="n">
        <f aca="false">VLOOKUP(B1,Dati!B44:AF55,12,0)</f>
        <v>0</v>
      </c>
      <c r="M139" s="187" t="n">
        <f aca="false">VLOOKUP(B1,Dati!B44:AF55,13,0)</f>
        <v>0</v>
      </c>
      <c r="N139" s="187" t="n">
        <f aca="false">VLOOKUP(B1,Dati!B44:AF55,14,0)</f>
        <v>0</v>
      </c>
      <c r="O139" s="187" t="n">
        <f aca="false">VLOOKUP(B1,Dati!B44:AF55,15,0)</f>
        <v>0</v>
      </c>
      <c r="P139" s="187" t="n">
        <f aca="false">VLOOKUP(B1,Dati!B44:AF55,16,0)</f>
        <v>0</v>
      </c>
      <c r="Q139" s="187" t="n">
        <f aca="false">VLOOKUP(B1,Dati!B44:AF55,17,0)</f>
        <v>0</v>
      </c>
      <c r="R139" s="187" t="n">
        <f aca="false">VLOOKUP(B1,Dati!B44:AF55,18,0)</f>
        <v>0</v>
      </c>
      <c r="S139" s="187" t="n">
        <f aca="false">VLOOKUP(B1,Dati!B44:AF55,19,0)</f>
        <v>0</v>
      </c>
      <c r="T139" s="187" t="n">
        <f aca="false">VLOOKUP(B1,Dati!B44:AF55,20,0)</f>
        <v>0</v>
      </c>
      <c r="U139" s="187" t="n">
        <f aca="false">VLOOKUP(B1,Dati!B44:AF55,21,0)</f>
        <v>0</v>
      </c>
      <c r="V139" s="187" t="n">
        <f aca="false">VLOOKUP(B1,Dati!B44:AF55,22,0)</f>
        <v>0</v>
      </c>
      <c r="W139" s="187" t="n">
        <f aca="false">VLOOKUP(B1,Dati!B44:AF55,23,0)</f>
        <v>0</v>
      </c>
      <c r="X139" s="187" t="n">
        <f aca="false">VLOOKUP(B1,Dati!B44:AF55,24,0)</f>
        <v>0</v>
      </c>
      <c r="Y139" s="187" t="n">
        <f aca="false">VLOOKUP(B1,Dati!B44:AF55,25,0)</f>
        <v>0</v>
      </c>
      <c r="Z139" s="187" t="n">
        <f aca="false">VLOOKUP(B1,Dati!B44:AF55,26,0)</f>
        <v>0</v>
      </c>
      <c r="AA139" s="187" t="n">
        <f aca="false">VLOOKUP(B1,Dati!B44:AF55,27,0)</f>
        <v>0</v>
      </c>
      <c r="AB139" s="187" t="n">
        <f aca="false">VLOOKUP(B1,Dati!B44:AF55,28,0)</f>
        <v>0</v>
      </c>
      <c r="AC139" s="187" t="n">
        <f aca="false">VLOOKUP(B1,Dati!B44:AF55,29,0)</f>
        <v>0</v>
      </c>
      <c r="AD139" s="187" t="n">
        <f aca="false">VLOOKUP(B1,Dati!B44:AF55,30,0)</f>
        <v>0</v>
      </c>
      <c r="AE139" s="187" t="n">
        <f aca="false">VLOOKUP(B1,Dati!B44:AF55,31,0)</f>
        <v>0</v>
      </c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</row>
    <row r="140" customFormat="false" ht="12.75" hidden="false" customHeight="true" outlineLevel="0" collapsed="false">
      <c r="A140" s="187" t="s">
        <v>94</v>
      </c>
      <c r="B140" s="187" t="e">
        <f aca="false">VLOOKUP(B1,Dati!B58:AF69,2,0)</f>
        <v>#N/A</v>
      </c>
      <c r="C140" s="187" t="e">
        <f aca="false">VLOOKUP(B1,Dati!B58:AF69,3,0)</f>
        <v>#N/A</v>
      </c>
      <c r="D140" s="187" t="e">
        <f aca="false">VLOOKUP(B1,Dati!B58:AF69,4,0)</f>
        <v>#N/A</v>
      </c>
      <c r="E140" s="187" t="e">
        <f aca="false">VLOOKUP(B1,Dati!B58:AF69,5,0)</f>
        <v>#N/A</v>
      </c>
      <c r="F140" s="187" t="e">
        <f aca="false">VLOOKUP(B1,Dati!B58:AF69,6,0)</f>
        <v>#N/A</v>
      </c>
      <c r="G140" s="187" t="e">
        <f aca="false">VLOOKUP(B1,Dati!B58:AF69,7,0)</f>
        <v>#N/A</v>
      </c>
      <c r="H140" s="187" t="e">
        <f aca="false">VLOOKUP(B1,Dati!B58:AF69,8,0)</f>
        <v>#N/A</v>
      </c>
      <c r="I140" s="187" t="e">
        <f aca="false">VLOOKUP(B1,Dati!B58:AF69,9,0)</f>
        <v>#N/A</v>
      </c>
      <c r="J140" s="187" t="e">
        <f aca="false">VLOOKUP(B1,Dati!B58:AF69,10,0)</f>
        <v>#N/A</v>
      </c>
      <c r="K140" s="187" t="e">
        <f aca="false">VLOOKUP(B1,Dati!B58:AF69,11,0)</f>
        <v>#N/A</v>
      </c>
      <c r="L140" s="187" t="e">
        <f aca="false">VLOOKUP(B1,Dati!B58:AF69,12,0)</f>
        <v>#N/A</v>
      </c>
      <c r="M140" s="187" t="e">
        <f aca="false">VLOOKUP(B1,Dati!B58:AF69,13,0)</f>
        <v>#N/A</v>
      </c>
      <c r="N140" s="187" t="e">
        <f aca="false">VLOOKUP(B1,Dati!B58:AF69,14,0)</f>
        <v>#N/A</v>
      </c>
      <c r="O140" s="187" t="e">
        <f aca="false">VLOOKUP(B1,Dati!B58:AF69,15,0)</f>
        <v>#N/A</v>
      </c>
      <c r="P140" s="187" t="e">
        <f aca="false">VLOOKUP(B1,Dati!B58:AF69,16,0)</f>
        <v>#N/A</v>
      </c>
      <c r="Q140" s="187" t="e">
        <f aca="false">VLOOKUP(B1,Dati!B58:AF69,17,0)</f>
        <v>#N/A</v>
      </c>
      <c r="R140" s="187" t="e">
        <f aca="false">VLOOKUP(B1,Dati!B58:AF69,18,0)</f>
        <v>#N/A</v>
      </c>
      <c r="S140" s="187" t="e">
        <f aca="false">VLOOKUP(B1,Dati!B58:AF69,19,0)</f>
        <v>#N/A</v>
      </c>
      <c r="T140" s="187" t="e">
        <f aca="false">VLOOKUP(B1,Dati!B58:AF69,20,0)</f>
        <v>#N/A</v>
      </c>
      <c r="U140" s="187" t="e">
        <f aca="false">VLOOKUP(B1,Dati!B58:AF69,21,0)</f>
        <v>#N/A</v>
      </c>
      <c r="V140" s="187" t="e">
        <f aca="false">VLOOKUP(B1,Dati!B58:AF69,22,0)</f>
        <v>#N/A</v>
      </c>
      <c r="W140" s="187" t="e">
        <f aca="false">VLOOKUP(B1,Dati!B58:AF69,23,0)</f>
        <v>#N/A</v>
      </c>
      <c r="X140" s="187" t="e">
        <f aca="false">VLOOKUP(B1,Dati!B58:AF69,24,0)</f>
        <v>#N/A</v>
      </c>
      <c r="Y140" s="187" t="e">
        <f aca="false">VLOOKUP(B1,Dati!B58:AF69,25,0)</f>
        <v>#N/A</v>
      </c>
      <c r="Z140" s="187" t="e">
        <f aca="false">VLOOKUP(B1,Dati!B58:AF69,26,0)</f>
        <v>#N/A</v>
      </c>
      <c r="AA140" s="187" t="e">
        <f aca="false">VLOOKUP(B1,Dati!B58:AF69,27,0)</f>
        <v>#N/A</v>
      </c>
      <c r="AB140" s="187" t="e">
        <f aca="false">VLOOKUP(B1,Dati!B58:AF69,28,0)</f>
        <v>#N/A</v>
      </c>
      <c r="AC140" s="187" t="e">
        <f aca="false">VLOOKUP(B1,Dati!B58:AF69,29,0)</f>
        <v>#N/A</v>
      </c>
      <c r="AD140" s="187" t="e">
        <f aca="false">VLOOKUP(B1,Dati!B58:AF69,30,0)</f>
        <v>#N/A</v>
      </c>
      <c r="AE140" s="187" t="e">
        <f aca="false">VLOOKUP(B1,Dati!B58:AF69,31,0)</f>
        <v>#N/A</v>
      </c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</row>
    <row r="141" customFormat="false" ht="12.75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7"/>
    <col collapsed="false" customWidth="true" hidden="false" outlineLevel="0" max="8" min="3" style="0" width="4.86"/>
    <col collapsed="false" customWidth="true" hidden="false" outlineLevel="0" max="9" min="9" style="0" width="9.58"/>
    <col collapsed="false" customWidth="true" hidden="false" outlineLevel="0" max="11" min="10" style="0" width="4.86"/>
    <col collapsed="false" customWidth="true" hidden="false" outlineLevel="0" max="12" min="12" style="0" width="7.57"/>
    <col collapsed="false" customWidth="true" hidden="false" outlineLevel="0" max="13" min="13" style="0" width="8.57"/>
    <col collapsed="false" customWidth="true" hidden="false" outlineLevel="0" max="19" min="14" style="0" width="4.86"/>
    <col collapsed="false" customWidth="true" hidden="false" outlineLevel="0" max="20" min="20" style="0" width="9.58"/>
    <col collapsed="false" customWidth="true" hidden="false" outlineLevel="0" max="31" min="21" style="0" width="4.86"/>
    <col collapsed="false" customWidth="true" hidden="false" outlineLevel="0" max="32" min="32" style="0" width="8"/>
    <col collapsed="false" customWidth="true" hidden="false" outlineLevel="0" max="41" min="33" style="0" width="10.86"/>
    <col collapsed="false" customWidth="true" hidden="false" outlineLevel="0" max="1025" min="42" style="0" width="17.29"/>
  </cols>
  <sheetData>
    <row r="1" customFormat="false" ht="12.75" hidden="false" customHeight="true" outlineLevel="0" collapsed="false">
      <c r="A1" s="165" t="s">
        <v>84</v>
      </c>
      <c r="B1" s="185" t="n">
        <v>8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</row>
    <row r="2" customFormat="false" ht="12.75" hidden="false" customHeight="true" outlineLevel="0" collapsed="false">
      <c r="A2" s="164"/>
      <c r="B2" s="165"/>
      <c r="C2" s="155"/>
      <c r="D2" s="155"/>
      <c r="E2" s="155"/>
      <c r="F2" s="155"/>
      <c r="G2" s="155"/>
      <c r="H2" s="155"/>
      <c r="I2" s="165"/>
      <c r="J2" s="155"/>
      <c r="K2" s="155"/>
      <c r="L2" s="164" t="s">
        <v>85</v>
      </c>
      <c r="M2" s="165"/>
      <c r="N2" s="155"/>
      <c r="O2" s="155"/>
      <c r="P2" s="155"/>
      <c r="Q2" s="155"/>
      <c r="R2" s="155"/>
      <c r="S2" s="155"/>
      <c r="T2" s="16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</row>
    <row r="3" customFormat="false" ht="12.75" hidden="false" customHeight="true" outlineLevel="0" collapsed="false">
      <c r="A3" s="164" t="s">
        <v>66</v>
      </c>
      <c r="B3" s="165"/>
      <c r="C3" s="155"/>
      <c r="D3" s="155"/>
      <c r="E3" s="155"/>
      <c r="F3" s="155"/>
      <c r="G3" s="155"/>
      <c r="H3" s="155"/>
      <c r="I3" s="165"/>
      <c r="J3" s="155"/>
      <c r="K3" s="155"/>
      <c r="L3" s="155"/>
      <c r="M3" s="166" t="s">
        <v>2</v>
      </c>
      <c r="N3" s="154"/>
      <c r="O3" s="154"/>
      <c r="P3" s="154"/>
      <c r="Q3" s="154"/>
      <c r="R3" s="154"/>
      <c r="S3" s="155"/>
      <c r="T3" s="166" t="s">
        <v>4</v>
      </c>
      <c r="U3" s="154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customFormat="false" ht="12.75" hidden="false" customHeight="true" outlineLevel="0" collapsed="false">
      <c r="A4" s="155"/>
      <c r="B4" s="166" t="s">
        <v>2</v>
      </c>
      <c r="C4" s="154"/>
      <c r="D4" s="154"/>
      <c r="E4" s="154"/>
      <c r="F4" s="154"/>
      <c r="G4" s="154"/>
      <c r="H4" s="155"/>
      <c r="I4" s="166" t="s">
        <v>4</v>
      </c>
      <c r="J4" s="154"/>
      <c r="K4" s="155"/>
      <c r="L4" s="156"/>
      <c r="M4" s="167" t="s">
        <v>57</v>
      </c>
      <c r="N4" s="167" t="s">
        <v>56</v>
      </c>
      <c r="O4" s="167" t="s">
        <v>54</v>
      </c>
      <c r="P4" s="167" t="s">
        <v>58</v>
      </c>
      <c r="Q4" s="167" t="s">
        <v>59</v>
      </c>
      <c r="R4" s="167" t="s">
        <v>5</v>
      </c>
      <c r="S4" s="168"/>
      <c r="T4" s="167" t="s">
        <v>61</v>
      </c>
      <c r="U4" s="167" t="s">
        <v>53</v>
      </c>
      <c r="V4" s="160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</row>
    <row r="5" customFormat="false" ht="12.75" hidden="false" customHeight="true" outlineLevel="0" collapsed="false">
      <c r="A5" s="156"/>
      <c r="B5" s="167" t="s">
        <v>57</v>
      </c>
      <c r="C5" s="167" t="s">
        <v>56</v>
      </c>
      <c r="D5" s="167" t="s">
        <v>54</v>
      </c>
      <c r="E5" s="167" t="s">
        <v>58</v>
      </c>
      <c r="F5" s="167" t="s">
        <v>59</v>
      </c>
      <c r="G5" s="167" t="s">
        <v>5</v>
      </c>
      <c r="H5" s="168"/>
      <c r="I5" s="167" t="s">
        <v>61</v>
      </c>
      <c r="J5" s="167" t="s">
        <v>53</v>
      </c>
      <c r="K5" s="160"/>
      <c r="L5" s="156"/>
      <c r="M5" s="169" t="n">
        <f aca="false">COUNTIF(B136:AE136,M4)</f>
        <v>1</v>
      </c>
      <c r="N5" s="169" t="n">
        <f aca="false">COUNTIF(B136:AE136,N4)</f>
        <v>3</v>
      </c>
      <c r="O5" s="169" t="n">
        <f aca="false">COUNTIF(B136:AE136,O4)</f>
        <v>1</v>
      </c>
      <c r="P5" s="169" t="n">
        <f aca="false">COUNTIF(B136:AE136,P4)</f>
        <v>1</v>
      </c>
      <c r="Q5" s="169" t="n">
        <f aca="false">COUNTIF(B136:AE136,Q4)</f>
        <v>1</v>
      </c>
      <c r="R5" s="169" t="n">
        <f aca="false">SUM(M5:Q5)</f>
        <v>7</v>
      </c>
      <c r="S5" s="168"/>
      <c r="T5" s="169" t="n">
        <f aca="false">COUNTIF(B136:AE136,T4)</f>
        <v>0</v>
      </c>
      <c r="U5" s="169" t="n">
        <f aca="false">COUNTIF(B136:AE136,U4)</f>
        <v>0</v>
      </c>
      <c r="V5" s="160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</row>
    <row r="6" customFormat="false" ht="12.75" hidden="false" customHeight="true" outlineLevel="0" collapsed="false">
      <c r="A6" s="156"/>
      <c r="B6" s="169" t="n">
        <f aca="false">COUNTIF(B136:AE140,B5)</f>
        <v>4</v>
      </c>
      <c r="C6" s="169" t="n">
        <f aca="false">COUNTIF(B136:AE140,C5)</f>
        <v>9</v>
      </c>
      <c r="D6" s="169" t="n">
        <f aca="false">COUNTIF(B136:AE140,D5)</f>
        <v>3</v>
      </c>
      <c r="E6" s="169" t="n">
        <f aca="false">COUNTIF(B136:AE140,E5)</f>
        <v>1</v>
      </c>
      <c r="F6" s="169" t="n">
        <f aca="false">COUNTIF(B136:AE140,F5)</f>
        <v>3</v>
      </c>
      <c r="G6" s="169" t="n">
        <f aca="false">SUM(B6:F6)</f>
        <v>20</v>
      </c>
      <c r="H6" s="168"/>
      <c r="I6" s="169" t="n">
        <f aca="false">COUNTIF(B136:AE140,I5)</f>
        <v>0</v>
      </c>
      <c r="J6" s="169" t="n">
        <f aca="false">COUNTIF(B136:AE140,J5)</f>
        <v>0</v>
      </c>
      <c r="K6" s="160"/>
      <c r="L6" s="156"/>
      <c r="M6" s="170" t="n">
        <f aca="false">IF(R5&gt;0,M5/R5,0)</f>
        <v>0.1428571429</v>
      </c>
      <c r="N6" s="170" t="n">
        <f aca="false">IF(R5&gt;0,N5/R5,0)</f>
        <v>0.4285714286</v>
      </c>
      <c r="O6" s="170" t="n">
        <f aca="false">IF(R5&gt;0,O5/R5,0)</f>
        <v>0.1428571429</v>
      </c>
      <c r="P6" s="170" t="n">
        <f aca="false">IF(R5&gt;0,P5/R5,0)</f>
        <v>0.1428571429</v>
      </c>
      <c r="Q6" s="170" t="n">
        <f aca="false">IF(R5&gt;0,Q5/R5,0)</f>
        <v>0.1428571429</v>
      </c>
      <c r="R6" s="171" t="n">
        <f aca="false">SUM(M6:Q6)</f>
        <v>1.0000000002</v>
      </c>
      <c r="S6" s="160"/>
      <c r="T6" s="163"/>
      <c r="U6" s="163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</row>
    <row r="7" customFormat="false" ht="12.75" hidden="false" customHeight="true" outlineLevel="0" collapsed="false">
      <c r="A7" s="156"/>
      <c r="B7" s="170" t="n">
        <f aca="false">IF(G6&gt;0,B6/G6,0)</f>
        <v>0.2</v>
      </c>
      <c r="C7" s="170" t="n">
        <f aca="false">IF(G6&gt;0,C6/G6,0)</f>
        <v>0.45</v>
      </c>
      <c r="D7" s="170" t="n">
        <f aca="false">IF(G6&gt;0,D6/G6,0)</f>
        <v>0.15</v>
      </c>
      <c r="E7" s="170" t="n">
        <f aca="false">IF(E6&gt;0,E6/G6,0)</f>
        <v>0.05</v>
      </c>
      <c r="F7" s="170" t="n">
        <f aca="false">IF(F6&gt;0,F6/G6,0)</f>
        <v>0.15</v>
      </c>
      <c r="G7" s="171" t="n">
        <f aca="false">SUM(B7:F7)</f>
        <v>1</v>
      </c>
      <c r="H7" s="160"/>
      <c r="I7" s="163"/>
      <c r="J7" s="163"/>
      <c r="K7" s="155"/>
      <c r="L7" s="172" t="s">
        <v>67</v>
      </c>
      <c r="M7" s="173" t="n">
        <f aca="false">IF(R5&gt;0,(M5-Q5)/R5,0)</f>
        <v>0</v>
      </c>
      <c r="N7" s="163"/>
      <c r="O7" s="174"/>
      <c r="P7" s="174"/>
      <c r="Q7" s="174"/>
      <c r="R7" s="163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</row>
    <row r="8" customFormat="false" ht="12.75" hidden="false" customHeight="true" outlineLevel="0" collapsed="false">
      <c r="A8" s="172" t="s">
        <v>67</v>
      </c>
      <c r="B8" s="173" t="n">
        <f aca="false">IF(G6&gt;0,(B6-F6)/G6,0)</f>
        <v>0.05</v>
      </c>
      <c r="C8" s="163"/>
      <c r="D8" s="174"/>
      <c r="E8" s="174"/>
      <c r="F8" s="174"/>
      <c r="G8" s="163"/>
      <c r="H8" s="155"/>
      <c r="I8" s="153" t="s">
        <v>48</v>
      </c>
      <c r="J8" s="175" t="n">
        <f aca="false">COUNTIF(B136:AE140,I8)</f>
        <v>0</v>
      </c>
      <c r="K8" s="155"/>
      <c r="L8" s="172" t="s">
        <v>68</v>
      </c>
      <c r="M8" s="176" t="n">
        <f aca="false">IF(R5&gt;0,(M5+N5)/R5,0)</f>
        <v>0.5714285714</v>
      </c>
      <c r="N8" s="177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</row>
    <row r="9" customFormat="false" ht="12.75" hidden="false" customHeight="true" outlineLevel="0" collapsed="false">
      <c r="A9" s="172" t="s">
        <v>68</v>
      </c>
      <c r="B9" s="176" t="n">
        <f aca="false">IF(G6&gt;0,(B6+C6)/G6,0)</f>
        <v>0.65</v>
      </c>
      <c r="C9" s="177"/>
      <c r="D9" s="155"/>
      <c r="E9" s="155"/>
      <c r="F9" s="155"/>
      <c r="G9" s="155"/>
      <c r="H9" s="155"/>
      <c r="I9" s="155"/>
      <c r="J9" s="155"/>
      <c r="K9" s="155"/>
      <c r="L9" s="155"/>
      <c r="M9" s="178"/>
      <c r="N9" s="177"/>
      <c r="O9" s="155"/>
      <c r="P9" s="155"/>
      <c r="Q9" s="155"/>
      <c r="R9" s="155"/>
      <c r="S9" s="155"/>
      <c r="T9" s="165" t="s">
        <v>69</v>
      </c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</row>
    <row r="10" customFormat="false" ht="12.75" hidden="false" customHeight="true" outlineLevel="0" collapsed="false">
      <c r="A10" s="155"/>
      <c r="B10" s="178"/>
      <c r="C10" s="177"/>
      <c r="D10" s="155"/>
      <c r="E10" s="155"/>
      <c r="F10" s="155"/>
      <c r="G10" s="155"/>
      <c r="H10" s="155"/>
      <c r="I10" s="165" t="s">
        <v>69</v>
      </c>
      <c r="J10" s="155"/>
      <c r="K10" s="155"/>
      <c r="L10" s="155"/>
      <c r="M10" s="166" t="s">
        <v>1</v>
      </c>
      <c r="N10" s="154"/>
      <c r="O10" s="154"/>
      <c r="P10" s="154"/>
      <c r="Q10" s="154"/>
      <c r="R10" s="154"/>
      <c r="S10" s="155"/>
      <c r="T10" s="179" t="s">
        <v>0</v>
      </c>
      <c r="U10" s="180" t="n">
        <f aca="false">M12+M19+T5</f>
        <v>0</v>
      </c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</row>
    <row r="11" customFormat="false" ht="12.75" hidden="false" customHeight="true" outlineLevel="0" collapsed="false">
      <c r="A11" s="155"/>
      <c r="B11" s="166" t="s">
        <v>1</v>
      </c>
      <c r="C11" s="154"/>
      <c r="D11" s="154"/>
      <c r="E11" s="154"/>
      <c r="F11" s="154"/>
      <c r="G11" s="154"/>
      <c r="H11" s="155"/>
      <c r="I11" s="179" t="s">
        <v>0</v>
      </c>
      <c r="J11" s="180" t="n">
        <f aca="false">B13+B20+I6</f>
        <v>0</v>
      </c>
      <c r="K11" s="155"/>
      <c r="L11" s="156"/>
      <c r="M11" s="167" t="s">
        <v>50</v>
      </c>
      <c r="N11" s="167" t="s">
        <v>45</v>
      </c>
      <c r="O11" s="167" t="s">
        <v>70</v>
      </c>
      <c r="P11" s="167" t="s">
        <v>71</v>
      </c>
      <c r="Q11" s="167" t="s">
        <v>55</v>
      </c>
      <c r="R11" s="167" t="s">
        <v>5</v>
      </c>
      <c r="S11" s="160"/>
      <c r="T11" s="179" t="s">
        <v>72</v>
      </c>
      <c r="U11" s="180" t="n">
        <f aca="false">R19+Q12</f>
        <v>0</v>
      </c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</row>
    <row r="12" customFormat="false" ht="12.75" hidden="false" customHeight="true" outlineLevel="0" collapsed="false">
      <c r="A12" s="156"/>
      <c r="B12" s="167" t="s">
        <v>50</v>
      </c>
      <c r="C12" s="167" t="s">
        <v>45</v>
      </c>
      <c r="D12" s="167" t="s">
        <v>70</v>
      </c>
      <c r="E12" s="167" t="s">
        <v>71</v>
      </c>
      <c r="F12" s="167" t="s">
        <v>55</v>
      </c>
      <c r="G12" s="167" t="s">
        <v>5</v>
      </c>
      <c r="H12" s="160"/>
      <c r="I12" s="179" t="s">
        <v>72</v>
      </c>
      <c r="J12" s="180" t="n">
        <f aca="false">G20+F13+J6+J8</f>
        <v>0</v>
      </c>
      <c r="K12" s="155"/>
      <c r="L12" s="156"/>
      <c r="M12" s="169" t="n">
        <f aca="false">COUNTIF(B136:AE136,M11)</f>
        <v>0</v>
      </c>
      <c r="N12" s="169" t="n">
        <f aca="false">COUNTIF(B136:AE136,N11)</f>
        <v>0</v>
      </c>
      <c r="O12" s="169" t="n">
        <f aca="false">COUNTIF(B136:AE136,O11)</f>
        <v>0</v>
      </c>
      <c r="P12" s="169" t="n">
        <f aca="false">COUNTIF(B136:AE136,P11)</f>
        <v>0</v>
      </c>
      <c r="Q12" s="169" t="n">
        <f aca="false">COUNTIF(B136:AE136,Q11)</f>
        <v>0</v>
      </c>
      <c r="R12" s="169" t="n">
        <f aca="false">SUM(M12:Q12)</f>
        <v>0</v>
      </c>
      <c r="S12" s="160"/>
      <c r="T12" s="179" t="s">
        <v>73</v>
      </c>
      <c r="U12" s="180" t="n">
        <f aca="false">Q5</f>
        <v>1</v>
      </c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</row>
    <row r="13" customFormat="false" ht="12.75" hidden="false" customHeight="true" outlineLevel="0" collapsed="false">
      <c r="A13" s="156"/>
      <c r="B13" s="169" t="n">
        <f aca="false">COUNTIF(B136:AE140,B12)</f>
        <v>0</v>
      </c>
      <c r="C13" s="169" t="n">
        <f aca="false">COUNTIF(B136:AE140,C12)</f>
        <v>0</v>
      </c>
      <c r="D13" s="169" t="n">
        <f aca="false">COUNTIF(B136:AE140,D12)</f>
        <v>0</v>
      </c>
      <c r="E13" s="169" t="n">
        <f aca="false">COUNTIF(B136:AE140,E12)</f>
        <v>0</v>
      </c>
      <c r="F13" s="169" t="n">
        <f aca="false">COUNTIF(B136:AE140,F12)</f>
        <v>0</v>
      </c>
      <c r="G13" s="169" t="n">
        <f aca="false">SUM(B13:F13)</f>
        <v>0</v>
      </c>
      <c r="H13" s="160"/>
      <c r="I13" s="179" t="s">
        <v>73</v>
      </c>
      <c r="J13" s="180" t="n">
        <f aca="false">F6</f>
        <v>3</v>
      </c>
      <c r="K13" s="155"/>
      <c r="L13" s="156"/>
      <c r="M13" s="170" t="n">
        <f aca="false">IF(R12&gt;0,M12/R12,0)</f>
        <v>0</v>
      </c>
      <c r="N13" s="170" t="n">
        <f aca="false">IF(R2&gt;0,N12/R12,0)</f>
        <v>0</v>
      </c>
      <c r="O13" s="170" t="n">
        <f aca="false">IF(R12&gt;0,O12/R12,0)</f>
        <v>0</v>
      </c>
      <c r="P13" s="170" t="n">
        <f aca="false">IF(R2&gt;0,P12/R12,0)</f>
        <v>0</v>
      </c>
      <c r="Q13" s="170" t="n">
        <f aca="false">IF(R2&gt;0,Q12/R12,0)</f>
        <v>0</v>
      </c>
      <c r="R13" s="170" t="n">
        <f aca="false">SUM(M13:Q13)</f>
        <v>0</v>
      </c>
      <c r="S13" s="160"/>
      <c r="T13" s="179" t="s">
        <v>74</v>
      </c>
      <c r="U13" s="180" t="n">
        <f aca="false">Q19</f>
        <v>0</v>
      </c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</row>
    <row r="14" customFormat="false" ht="12.75" hidden="false" customHeight="true" outlineLevel="0" collapsed="false">
      <c r="A14" s="156"/>
      <c r="B14" s="170" t="n">
        <f aca="false">IF(G13&gt;0,B13/G13,0)</f>
        <v>0</v>
      </c>
      <c r="C14" s="170" t="n">
        <f aca="false">IF(G13&gt;0,C13/G13,0)</f>
        <v>0</v>
      </c>
      <c r="D14" s="170" t="n">
        <f aca="false">IF(G13&gt;0,D13/G13,0)</f>
        <v>0</v>
      </c>
      <c r="E14" s="170" t="n">
        <f aca="false">IF(G13&gt;0,E13/G13,0)</f>
        <v>0</v>
      </c>
      <c r="F14" s="170" t="n">
        <f aca="false">IF(G13&gt;0,F13/G13,0)</f>
        <v>0</v>
      </c>
      <c r="G14" s="170" t="n">
        <f aca="false">SUM(B14:F14)</f>
        <v>0</v>
      </c>
      <c r="H14" s="160"/>
      <c r="I14" s="179" t="s">
        <v>74</v>
      </c>
      <c r="J14" s="180" t="n">
        <f aca="false">F20</f>
        <v>0</v>
      </c>
      <c r="K14" s="155"/>
      <c r="L14" s="172" t="s">
        <v>67</v>
      </c>
      <c r="M14" s="173" t="n">
        <f aca="false">IF(R12&gt;0,(M12-Q12)/R12,0)</f>
        <v>0</v>
      </c>
      <c r="N14" s="163"/>
      <c r="O14" s="163"/>
      <c r="P14" s="163"/>
      <c r="Q14" s="163"/>
      <c r="R14" s="163"/>
      <c r="S14" s="155"/>
      <c r="T14" s="179" t="s">
        <v>75</v>
      </c>
      <c r="U14" s="181" t="n">
        <f aca="false">M7</f>
        <v>0</v>
      </c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</row>
    <row r="15" customFormat="false" ht="12.75" hidden="false" customHeight="true" outlineLevel="0" collapsed="false">
      <c r="A15" s="172" t="s">
        <v>67</v>
      </c>
      <c r="B15" s="173" t="n">
        <f aca="false">IF(G13&gt;0,(B13-F13)/G13,0)</f>
        <v>0</v>
      </c>
      <c r="C15" s="163"/>
      <c r="D15" s="163"/>
      <c r="E15" s="163"/>
      <c r="F15" s="163"/>
      <c r="G15" s="163"/>
      <c r="H15" s="155"/>
      <c r="I15" s="179" t="s">
        <v>75</v>
      </c>
      <c r="J15" s="181" t="n">
        <f aca="false">B8</f>
        <v>0.05</v>
      </c>
      <c r="K15" s="155"/>
      <c r="L15" s="172" t="s">
        <v>68</v>
      </c>
      <c r="M15" s="176" t="n">
        <f aca="false">IF(R12&gt;0,(M12+N12)/R12,0)</f>
        <v>0</v>
      </c>
      <c r="N15" s="155"/>
      <c r="O15" s="155"/>
      <c r="P15" s="155"/>
      <c r="Q15" s="155"/>
      <c r="R15" s="155"/>
      <c r="S15" s="155"/>
      <c r="T15" s="179" t="s">
        <v>77</v>
      </c>
      <c r="U15" s="181" t="n">
        <f aca="false">M21</f>
        <v>0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</row>
    <row r="16" customFormat="false" ht="12.75" hidden="false" customHeight="true" outlineLevel="0" collapsed="false">
      <c r="A16" s="172" t="s">
        <v>76</v>
      </c>
      <c r="B16" s="176" t="n">
        <f aca="false">IF(G13&gt;0,(B13+C13)/G13,0)</f>
        <v>0</v>
      </c>
      <c r="C16" s="155"/>
      <c r="D16" s="155"/>
      <c r="E16" s="155"/>
      <c r="F16" s="155"/>
      <c r="G16" s="155"/>
      <c r="H16" s="155"/>
      <c r="I16" s="179" t="s">
        <v>77</v>
      </c>
      <c r="J16" s="181" t="n">
        <f aca="false">B22</f>
        <v>0</v>
      </c>
      <c r="K16" s="155"/>
      <c r="L16" s="155"/>
      <c r="M16" s="178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</row>
    <row r="17" customFormat="false" ht="12.75" hidden="false" customHeight="true" outlineLevel="0" collapsed="false">
      <c r="A17" s="155"/>
      <c r="B17" s="178"/>
      <c r="C17" s="155"/>
      <c r="D17" s="155"/>
      <c r="E17" s="155"/>
      <c r="F17" s="155"/>
      <c r="G17" s="155"/>
      <c r="H17" s="155"/>
      <c r="I17" s="155" t="s">
        <v>6</v>
      </c>
      <c r="J17" s="182" t="n">
        <f aca="false">J11-J12-J13</f>
        <v>-3</v>
      </c>
      <c r="K17" s="155"/>
      <c r="L17" s="155"/>
      <c r="M17" s="166" t="s">
        <v>3</v>
      </c>
      <c r="N17" s="154"/>
      <c r="O17" s="154"/>
      <c r="P17" s="154"/>
      <c r="Q17" s="154"/>
      <c r="R17" s="154"/>
      <c r="S17" s="154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</row>
    <row r="18" customFormat="false" ht="12.75" hidden="false" customHeight="true" outlineLevel="0" collapsed="false">
      <c r="A18" s="155"/>
      <c r="B18" s="166" t="s">
        <v>3</v>
      </c>
      <c r="C18" s="154"/>
      <c r="D18" s="154"/>
      <c r="E18" s="154"/>
      <c r="F18" s="154"/>
      <c r="G18" s="154"/>
      <c r="H18" s="154"/>
      <c r="I18" s="155"/>
      <c r="J18" s="155"/>
      <c r="K18" s="155"/>
      <c r="L18" s="156"/>
      <c r="M18" s="167" t="s">
        <v>51</v>
      </c>
      <c r="N18" s="167" t="s">
        <v>47</v>
      </c>
      <c r="O18" s="167" t="s">
        <v>78</v>
      </c>
      <c r="P18" s="167" t="s">
        <v>49</v>
      </c>
      <c r="Q18" s="167" t="s">
        <v>52</v>
      </c>
      <c r="R18" s="167" t="s">
        <v>46</v>
      </c>
      <c r="S18" s="167" t="s">
        <v>5</v>
      </c>
      <c r="T18" s="160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</row>
    <row r="19" customFormat="false" ht="12.75" hidden="false" customHeight="true" outlineLevel="0" collapsed="false">
      <c r="A19" s="156"/>
      <c r="B19" s="167" t="s">
        <v>51</v>
      </c>
      <c r="C19" s="167" t="s">
        <v>47</v>
      </c>
      <c r="D19" s="167" t="s">
        <v>78</v>
      </c>
      <c r="E19" s="167" t="s">
        <v>49</v>
      </c>
      <c r="F19" s="167" t="s">
        <v>52</v>
      </c>
      <c r="G19" s="167" t="s">
        <v>46</v>
      </c>
      <c r="H19" s="167" t="s">
        <v>5</v>
      </c>
      <c r="I19" s="160"/>
      <c r="J19" s="155"/>
      <c r="K19" s="155"/>
      <c r="L19" s="156"/>
      <c r="M19" s="169" t="n">
        <f aca="false">COUNTIF(B136:AE136,M18)</f>
        <v>0</v>
      </c>
      <c r="N19" s="169" t="n">
        <f aca="false">COUNTIF(B136:AE136,N18)</f>
        <v>0</v>
      </c>
      <c r="O19" s="169" t="n">
        <f aca="false">COUNTIF(B136:AE136,O18)</f>
        <v>0</v>
      </c>
      <c r="P19" s="169" t="n">
        <f aca="false">COUNTIF(B136:AE136,P18)</f>
        <v>0</v>
      </c>
      <c r="Q19" s="169" t="n">
        <f aca="false">COUNTIF(B136:AE136,Q18)</f>
        <v>0</v>
      </c>
      <c r="R19" s="169" t="n">
        <f aca="false">COUNTIF(B136:AE136,R18)</f>
        <v>0</v>
      </c>
      <c r="S19" s="169" t="n">
        <f aca="false">SUM(M19:R19)</f>
        <v>0</v>
      </c>
      <c r="T19" s="160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</row>
    <row r="20" customFormat="false" ht="12.75" hidden="false" customHeight="true" outlineLevel="0" collapsed="false">
      <c r="A20" s="156"/>
      <c r="B20" s="169" t="n">
        <f aca="false">COUNTIF(B136:AE140,B19)</f>
        <v>0</v>
      </c>
      <c r="C20" s="169" t="n">
        <f aca="false">COUNTIF(B136:AE140,C19)</f>
        <v>0</v>
      </c>
      <c r="D20" s="169" t="n">
        <f aca="false">COUNTIF(B136:AE140,D19)</f>
        <v>0</v>
      </c>
      <c r="E20" s="169" t="n">
        <f aca="false">COUNTIF(B136:AE140,E19)</f>
        <v>1</v>
      </c>
      <c r="F20" s="169" t="n">
        <f aca="false">COUNTIF(B136:AE140,F19)</f>
        <v>0</v>
      </c>
      <c r="G20" s="169" t="n">
        <f aca="false">COUNTIF(B136:AE140,G19)</f>
        <v>0</v>
      </c>
      <c r="H20" s="169" t="n">
        <f aca="false">SUM(B20:G20)</f>
        <v>1</v>
      </c>
      <c r="I20" s="160"/>
      <c r="J20" s="155"/>
      <c r="K20" s="155"/>
      <c r="L20" s="156"/>
      <c r="M20" s="170" t="n">
        <f aca="false">IF(S19&gt;0,M19/S19,0)</f>
        <v>0</v>
      </c>
      <c r="N20" s="170" t="n">
        <f aca="false">IF(S19&gt;0,N19/S19,0)</f>
        <v>0</v>
      </c>
      <c r="O20" s="170" t="n">
        <f aca="false">IF(S19&gt;0,O19/S19,0)</f>
        <v>0</v>
      </c>
      <c r="P20" s="170" t="n">
        <f aca="false">IF(S19&gt;0,P19/S19,0)</f>
        <v>0</v>
      </c>
      <c r="Q20" s="170" t="n">
        <f aca="false">IF(S19&gt;0,Q19/S19,0)</f>
        <v>0</v>
      </c>
      <c r="R20" s="170" t="n">
        <f aca="false">IF(S19&gt;0,R19/S19,0)</f>
        <v>0</v>
      </c>
      <c r="S20" s="170" t="n">
        <f aca="false">SUM(M20:R20)</f>
        <v>0</v>
      </c>
      <c r="T20" s="160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</row>
    <row r="21" customFormat="false" ht="12.75" hidden="false" customHeight="true" outlineLevel="0" collapsed="false">
      <c r="A21" s="156"/>
      <c r="B21" s="170" t="n">
        <f aca="false">IF(H20&gt;0,B20/H20,0)</f>
        <v>0</v>
      </c>
      <c r="C21" s="170" t="n">
        <f aca="false">IF(H20&gt;0,C20/H20,0)</f>
        <v>0</v>
      </c>
      <c r="D21" s="170" t="n">
        <f aca="false">IF(H20&gt;0,D20/H20,0)</f>
        <v>0</v>
      </c>
      <c r="E21" s="170" t="n">
        <f aca="false">IF(H20&gt;0,E20/H20,0)</f>
        <v>1</v>
      </c>
      <c r="F21" s="170" t="n">
        <f aca="false">IF(H20&gt;0,F20/H20,0)</f>
        <v>0</v>
      </c>
      <c r="G21" s="170" t="n">
        <f aca="false">IF(H20&gt;0,G20/H20,0)</f>
        <v>0</v>
      </c>
      <c r="H21" s="170" t="n">
        <f aca="false">SUM(B21:G21)</f>
        <v>1</v>
      </c>
      <c r="I21" s="160"/>
      <c r="J21" s="155"/>
      <c r="K21" s="155"/>
      <c r="L21" s="172" t="s">
        <v>67</v>
      </c>
      <c r="M21" s="183" t="n">
        <f aca="false">IF(S19&gt;0,(M19-R19)/S19,0)</f>
        <v>0</v>
      </c>
      <c r="N21" s="163"/>
      <c r="O21" s="163"/>
      <c r="P21" s="163"/>
      <c r="Q21" s="163"/>
      <c r="R21" s="163"/>
      <c r="S21" s="163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</row>
    <row r="22" customFormat="false" ht="12.75" hidden="false" customHeight="true" outlineLevel="0" collapsed="false">
      <c r="A22" s="172" t="s">
        <v>67</v>
      </c>
      <c r="B22" s="183" t="n">
        <f aca="false">IF(H20&gt;0,(B20-G20)/H20,0)</f>
        <v>0</v>
      </c>
      <c r="C22" s="163"/>
      <c r="D22" s="163"/>
      <c r="E22" s="163"/>
      <c r="F22" s="163"/>
      <c r="G22" s="163"/>
      <c r="H22" s="163"/>
      <c r="I22" s="155"/>
      <c r="J22" s="155"/>
      <c r="K22" s="155"/>
      <c r="L22" s="172" t="s">
        <v>68</v>
      </c>
      <c r="M22" s="184" t="n">
        <f aca="false">IF(S19&gt;0,(M19+N19+O19+P19)/S19,0)</f>
        <v>0</v>
      </c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</row>
    <row r="23" customFormat="false" ht="12.75" hidden="false" customHeight="true" outlineLevel="0" collapsed="false">
      <c r="A23" s="172" t="s">
        <v>68</v>
      </c>
      <c r="B23" s="184" t="n">
        <f aca="false">IF(H20&gt;0,(B20+C20+D20+E20)/H20,0)</f>
        <v>1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</row>
    <row r="24" customFormat="false" ht="12.75" hidden="false" customHeight="true" outlineLevel="0" collapsed="false">
      <c r="A24" s="172"/>
      <c r="B24" s="18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customFormat="false" ht="12.75" hidden="false" customHeight="true" outlineLevel="0" collapsed="false">
      <c r="A25" s="164" t="s">
        <v>86</v>
      </c>
      <c r="B25" s="166" t="s">
        <v>2</v>
      </c>
      <c r="C25" s="154"/>
      <c r="D25" s="154"/>
      <c r="E25" s="154"/>
      <c r="F25" s="154"/>
      <c r="G25" s="154"/>
      <c r="H25" s="155"/>
      <c r="I25" s="166" t="s">
        <v>4</v>
      </c>
      <c r="J25" s="154"/>
      <c r="K25" s="155"/>
      <c r="L25" s="164" t="s">
        <v>87</v>
      </c>
      <c r="M25" s="166" t="s">
        <v>2</v>
      </c>
      <c r="N25" s="154"/>
      <c r="O25" s="154"/>
      <c r="P25" s="154"/>
      <c r="Q25" s="154"/>
      <c r="R25" s="154"/>
      <c r="S25" s="155"/>
      <c r="T25" s="166" t="s">
        <v>4</v>
      </c>
      <c r="U25" s="154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</row>
    <row r="26" customFormat="false" ht="12.75" hidden="false" customHeight="true" outlineLevel="0" collapsed="false">
      <c r="A26" s="156"/>
      <c r="B26" s="167" t="s">
        <v>57</v>
      </c>
      <c r="C26" s="167" t="s">
        <v>56</v>
      </c>
      <c r="D26" s="167" t="s">
        <v>54</v>
      </c>
      <c r="E26" s="167" t="s">
        <v>58</v>
      </c>
      <c r="F26" s="167" t="s">
        <v>59</v>
      </c>
      <c r="G26" s="167" t="s">
        <v>5</v>
      </c>
      <c r="H26" s="168"/>
      <c r="I26" s="167" t="s">
        <v>61</v>
      </c>
      <c r="J26" s="167" t="s">
        <v>53</v>
      </c>
      <c r="K26" s="160"/>
      <c r="L26" s="156"/>
      <c r="M26" s="167" t="s">
        <v>57</v>
      </c>
      <c r="N26" s="167" t="s">
        <v>56</v>
      </c>
      <c r="O26" s="167" t="s">
        <v>54</v>
      </c>
      <c r="P26" s="167" t="s">
        <v>58</v>
      </c>
      <c r="Q26" s="167" t="s">
        <v>59</v>
      </c>
      <c r="R26" s="167" t="s">
        <v>5</v>
      </c>
      <c r="S26" s="168"/>
      <c r="T26" s="167" t="s">
        <v>61</v>
      </c>
      <c r="U26" s="167" t="s">
        <v>53</v>
      </c>
      <c r="V26" s="160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</row>
    <row r="27" customFormat="false" ht="12.75" hidden="false" customHeight="true" outlineLevel="0" collapsed="false">
      <c r="A27" s="156"/>
      <c r="B27" s="169" t="n">
        <f aca="false">COUNTIF(B137:AE137,B26)</f>
        <v>0</v>
      </c>
      <c r="C27" s="169" t="n">
        <f aca="false">COUNTIF(B137:AE137,C26)</f>
        <v>2</v>
      </c>
      <c r="D27" s="169" t="n">
        <f aca="false">COUNTIF(B137:AE137,D26)</f>
        <v>1</v>
      </c>
      <c r="E27" s="169" t="n">
        <f aca="false">COUNTIF(B137:AE137,E26)</f>
        <v>0</v>
      </c>
      <c r="F27" s="169" t="n">
        <f aca="false">COUNTIF(B137:AE137,F26)</f>
        <v>0</v>
      </c>
      <c r="G27" s="169" t="n">
        <f aca="false">SUM(B27:F27)</f>
        <v>3</v>
      </c>
      <c r="H27" s="168"/>
      <c r="I27" s="169" t="n">
        <f aca="false">COUNTIF(B137:AE137,I26)</f>
        <v>0</v>
      </c>
      <c r="J27" s="169" t="n">
        <f aca="false">COUNTIF(B137:AE137,J26)</f>
        <v>0</v>
      </c>
      <c r="K27" s="160"/>
      <c r="L27" s="156"/>
      <c r="M27" s="169" t="n">
        <f aca="false">COUNTIF(B138:AE138,M26)</f>
        <v>2</v>
      </c>
      <c r="N27" s="169" t="n">
        <f aca="false">COUNTIF(B138:AE138,N26)</f>
        <v>1</v>
      </c>
      <c r="O27" s="169" t="n">
        <f aca="false">COUNTIF(B138:AE138,O26)</f>
        <v>0</v>
      </c>
      <c r="P27" s="169" t="n">
        <f aca="false">COUNTIF(B138:AE138,P26)</f>
        <v>0</v>
      </c>
      <c r="Q27" s="169" t="n">
        <f aca="false">COUNTIF(B138:AE138,Q26)</f>
        <v>0</v>
      </c>
      <c r="R27" s="169" t="n">
        <f aca="false">SUM(M27:Q27)</f>
        <v>3</v>
      </c>
      <c r="S27" s="168"/>
      <c r="T27" s="169" t="n">
        <f aca="false">COUNTIF(B138:AE138,T26)</f>
        <v>0</v>
      </c>
      <c r="U27" s="169" t="n">
        <f aca="false">COUNTIF(B138:AE138,U26)</f>
        <v>0</v>
      </c>
      <c r="V27" s="160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</row>
    <row r="28" customFormat="false" ht="12.75" hidden="false" customHeight="true" outlineLevel="0" collapsed="false">
      <c r="A28" s="156"/>
      <c r="B28" s="170" t="n">
        <f aca="false">IF(G27&gt;0,B27/G27,0)</f>
        <v>0</v>
      </c>
      <c r="C28" s="170" t="n">
        <f aca="false">IF(G27&gt;0,C27/G27,0)</f>
        <v>0.6666666667</v>
      </c>
      <c r="D28" s="170" t="n">
        <f aca="false">IF(G27&gt;0,D27/G27,0)</f>
        <v>0.3333333333</v>
      </c>
      <c r="E28" s="170" t="n">
        <f aca="false">IF(G27&gt;0,E27/G27,0)</f>
        <v>0</v>
      </c>
      <c r="F28" s="170" t="n">
        <f aca="false">IF(G27&gt;0,F27/G27,0)</f>
        <v>0</v>
      </c>
      <c r="G28" s="171" t="n">
        <f aca="false">SUM(B28:F28)</f>
        <v>1</v>
      </c>
      <c r="H28" s="160"/>
      <c r="I28" s="163"/>
      <c r="J28" s="163"/>
      <c r="K28" s="155"/>
      <c r="L28" s="156"/>
      <c r="M28" s="170" t="n">
        <f aca="false">IF(R27&gt;0,M27/R27,0)</f>
        <v>0.6666666667</v>
      </c>
      <c r="N28" s="170" t="n">
        <f aca="false">IF(R27&gt;0,N27/R27,0)</f>
        <v>0.3333333333</v>
      </c>
      <c r="O28" s="170" t="n">
        <f aca="false">IF(R27&gt;0,O27/R27,0)</f>
        <v>0</v>
      </c>
      <c r="P28" s="170" t="n">
        <f aca="false">IF(R27&gt;0,P27/R27,0)</f>
        <v>0</v>
      </c>
      <c r="Q28" s="170" t="n">
        <f aca="false">IF(R27&gt;0,Q27/R27,0)</f>
        <v>0</v>
      </c>
      <c r="R28" s="171" t="n">
        <f aca="false">SUM(M28:Q28)</f>
        <v>1</v>
      </c>
      <c r="S28" s="160"/>
      <c r="T28" s="163"/>
      <c r="U28" s="163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</row>
    <row r="29" customFormat="false" ht="12.75" hidden="false" customHeight="true" outlineLevel="0" collapsed="false">
      <c r="A29" s="172" t="s">
        <v>67</v>
      </c>
      <c r="B29" s="173" t="n">
        <f aca="false">IF(G27&gt;0,(B27-F27)/G27,0)</f>
        <v>0</v>
      </c>
      <c r="C29" s="163"/>
      <c r="D29" s="174"/>
      <c r="E29" s="174"/>
      <c r="F29" s="174"/>
      <c r="G29" s="163"/>
      <c r="H29" s="155"/>
      <c r="I29" s="155"/>
      <c r="J29" s="155"/>
      <c r="K29" s="155"/>
      <c r="L29" s="172" t="s">
        <v>67</v>
      </c>
      <c r="M29" s="173" t="n">
        <f aca="false">IF(R27&gt;0,(M27-Q27)/R27,0)</f>
        <v>0.6666666667</v>
      </c>
      <c r="N29" s="163"/>
      <c r="O29" s="174"/>
      <c r="P29" s="174"/>
      <c r="Q29" s="174"/>
      <c r="R29" s="163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</row>
    <row r="30" customFormat="false" ht="12.75" hidden="false" customHeight="true" outlineLevel="0" collapsed="false">
      <c r="A30" s="172" t="s">
        <v>68</v>
      </c>
      <c r="B30" s="176" t="n">
        <f aca="false">IF(G27&gt;0,(B27+C27)/G27,0)</f>
        <v>0.6666666667</v>
      </c>
      <c r="C30" s="177"/>
      <c r="D30" s="155"/>
      <c r="E30" s="155"/>
      <c r="F30" s="155"/>
      <c r="G30" s="155"/>
      <c r="H30" s="155"/>
      <c r="I30" s="155"/>
      <c r="J30" s="155"/>
      <c r="K30" s="155"/>
      <c r="L30" s="172" t="s">
        <v>68</v>
      </c>
      <c r="M30" s="176" t="n">
        <f aca="false">IF(R27&gt;0,(M27+N27)/R27,0)</f>
        <v>1</v>
      </c>
      <c r="N30" s="177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</row>
    <row r="31" customFormat="false" ht="12.75" hidden="false" customHeight="true" outlineLevel="0" collapsed="false">
      <c r="B31" s="178"/>
      <c r="C31" s="177"/>
      <c r="D31" s="155"/>
      <c r="E31" s="155"/>
      <c r="F31" s="155"/>
      <c r="G31" s="155"/>
      <c r="H31" s="155"/>
      <c r="I31" s="165" t="s">
        <v>69</v>
      </c>
      <c r="J31" s="155"/>
      <c r="K31" s="155"/>
      <c r="L31" s="155"/>
      <c r="M31" s="178"/>
      <c r="N31" s="177"/>
      <c r="O31" s="155"/>
      <c r="P31" s="155"/>
      <c r="Q31" s="155"/>
      <c r="R31" s="155"/>
      <c r="S31" s="155"/>
      <c r="T31" s="165" t="s">
        <v>69</v>
      </c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</row>
    <row r="32" customFormat="false" ht="12.75" hidden="false" customHeight="true" outlineLevel="0" collapsed="false">
      <c r="A32" s="155"/>
      <c r="B32" s="166" t="s">
        <v>1</v>
      </c>
      <c r="C32" s="154"/>
      <c r="D32" s="154"/>
      <c r="E32" s="154"/>
      <c r="F32" s="154"/>
      <c r="G32" s="154"/>
      <c r="H32" s="155"/>
      <c r="I32" s="179" t="s">
        <v>0</v>
      </c>
      <c r="J32" s="180" t="n">
        <f aca="false">B34+B41+I27</f>
        <v>0</v>
      </c>
      <c r="K32" s="155"/>
      <c r="L32" s="155"/>
      <c r="M32" s="166" t="s">
        <v>1</v>
      </c>
      <c r="N32" s="154"/>
      <c r="O32" s="154"/>
      <c r="P32" s="154"/>
      <c r="Q32" s="154"/>
      <c r="R32" s="154"/>
      <c r="S32" s="155"/>
      <c r="T32" s="179" t="s">
        <v>0</v>
      </c>
      <c r="U32" s="180" t="n">
        <f aca="false">M34+M41+T27</f>
        <v>0</v>
      </c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</row>
    <row r="33" customFormat="false" ht="12.75" hidden="false" customHeight="true" outlineLevel="0" collapsed="false">
      <c r="A33" s="156"/>
      <c r="B33" s="167" t="s">
        <v>50</v>
      </c>
      <c r="C33" s="167" t="s">
        <v>45</v>
      </c>
      <c r="D33" s="167" t="s">
        <v>70</v>
      </c>
      <c r="E33" s="167" t="s">
        <v>71</v>
      </c>
      <c r="F33" s="167" t="s">
        <v>55</v>
      </c>
      <c r="G33" s="167" t="s">
        <v>5</v>
      </c>
      <c r="H33" s="160"/>
      <c r="I33" s="179" t="s">
        <v>72</v>
      </c>
      <c r="J33" s="180" t="n">
        <f aca="false">G41+F34</f>
        <v>0</v>
      </c>
      <c r="K33" s="155"/>
      <c r="L33" s="156"/>
      <c r="M33" s="167" t="s">
        <v>50</v>
      </c>
      <c r="N33" s="167" t="s">
        <v>45</v>
      </c>
      <c r="O33" s="167" t="s">
        <v>70</v>
      </c>
      <c r="P33" s="167" t="s">
        <v>71</v>
      </c>
      <c r="Q33" s="167" t="s">
        <v>55</v>
      </c>
      <c r="R33" s="167" t="s">
        <v>5</v>
      </c>
      <c r="S33" s="160"/>
      <c r="T33" s="179" t="s">
        <v>72</v>
      </c>
      <c r="U33" s="180" t="n">
        <f aca="false">R41+Q34</f>
        <v>0</v>
      </c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</row>
    <row r="34" customFormat="false" ht="12.75" hidden="false" customHeight="true" outlineLevel="0" collapsed="false">
      <c r="A34" s="156"/>
      <c r="B34" s="169" t="n">
        <f aca="false">COUNTIF(B137:AE137,B33)</f>
        <v>0</v>
      </c>
      <c r="C34" s="169" t="n">
        <f aca="false">COUNTIF(B137:AE137,C33)</f>
        <v>0</v>
      </c>
      <c r="D34" s="169" t="n">
        <f aca="false">COUNTIF(B137:AE137,D33)</f>
        <v>0</v>
      </c>
      <c r="E34" s="169" t="n">
        <f aca="false">COUNTIF(B137:AE137,E33)</f>
        <v>0</v>
      </c>
      <c r="F34" s="169" t="n">
        <f aca="false">COUNTIF(B137:AE137,F33)</f>
        <v>0</v>
      </c>
      <c r="G34" s="169" t="n">
        <f aca="false">SUM(B34:F34)</f>
        <v>0</v>
      </c>
      <c r="H34" s="160"/>
      <c r="I34" s="179" t="s">
        <v>73</v>
      </c>
      <c r="J34" s="180" t="n">
        <f aca="false">F27</f>
        <v>0</v>
      </c>
      <c r="K34" s="155"/>
      <c r="L34" s="156"/>
      <c r="M34" s="169" t="n">
        <f aca="false">COUNTIF(B138:AE138,M33)</f>
        <v>0</v>
      </c>
      <c r="N34" s="169" t="n">
        <f aca="false">COUNTIF(B138:AE138,N33)</f>
        <v>0</v>
      </c>
      <c r="O34" s="169" t="n">
        <f aca="false">COUNTIF(B138:AE138,O33)</f>
        <v>0</v>
      </c>
      <c r="P34" s="169" t="n">
        <f aca="false">COUNTIF(B138:AE138,P33)</f>
        <v>0</v>
      </c>
      <c r="Q34" s="169" t="n">
        <f aca="false">COUNTIF(B138:AE138,Q33)</f>
        <v>0</v>
      </c>
      <c r="R34" s="169" t="n">
        <f aca="false">SUM(M34:Q34)</f>
        <v>0</v>
      </c>
      <c r="S34" s="160"/>
      <c r="T34" s="179" t="s">
        <v>73</v>
      </c>
      <c r="U34" s="180" t="n">
        <f aca="false">Q27</f>
        <v>0</v>
      </c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</row>
    <row r="35" customFormat="false" ht="12.75" hidden="false" customHeight="true" outlineLevel="0" collapsed="false">
      <c r="A35" s="172" t="s">
        <v>67</v>
      </c>
      <c r="B35" s="170" t="n">
        <f aca="false">IF($G$34&gt;0,B34/$G$34,0)</f>
        <v>0</v>
      </c>
      <c r="C35" s="170" t="n">
        <f aca="false">IF($G$34&gt;0,C34/$G$34,0)</f>
        <v>0</v>
      </c>
      <c r="D35" s="170" t="n">
        <f aca="false">IF($G$34&gt;0,D34/$G$34,0)</f>
        <v>0</v>
      </c>
      <c r="E35" s="170" t="n">
        <f aca="false">IF($G$34&gt;0,E34/$G$34,0)</f>
        <v>0</v>
      </c>
      <c r="F35" s="170" t="n">
        <f aca="false">IF($G$34&gt;0,F34/$G$34,0)</f>
        <v>0</v>
      </c>
      <c r="G35" s="170" t="n">
        <f aca="false">SUM(B35:F35)</f>
        <v>0</v>
      </c>
      <c r="H35" s="179" t="s">
        <v>74</v>
      </c>
      <c r="I35" s="180" t="n">
        <f aca="false">F41</f>
        <v>0</v>
      </c>
      <c r="J35" s="155"/>
      <c r="K35" s="156"/>
      <c r="L35" s="172" t="s">
        <v>67</v>
      </c>
      <c r="M35" s="170" t="n">
        <f aca="false">IF($G$69&gt;0,N34/$G$34,0)</f>
        <v>0</v>
      </c>
      <c r="N35" s="170" t="n">
        <f aca="false">IF($G$69&gt;0,O34/$G$34,0)</f>
        <v>0</v>
      </c>
      <c r="O35" s="170" t="n">
        <f aca="false">IF($G$69&gt;0,P34/$G$34,0)</f>
        <v>0</v>
      </c>
      <c r="P35" s="170" t="n">
        <f aca="false">IF($G$69&gt;0,Q34/$G$34,0)</f>
        <v>0</v>
      </c>
      <c r="Q35" s="170" t="n">
        <f aca="false">IF($G$69&gt;0,R34/$G$34,0)</f>
        <v>0</v>
      </c>
      <c r="R35" s="160"/>
      <c r="S35" s="179" t="s">
        <v>74</v>
      </c>
      <c r="T35" s="180" t="n">
        <f aca="false">Q41</f>
        <v>0</v>
      </c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</row>
    <row r="36" customFormat="false" ht="12.75" hidden="false" customHeight="true" outlineLevel="0" collapsed="false">
      <c r="A36" s="172" t="s">
        <v>68</v>
      </c>
      <c r="B36" s="173" t="n">
        <f aca="false">IF(G34&gt;0,(B34-F34)/G34,0)</f>
        <v>0</v>
      </c>
      <c r="C36" s="163"/>
      <c r="D36" s="163"/>
      <c r="E36" s="163"/>
      <c r="F36" s="163"/>
      <c r="G36" s="163"/>
      <c r="H36" s="155"/>
      <c r="I36" s="179" t="s">
        <v>75</v>
      </c>
      <c r="J36" s="181" t="n">
        <f aca="false">B29</f>
        <v>0</v>
      </c>
      <c r="K36" s="155"/>
      <c r="L36" s="172" t="s">
        <v>68</v>
      </c>
      <c r="M36" s="173" t="n">
        <f aca="false">IF(R34&gt;0,(M34-Q34)/R34,0)</f>
        <v>0</v>
      </c>
      <c r="N36" s="163"/>
      <c r="O36" s="163"/>
      <c r="P36" s="163"/>
      <c r="Q36" s="163"/>
      <c r="R36" s="163"/>
      <c r="S36" s="155"/>
      <c r="T36" s="179" t="s">
        <v>75</v>
      </c>
      <c r="U36" s="181" t="n">
        <f aca="false">M29</f>
        <v>0.6666666667</v>
      </c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</row>
    <row r="37" customFormat="false" ht="12.75" hidden="false" customHeight="true" outlineLevel="0" collapsed="false">
      <c r="B37" s="176" t="n">
        <f aca="false">IF(G34&gt;0,(B34+C34)/G34,0)</f>
        <v>0</v>
      </c>
      <c r="C37" s="155"/>
      <c r="D37" s="155"/>
      <c r="E37" s="155"/>
      <c r="F37" s="155"/>
      <c r="G37" s="155"/>
      <c r="H37" s="155"/>
      <c r="I37" s="179" t="s">
        <v>77</v>
      </c>
      <c r="J37" s="181" t="n">
        <f aca="false">B43</f>
        <v>0</v>
      </c>
      <c r="K37" s="155"/>
      <c r="M37" s="176" t="n">
        <f aca="false">IF(R34&gt;0,(M34+N34)/R34,0)</f>
        <v>0</v>
      </c>
      <c r="N37" s="155"/>
      <c r="O37" s="155"/>
      <c r="P37" s="155"/>
      <c r="Q37" s="155"/>
      <c r="R37" s="155"/>
      <c r="S37" s="155"/>
      <c r="T37" s="179" t="s">
        <v>77</v>
      </c>
      <c r="U37" s="181" t="n">
        <f aca="false">M43</f>
        <v>0</v>
      </c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</row>
    <row r="38" customFormat="false" ht="12.75" hidden="false" customHeight="true" outlineLevel="0" collapsed="false">
      <c r="A38" s="155"/>
      <c r="B38" s="178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78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</row>
    <row r="39" customFormat="false" ht="12.75" hidden="false" customHeight="true" outlineLevel="0" collapsed="false">
      <c r="B39" s="166" t="s">
        <v>3</v>
      </c>
      <c r="C39" s="154"/>
      <c r="D39" s="154"/>
      <c r="E39" s="154"/>
      <c r="F39" s="154"/>
      <c r="G39" s="154"/>
      <c r="H39" s="154"/>
      <c r="I39" s="155"/>
      <c r="J39" s="155"/>
      <c r="K39" s="155"/>
      <c r="L39" s="155"/>
      <c r="M39" s="166" t="s">
        <v>3</v>
      </c>
      <c r="N39" s="154"/>
      <c r="O39" s="154"/>
      <c r="P39" s="154"/>
      <c r="Q39" s="154"/>
      <c r="R39" s="154"/>
      <c r="S39" s="154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</row>
    <row r="40" customFormat="false" ht="12.75" hidden="false" customHeight="true" outlineLevel="0" collapsed="false">
      <c r="A40" s="156"/>
      <c r="B40" s="167" t="s">
        <v>51</v>
      </c>
      <c r="C40" s="167" t="s">
        <v>47</v>
      </c>
      <c r="D40" s="167" t="s">
        <v>78</v>
      </c>
      <c r="E40" s="167" t="s">
        <v>49</v>
      </c>
      <c r="F40" s="167" t="s">
        <v>52</v>
      </c>
      <c r="G40" s="167" t="s">
        <v>46</v>
      </c>
      <c r="H40" s="167" t="s">
        <v>5</v>
      </c>
      <c r="I40" s="160"/>
      <c r="J40" s="155"/>
      <c r="K40" s="155"/>
      <c r="L40" s="156"/>
      <c r="M40" s="167" t="s">
        <v>51</v>
      </c>
      <c r="N40" s="167" t="s">
        <v>47</v>
      </c>
      <c r="O40" s="167" t="s">
        <v>78</v>
      </c>
      <c r="P40" s="167" t="s">
        <v>49</v>
      </c>
      <c r="Q40" s="167" t="s">
        <v>52</v>
      </c>
      <c r="R40" s="167" t="s">
        <v>46</v>
      </c>
      <c r="S40" s="167" t="s">
        <v>5</v>
      </c>
      <c r="T40" s="160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</row>
    <row r="41" customFormat="false" ht="12.75" hidden="false" customHeight="true" outlineLevel="0" collapsed="false">
      <c r="A41" s="156"/>
      <c r="B41" s="169" t="n">
        <f aca="false">COUNTIF(B137:AE137,B40)</f>
        <v>0</v>
      </c>
      <c r="C41" s="169" t="n">
        <f aca="false">COUNTIF(B137:AE137,C40)</f>
        <v>0</v>
      </c>
      <c r="D41" s="169" t="n">
        <f aca="false">COUNTIF(B137:AE137,D40)</f>
        <v>0</v>
      </c>
      <c r="E41" s="169" t="n">
        <f aca="false">COUNTIF(B137:AE137,E40)</f>
        <v>0</v>
      </c>
      <c r="F41" s="169" t="n">
        <f aca="false">COUNTIF(B137:AE137,F40)</f>
        <v>0</v>
      </c>
      <c r="G41" s="169" t="n">
        <f aca="false">COUNTIF(B137:AE137,G40)</f>
        <v>0</v>
      </c>
      <c r="H41" s="169" t="n">
        <f aca="false">SUM(B41:G41)</f>
        <v>0</v>
      </c>
      <c r="I41" s="160"/>
      <c r="J41" s="155"/>
      <c r="K41" s="155"/>
      <c r="L41" s="156"/>
      <c r="M41" s="169" t="n">
        <f aca="false">COUNTIF(B138:AE138,M40)</f>
        <v>0</v>
      </c>
      <c r="N41" s="169" t="n">
        <f aca="false">COUNTIF(B138:AE138,N40)</f>
        <v>0</v>
      </c>
      <c r="O41" s="169" t="n">
        <f aca="false">COUNTIF(B138:AE138,O40)</f>
        <v>0</v>
      </c>
      <c r="P41" s="169" t="n">
        <f aca="false">COUNTIF(B138:AE138,P40)</f>
        <v>0</v>
      </c>
      <c r="Q41" s="169" t="n">
        <f aca="false">COUNTIF(B138:AE138,Q40)</f>
        <v>0</v>
      </c>
      <c r="R41" s="169" t="n">
        <f aca="false">COUNTIF(B138:AE138,R40)</f>
        <v>0</v>
      </c>
      <c r="S41" s="169" t="n">
        <f aca="false">SUM(M41:R41)</f>
        <v>0</v>
      </c>
      <c r="T41" s="160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</row>
    <row r="42" customFormat="false" ht="12.75" hidden="false" customHeight="true" outlineLevel="0" collapsed="false">
      <c r="A42" s="156"/>
      <c r="B42" s="170" t="n">
        <f aca="false">IF(H41&gt;0,B41/H41,0)</f>
        <v>0</v>
      </c>
      <c r="C42" s="170" t="n">
        <f aca="false">IF(H41&gt;0,C41/H41,0)</f>
        <v>0</v>
      </c>
      <c r="D42" s="170" t="n">
        <f aca="false">IF(H41&gt;0,D41/H41,0)</f>
        <v>0</v>
      </c>
      <c r="E42" s="170" t="n">
        <f aca="false">IF(H41&gt;0,E41/H41,0)</f>
        <v>0</v>
      </c>
      <c r="F42" s="170" t="n">
        <f aca="false">IF(H41&gt;0,F41/H41,0)</f>
        <v>0</v>
      </c>
      <c r="G42" s="170" t="n">
        <f aca="false">IF(H41&gt;0,G41/H41,0)</f>
        <v>0</v>
      </c>
      <c r="H42" s="170" t="n">
        <f aca="false">SUM(B42:G42)</f>
        <v>0</v>
      </c>
      <c r="I42" s="160"/>
      <c r="J42" s="155"/>
      <c r="K42" s="155"/>
      <c r="L42" s="156"/>
      <c r="M42" s="170" t="n">
        <f aca="false">IF(S41&gt;0,M41/S41,0)</f>
        <v>0</v>
      </c>
      <c r="N42" s="170" t="n">
        <f aca="false">IF(S41&gt;0,N41/S41,0)</f>
        <v>0</v>
      </c>
      <c r="O42" s="170" t="n">
        <f aca="false">IF(S41&gt;0,O41/S41,0)</f>
        <v>0</v>
      </c>
      <c r="P42" s="170" t="n">
        <f aca="false">IF(S41&gt;0,P41/S41,0)</f>
        <v>0</v>
      </c>
      <c r="Q42" s="170" t="n">
        <f aca="false">IF(S41&gt;0,Q41/S41,0)</f>
        <v>0</v>
      </c>
      <c r="R42" s="170" t="n">
        <f aca="false">IF(S41&gt;0,R41/S41,0)</f>
        <v>0</v>
      </c>
      <c r="S42" s="170" t="n">
        <f aca="false">SUM(M42:R42)</f>
        <v>0</v>
      </c>
      <c r="T42" s="160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</row>
    <row r="43" customFormat="false" ht="12.75" hidden="false" customHeight="true" outlineLevel="0" collapsed="false">
      <c r="A43" s="172" t="s">
        <v>67</v>
      </c>
      <c r="B43" s="183" t="n">
        <f aca="false">IF(H41&gt;0,(B41-G41)/H41,0)</f>
        <v>0</v>
      </c>
      <c r="C43" s="163"/>
      <c r="D43" s="163"/>
      <c r="E43" s="163"/>
      <c r="F43" s="163"/>
      <c r="G43" s="163"/>
      <c r="H43" s="163"/>
      <c r="I43" s="155"/>
      <c r="J43" s="155"/>
      <c r="K43" s="155"/>
      <c r="L43" s="172" t="s">
        <v>67</v>
      </c>
      <c r="M43" s="183" t="n">
        <f aca="false">IF(S41&gt;0,(M41-R41)/S41,0)</f>
        <v>0</v>
      </c>
      <c r="N43" s="163"/>
      <c r="O43" s="163"/>
      <c r="P43" s="163"/>
      <c r="Q43" s="163"/>
      <c r="R43" s="163"/>
      <c r="S43" s="163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</row>
    <row r="44" customFormat="false" ht="12.75" hidden="false" customHeight="true" outlineLevel="0" collapsed="false">
      <c r="A44" s="172" t="s">
        <v>68</v>
      </c>
      <c r="B44" s="184" t="n">
        <f aca="false">IF(H41&gt;0,(B41+C41+D41+E41)/H41,0)</f>
        <v>0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72" t="s">
        <v>68</v>
      </c>
      <c r="M44" s="184" t="n">
        <f aca="false">IF(S41&gt;0,(M41+N41+O41+P41)/S41,0)</f>
        <v>0</v>
      </c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</row>
    <row r="45" customFormat="false" ht="12.75" hidden="false" customHeight="true" outlineLevel="0" collapsed="false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</row>
    <row r="46" customFormat="false" ht="12.75" hidden="false" customHeight="true" outlineLevel="0" collapsed="false">
      <c r="A46" s="155"/>
      <c r="B46" s="165"/>
      <c r="C46" s="155"/>
      <c r="D46" s="155"/>
      <c r="E46" s="155"/>
      <c r="F46" s="155"/>
      <c r="G46" s="155"/>
      <c r="H46" s="155"/>
      <c r="I46" s="16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</row>
    <row r="47" customFormat="false" ht="12.75" hidden="false" customHeight="true" outlineLevel="0" collapsed="false">
      <c r="A47" s="164" t="s">
        <v>88</v>
      </c>
      <c r="B47" s="166" t="s">
        <v>2</v>
      </c>
      <c r="C47" s="154"/>
      <c r="D47" s="154"/>
      <c r="E47" s="154"/>
      <c r="F47" s="154"/>
      <c r="G47" s="154"/>
      <c r="H47" s="155"/>
      <c r="I47" s="166" t="s">
        <v>4</v>
      </c>
      <c r="J47" s="154"/>
      <c r="K47" s="155"/>
      <c r="L47" s="164" t="s">
        <v>89</v>
      </c>
      <c r="M47" s="166" t="s">
        <v>2</v>
      </c>
      <c r="N47" s="154"/>
      <c r="O47" s="154"/>
      <c r="P47" s="154"/>
      <c r="Q47" s="154"/>
      <c r="R47" s="154"/>
      <c r="S47" s="155"/>
      <c r="T47" s="166" t="s">
        <v>4</v>
      </c>
      <c r="U47" s="154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</row>
    <row r="48" customFormat="false" ht="12.75" hidden="false" customHeight="true" outlineLevel="0" collapsed="false">
      <c r="A48" s="156"/>
      <c r="B48" s="167" t="s">
        <v>57</v>
      </c>
      <c r="C48" s="167" t="s">
        <v>56</v>
      </c>
      <c r="D48" s="167" t="s">
        <v>54</v>
      </c>
      <c r="E48" s="167" t="s">
        <v>58</v>
      </c>
      <c r="F48" s="167" t="s">
        <v>59</v>
      </c>
      <c r="G48" s="167" t="s">
        <v>5</v>
      </c>
      <c r="H48" s="168"/>
      <c r="I48" s="167" t="s">
        <v>61</v>
      </c>
      <c r="J48" s="167" t="s">
        <v>53</v>
      </c>
      <c r="K48" s="186"/>
      <c r="L48" s="156"/>
      <c r="M48" s="167" t="s">
        <v>57</v>
      </c>
      <c r="N48" s="167" t="s">
        <v>56</v>
      </c>
      <c r="O48" s="167" t="s">
        <v>54</v>
      </c>
      <c r="P48" s="167" t="s">
        <v>58</v>
      </c>
      <c r="Q48" s="167" t="s">
        <v>59</v>
      </c>
      <c r="R48" s="167" t="s">
        <v>5</v>
      </c>
      <c r="S48" s="168"/>
      <c r="T48" s="167" t="s">
        <v>61</v>
      </c>
      <c r="U48" s="167" t="s">
        <v>53</v>
      </c>
      <c r="V48" s="160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</row>
    <row r="49" customFormat="false" ht="12.75" hidden="false" customHeight="true" outlineLevel="0" collapsed="false">
      <c r="A49" s="156"/>
      <c r="B49" s="169" t="n">
        <f aca="false">COUNTIF(B139:AE139,B48)</f>
        <v>1</v>
      </c>
      <c r="C49" s="169" t="n">
        <f aca="false">COUNTIF(B139:AE139,C48)</f>
        <v>3</v>
      </c>
      <c r="D49" s="169" t="n">
        <f aca="false">COUNTIF(B139:AE139,D48)</f>
        <v>1</v>
      </c>
      <c r="E49" s="169" t="n">
        <f aca="false">COUNTIF(B139:AE139,E48)</f>
        <v>0</v>
      </c>
      <c r="F49" s="169" t="n">
        <f aca="false">COUNTIF(B139:AE139,F48)</f>
        <v>2</v>
      </c>
      <c r="G49" s="169" t="n">
        <f aca="false">SUM(B49:F49)</f>
        <v>7</v>
      </c>
      <c r="H49" s="168"/>
      <c r="I49" s="169" t="n">
        <f aca="false">COUNTIF(B139:AE139,I48)</f>
        <v>0</v>
      </c>
      <c r="J49" s="169" t="n">
        <f aca="false">COUNTIF(B139:AE139,J48)</f>
        <v>0</v>
      </c>
      <c r="K49" s="186"/>
      <c r="L49" s="156"/>
      <c r="M49" s="169" t="n">
        <f aca="false">COUNTIF(B140:AE140,M48)</f>
        <v>0</v>
      </c>
      <c r="N49" s="169" t="n">
        <f aca="false">COUNTIF(B140:AE140,N48)</f>
        <v>0</v>
      </c>
      <c r="O49" s="169" t="n">
        <f aca="false">COUNTIF(B140:AE140,O48)</f>
        <v>0</v>
      </c>
      <c r="P49" s="169" t="n">
        <f aca="false">COUNTIF(B140:AE140,P48)</f>
        <v>0</v>
      </c>
      <c r="Q49" s="169" t="n">
        <f aca="false">COUNTIF(B140:AE140,Q48)</f>
        <v>0</v>
      </c>
      <c r="R49" s="169" t="n">
        <f aca="false">SUM(M49:Q49)</f>
        <v>0</v>
      </c>
      <c r="S49" s="168"/>
      <c r="T49" s="169" t="n">
        <f aca="false">COUNTIF(B140:AE140,T48)</f>
        <v>0</v>
      </c>
      <c r="U49" s="169" t="n">
        <f aca="false">COUNTIF(B140:AE140,U48)</f>
        <v>0</v>
      </c>
      <c r="V49" s="160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</row>
    <row r="50" customFormat="false" ht="12.75" hidden="false" customHeight="true" outlineLevel="0" collapsed="false">
      <c r="A50" s="156"/>
      <c r="B50" s="170" t="n">
        <f aca="false">IF(G49&gt;0,B49/G49,0)</f>
        <v>0.1428571429</v>
      </c>
      <c r="C50" s="170" t="n">
        <f aca="false">IF(G49&gt;0,C49/G49,0)</f>
        <v>0.4285714286</v>
      </c>
      <c r="D50" s="170" t="n">
        <f aca="false">IF(G49&gt;0,D49/G49,0)</f>
        <v>0.1428571429</v>
      </c>
      <c r="E50" s="170" t="n">
        <f aca="false">IF(G49&gt;0,E49/G49,0)</f>
        <v>0</v>
      </c>
      <c r="F50" s="170" t="n">
        <f aca="false">IF(G49&gt;0,F49/G49,0)</f>
        <v>0.2857142857</v>
      </c>
      <c r="G50" s="171" t="n">
        <f aca="false">SUM(B50:F50)</f>
        <v>1.0000000001</v>
      </c>
      <c r="H50" s="160"/>
      <c r="I50" s="163"/>
      <c r="J50" s="163"/>
      <c r="K50" s="153"/>
      <c r="L50" s="156"/>
      <c r="M50" s="170" t="n">
        <f aca="false">IF(R49&gt;0,M49/R49,0)</f>
        <v>0</v>
      </c>
      <c r="N50" s="170" t="n">
        <f aca="false">IF(R49&gt;0,N49/R49,0)</f>
        <v>0</v>
      </c>
      <c r="O50" s="170" t="n">
        <f aca="false">IF(R49&gt;0,O49/R49,0)</f>
        <v>0</v>
      </c>
      <c r="P50" s="170" t="n">
        <f aca="false">IF(R49&gt;0,P49/R49,0)</f>
        <v>0</v>
      </c>
      <c r="Q50" s="170" t="n">
        <f aca="false">IF(R49&gt;0,Q49/R49,0)</f>
        <v>0</v>
      </c>
      <c r="R50" s="171" t="n">
        <f aca="false">SUM(M50:Q50)</f>
        <v>0</v>
      </c>
      <c r="S50" s="160"/>
      <c r="T50" s="163"/>
      <c r="U50" s="163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</row>
    <row r="51" customFormat="false" ht="12.75" hidden="false" customHeight="true" outlineLevel="0" collapsed="false">
      <c r="A51" s="172" t="s">
        <v>67</v>
      </c>
      <c r="B51" s="173" t="n">
        <f aca="false">IF(G49&gt;0,(B49-F49)/G49,0)</f>
        <v>-0.1428571429</v>
      </c>
      <c r="C51" s="163"/>
      <c r="D51" s="174"/>
      <c r="E51" s="174"/>
      <c r="F51" s="174"/>
      <c r="G51" s="163"/>
      <c r="H51" s="155"/>
      <c r="I51" s="155"/>
      <c r="J51" s="155"/>
      <c r="K51" s="153"/>
      <c r="L51" s="172" t="s">
        <v>67</v>
      </c>
      <c r="M51" s="173" t="n">
        <f aca="false">IF(R49&gt;0,(M49-Q49)/R49,0)</f>
        <v>0</v>
      </c>
      <c r="N51" s="163"/>
      <c r="O51" s="174"/>
      <c r="P51" s="174"/>
      <c r="Q51" s="174"/>
      <c r="R51" s="163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</row>
    <row r="52" customFormat="false" ht="12.75" hidden="false" customHeight="true" outlineLevel="0" collapsed="false">
      <c r="A52" s="172" t="s">
        <v>68</v>
      </c>
      <c r="B52" s="176" t="n">
        <f aca="false">IF(G49&gt;0,(B49+C49)/G49,0)</f>
        <v>0.5714285714</v>
      </c>
      <c r="C52" s="177"/>
      <c r="D52" s="155"/>
      <c r="E52" s="155"/>
      <c r="F52" s="155"/>
      <c r="G52" s="155"/>
      <c r="H52" s="155"/>
      <c r="I52" s="155"/>
      <c r="J52" s="155"/>
      <c r="K52" s="153"/>
      <c r="L52" s="172" t="s">
        <v>68</v>
      </c>
      <c r="M52" s="176" t="n">
        <f aca="false">IF(R49&gt;0,(M49+N49)/R49,0)</f>
        <v>0</v>
      </c>
      <c r="N52" s="177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</row>
    <row r="53" customFormat="false" ht="12.75" hidden="false" customHeight="true" outlineLevel="0" collapsed="false">
      <c r="A53" s="155"/>
      <c r="B53" s="178"/>
      <c r="C53" s="177"/>
      <c r="D53" s="155"/>
      <c r="E53" s="155"/>
      <c r="F53" s="155"/>
      <c r="G53" s="155"/>
      <c r="H53" s="155"/>
      <c r="I53" s="165" t="s">
        <v>69</v>
      </c>
      <c r="J53" s="155"/>
      <c r="K53" s="153"/>
      <c r="L53" s="155"/>
      <c r="M53" s="178"/>
      <c r="N53" s="177"/>
      <c r="O53" s="155"/>
      <c r="P53" s="155"/>
      <c r="Q53" s="155"/>
      <c r="R53" s="155"/>
      <c r="S53" s="155"/>
      <c r="T53" s="165" t="s">
        <v>69</v>
      </c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</row>
    <row r="54" customFormat="false" ht="12.75" hidden="false" customHeight="true" outlineLevel="0" collapsed="false">
      <c r="A54" s="155"/>
      <c r="B54" s="166" t="s">
        <v>1</v>
      </c>
      <c r="C54" s="154"/>
      <c r="D54" s="154"/>
      <c r="E54" s="154"/>
      <c r="F54" s="154"/>
      <c r="G54" s="154"/>
      <c r="H54" s="155"/>
      <c r="I54" s="179" t="s">
        <v>0</v>
      </c>
      <c r="J54" s="180" t="n">
        <f aca="false">B56+B63+I49</f>
        <v>0</v>
      </c>
      <c r="K54" s="153"/>
      <c r="L54" s="155"/>
      <c r="M54" s="166" t="s">
        <v>1</v>
      </c>
      <c r="N54" s="154"/>
      <c r="O54" s="154"/>
      <c r="P54" s="154"/>
      <c r="Q54" s="154"/>
      <c r="R54" s="154"/>
      <c r="S54" s="155"/>
      <c r="T54" s="179" t="s">
        <v>0</v>
      </c>
      <c r="U54" s="180" t="n">
        <f aca="false">M56+M63+T49</f>
        <v>0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</row>
    <row r="55" customFormat="false" ht="12.75" hidden="false" customHeight="true" outlineLevel="0" collapsed="false">
      <c r="A55" s="156"/>
      <c r="B55" s="167" t="s">
        <v>50</v>
      </c>
      <c r="C55" s="167" t="s">
        <v>45</v>
      </c>
      <c r="D55" s="167" t="s">
        <v>70</v>
      </c>
      <c r="E55" s="167" t="s">
        <v>71</v>
      </c>
      <c r="F55" s="167" t="s">
        <v>55</v>
      </c>
      <c r="G55" s="167" t="s">
        <v>5</v>
      </c>
      <c r="H55" s="160"/>
      <c r="I55" s="179" t="s">
        <v>72</v>
      </c>
      <c r="J55" s="180" t="n">
        <f aca="false">G63+F56</f>
        <v>0</v>
      </c>
      <c r="K55" s="153"/>
      <c r="L55" s="156"/>
      <c r="M55" s="167" t="s">
        <v>50</v>
      </c>
      <c r="N55" s="167" t="s">
        <v>45</v>
      </c>
      <c r="O55" s="167" t="s">
        <v>70</v>
      </c>
      <c r="P55" s="167" t="s">
        <v>71</v>
      </c>
      <c r="Q55" s="167" t="s">
        <v>55</v>
      </c>
      <c r="R55" s="167" t="s">
        <v>5</v>
      </c>
      <c r="S55" s="160"/>
      <c r="T55" s="179" t="s">
        <v>72</v>
      </c>
      <c r="U55" s="180" t="n">
        <f aca="false">R63+Q56</f>
        <v>0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</row>
    <row r="56" customFormat="false" ht="12.75" hidden="false" customHeight="true" outlineLevel="0" collapsed="false">
      <c r="A56" s="156"/>
      <c r="B56" s="169" t="n">
        <f aca="false">COUNTIF(B139:AE139,B55)</f>
        <v>0</v>
      </c>
      <c r="C56" s="169" t="n">
        <f aca="false">COUNTIF(B139:AE139,C55)</f>
        <v>0</v>
      </c>
      <c r="D56" s="169" t="n">
        <f aca="false">COUNTIF(B139:AE139,D55)</f>
        <v>0</v>
      </c>
      <c r="E56" s="169" t="n">
        <f aca="false">COUNTIF(B139:AE139,E55)</f>
        <v>0</v>
      </c>
      <c r="F56" s="169" t="n">
        <f aca="false">COUNTIF(B139:AE139,F55)</f>
        <v>0</v>
      </c>
      <c r="G56" s="169" t="n">
        <f aca="false">SUM(B56:F56)</f>
        <v>0</v>
      </c>
      <c r="H56" s="160"/>
      <c r="I56" s="179" t="s">
        <v>73</v>
      </c>
      <c r="J56" s="180" t="n">
        <f aca="false">F49</f>
        <v>2</v>
      </c>
      <c r="K56" s="153"/>
      <c r="L56" s="156"/>
      <c r="M56" s="169" t="n">
        <f aca="false">COUNTIF(B140:AE140,M55)</f>
        <v>0</v>
      </c>
      <c r="N56" s="169" t="n">
        <f aca="false">COUNTIF(B140:AE140,N55)</f>
        <v>0</v>
      </c>
      <c r="O56" s="169" t="n">
        <f aca="false">COUNTIF(B140:AE140,O55)</f>
        <v>0</v>
      </c>
      <c r="P56" s="169" t="n">
        <f aca="false">COUNTIF(B140:AE140,P55)</f>
        <v>0</v>
      </c>
      <c r="Q56" s="169" t="n">
        <f aca="false">COUNTIF(B140:AE140,Q55)</f>
        <v>0</v>
      </c>
      <c r="R56" s="169" t="n">
        <f aca="false">SUM(M56:Q56)</f>
        <v>0</v>
      </c>
      <c r="S56" s="160"/>
      <c r="T56" s="179" t="s">
        <v>73</v>
      </c>
      <c r="U56" s="180" t="n">
        <f aca="false">Q49</f>
        <v>0</v>
      </c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</row>
    <row r="57" customFormat="false" ht="12.75" hidden="false" customHeight="true" outlineLevel="0" collapsed="false">
      <c r="A57" s="156"/>
      <c r="B57" s="170" t="n">
        <f aca="false">IF(G56&gt;0,B56/G56,0)</f>
        <v>0</v>
      </c>
      <c r="C57" s="170" t="n">
        <f aca="false">IF(G46&gt;0,C56/G56,0)</f>
        <v>0</v>
      </c>
      <c r="D57" s="170" t="n">
        <f aca="false">IF(G56&gt;0,D56/G56,0)</f>
        <v>0</v>
      </c>
      <c r="E57" s="170" t="n">
        <f aca="false">IF(G46&gt;0,E56/G56,0)</f>
        <v>0</v>
      </c>
      <c r="F57" s="170" t="n">
        <f aca="false">IF(G46&gt;0,F56/G56,0)</f>
        <v>0</v>
      </c>
      <c r="G57" s="170" t="n">
        <f aca="false">SUM(B57:F57)</f>
        <v>0</v>
      </c>
      <c r="H57" s="160"/>
      <c r="I57" s="179" t="s">
        <v>74</v>
      </c>
      <c r="J57" s="180" t="n">
        <f aca="false">F63</f>
        <v>0</v>
      </c>
      <c r="K57" s="153"/>
      <c r="L57" s="156"/>
      <c r="M57" s="170" t="n">
        <f aca="false">IF(R56&gt;0,M56/R56,0)</f>
        <v>0</v>
      </c>
      <c r="N57" s="170" t="n">
        <f aca="false">IF(G113&gt;0,N56/R56,0)</f>
        <v>0</v>
      </c>
      <c r="O57" s="170" t="n">
        <f aca="false">IF(R56&gt;0,O56/R56,0)</f>
        <v>0</v>
      </c>
      <c r="P57" s="170" t="n">
        <f aca="false">IF(G113&gt;0,P56/R56,0)</f>
        <v>0</v>
      </c>
      <c r="Q57" s="170" t="n">
        <f aca="false">IF(G113&gt;0,Q56/R56,0)</f>
        <v>0</v>
      </c>
      <c r="R57" s="170" t="n">
        <f aca="false">SUM(M57:Q57)</f>
        <v>0</v>
      </c>
      <c r="S57" s="160"/>
      <c r="T57" s="179" t="s">
        <v>74</v>
      </c>
      <c r="U57" s="180" t="n">
        <f aca="false">Q63</f>
        <v>0</v>
      </c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</row>
    <row r="58" customFormat="false" ht="12.75" hidden="false" customHeight="true" outlineLevel="0" collapsed="false">
      <c r="A58" s="172" t="s">
        <v>67</v>
      </c>
      <c r="B58" s="173" t="n">
        <f aca="false">IF(G56&gt;0,(B56-F56)/G56,0)</f>
        <v>0</v>
      </c>
      <c r="C58" s="163"/>
      <c r="D58" s="163"/>
      <c r="E58" s="163"/>
      <c r="F58" s="163"/>
      <c r="G58" s="163"/>
      <c r="H58" s="155"/>
      <c r="I58" s="179" t="s">
        <v>75</v>
      </c>
      <c r="J58" s="181" t="n">
        <f aca="false">B51</f>
        <v>-0.1428571429</v>
      </c>
      <c r="K58" s="153"/>
      <c r="L58" s="172" t="s">
        <v>67</v>
      </c>
      <c r="M58" s="173" t="n">
        <f aca="false">IF(R56&gt;0,(M56-Q56)/R56,0)</f>
        <v>0</v>
      </c>
      <c r="N58" s="163"/>
      <c r="O58" s="163"/>
      <c r="P58" s="163"/>
      <c r="Q58" s="163"/>
      <c r="R58" s="163"/>
      <c r="S58" s="155"/>
      <c r="T58" s="179" t="s">
        <v>75</v>
      </c>
      <c r="U58" s="181" t="n">
        <f aca="false">M51</f>
        <v>0</v>
      </c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</row>
    <row r="59" customFormat="false" ht="12.75" hidden="false" customHeight="true" outlineLevel="0" collapsed="false">
      <c r="A59" s="172" t="s">
        <v>68</v>
      </c>
      <c r="B59" s="176" t="n">
        <f aca="false">IF(G56&gt;0,(B56+C56)/G56,0)</f>
        <v>0</v>
      </c>
      <c r="C59" s="155"/>
      <c r="D59" s="155"/>
      <c r="E59" s="155"/>
      <c r="F59" s="155"/>
      <c r="G59" s="155"/>
      <c r="H59" s="155"/>
      <c r="I59" s="179" t="s">
        <v>77</v>
      </c>
      <c r="J59" s="181" t="n">
        <f aca="false">B65</f>
        <v>0</v>
      </c>
      <c r="K59" s="153"/>
      <c r="L59" s="172" t="s">
        <v>68</v>
      </c>
      <c r="M59" s="176" t="n">
        <f aca="false">IF(R56&gt;0,(M56+N56)/R56,0)</f>
        <v>0</v>
      </c>
      <c r="N59" s="155"/>
      <c r="O59" s="155"/>
      <c r="P59" s="155"/>
      <c r="Q59" s="155"/>
      <c r="R59" s="155"/>
      <c r="S59" s="155"/>
      <c r="T59" s="179" t="s">
        <v>77</v>
      </c>
      <c r="U59" s="181" t="n">
        <f aca="false">M65</f>
        <v>0</v>
      </c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</row>
    <row r="60" customFormat="false" ht="12.75" hidden="false" customHeight="true" outlineLevel="0" collapsed="false">
      <c r="A60" s="155"/>
      <c r="B60" s="184"/>
      <c r="C60" s="155"/>
      <c r="D60" s="155"/>
      <c r="E60" s="155"/>
      <c r="F60" s="155"/>
      <c r="G60" s="155"/>
      <c r="H60" s="155"/>
      <c r="I60" s="155"/>
      <c r="J60" s="155"/>
      <c r="K60" s="153"/>
      <c r="L60" s="155"/>
      <c r="M60" s="178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</row>
    <row r="61" customFormat="false" ht="12.75" hidden="false" customHeight="true" outlineLevel="0" collapsed="false">
      <c r="A61" s="155"/>
      <c r="B61" s="166" t="s">
        <v>3</v>
      </c>
      <c r="C61" s="154"/>
      <c r="D61" s="154"/>
      <c r="E61" s="154"/>
      <c r="F61" s="154"/>
      <c r="G61" s="154"/>
      <c r="H61" s="154"/>
      <c r="I61" s="155"/>
      <c r="J61" s="155"/>
      <c r="K61" s="153"/>
      <c r="L61" s="155"/>
      <c r="M61" s="166" t="s">
        <v>3</v>
      </c>
      <c r="N61" s="154"/>
      <c r="O61" s="154"/>
      <c r="P61" s="154"/>
      <c r="Q61" s="154"/>
      <c r="R61" s="154"/>
      <c r="S61" s="154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</row>
    <row r="62" customFormat="false" ht="12.75" hidden="false" customHeight="true" outlineLevel="0" collapsed="false">
      <c r="A62" s="156"/>
      <c r="B62" s="167" t="s">
        <v>51</v>
      </c>
      <c r="C62" s="167" t="s">
        <v>47</v>
      </c>
      <c r="D62" s="167" t="s">
        <v>78</v>
      </c>
      <c r="E62" s="167" t="s">
        <v>49</v>
      </c>
      <c r="F62" s="167" t="s">
        <v>52</v>
      </c>
      <c r="G62" s="167" t="s">
        <v>46</v>
      </c>
      <c r="H62" s="167" t="s">
        <v>5</v>
      </c>
      <c r="I62" s="160"/>
      <c r="J62" s="155"/>
      <c r="K62" s="153"/>
      <c r="L62" s="156"/>
      <c r="M62" s="167" t="s">
        <v>51</v>
      </c>
      <c r="N62" s="167" t="s">
        <v>47</v>
      </c>
      <c r="O62" s="167" t="s">
        <v>78</v>
      </c>
      <c r="P62" s="167" t="s">
        <v>49</v>
      </c>
      <c r="Q62" s="167" t="s">
        <v>52</v>
      </c>
      <c r="R62" s="167" t="s">
        <v>46</v>
      </c>
      <c r="S62" s="167" t="s">
        <v>5</v>
      </c>
      <c r="T62" s="160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</row>
    <row r="63" customFormat="false" ht="12.75" hidden="false" customHeight="true" outlineLevel="0" collapsed="false">
      <c r="A63" s="156"/>
      <c r="B63" s="169" t="n">
        <f aca="false">COUNTIF(B139:AE139,B62)</f>
        <v>0</v>
      </c>
      <c r="C63" s="169" t="n">
        <f aca="false">COUNTIF(B139:AE139,C62)</f>
        <v>0</v>
      </c>
      <c r="D63" s="169" t="n">
        <f aca="false">COUNTIF(B139:AE139,D62)</f>
        <v>0</v>
      </c>
      <c r="E63" s="169" t="n">
        <f aca="false">COUNTIF(B139:AE139,E62)</f>
        <v>1</v>
      </c>
      <c r="F63" s="169" t="n">
        <f aca="false">COUNTIF(B139:AE139,F62)</f>
        <v>0</v>
      </c>
      <c r="G63" s="169" t="n">
        <f aca="false">COUNTIF(B139:AE139,G62)</f>
        <v>0</v>
      </c>
      <c r="H63" s="169" t="n">
        <f aca="false">SUM(B63:G63)</f>
        <v>1</v>
      </c>
      <c r="I63" s="160"/>
      <c r="J63" s="155"/>
      <c r="K63" s="153"/>
      <c r="L63" s="156"/>
      <c r="M63" s="169" t="n">
        <f aca="false">COUNTIF(B140:AE140,M62)</f>
        <v>0</v>
      </c>
      <c r="N63" s="169" t="n">
        <f aca="false">COUNTIF(B140:AE140,N62)</f>
        <v>0</v>
      </c>
      <c r="O63" s="169" t="n">
        <f aca="false">COUNTIF(B140:AE140,O62)</f>
        <v>0</v>
      </c>
      <c r="P63" s="169" t="n">
        <f aca="false">COUNTIF(B140:AE140,P62)</f>
        <v>0</v>
      </c>
      <c r="Q63" s="169" t="n">
        <f aca="false">COUNTIF(B140:AE140,Q62)</f>
        <v>0</v>
      </c>
      <c r="R63" s="169" t="n">
        <f aca="false">COUNTIF(B140:AE140,R62)</f>
        <v>0</v>
      </c>
      <c r="S63" s="169" t="n">
        <f aca="false">SUM(M63:R63)</f>
        <v>0</v>
      </c>
      <c r="T63" s="160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</row>
    <row r="64" customFormat="false" ht="12.75" hidden="false" customHeight="true" outlineLevel="0" collapsed="false">
      <c r="A64" s="156"/>
      <c r="B64" s="170" t="n">
        <f aca="false">IF(H63&gt;0,B63/H63,0)</f>
        <v>0</v>
      </c>
      <c r="C64" s="170" t="n">
        <f aca="false">IF(H63&gt;0,C63/H63,0)</f>
        <v>0</v>
      </c>
      <c r="D64" s="170" t="n">
        <f aca="false">IF(H63&gt;0,D63/H63,0)</f>
        <v>0</v>
      </c>
      <c r="E64" s="170" t="n">
        <f aca="false">IF(H63&gt;0,E63/H63,0)</f>
        <v>1</v>
      </c>
      <c r="F64" s="170" t="n">
        <f aca="false">IF(H63&gt;0,F63/H63,0)</f>
        <v>0</v>
      </c>
      <c r="G64" s="170" t="n">
        <f aca="false">IF(H63&gt;0,G63/H63,0)</f>
        <v>0</v>
      </c>
      <c r="H64" s="170" t="n">
        <f aca="false">SUM(B64:G64)</f>
        <v>1</v>
      </c>
      <c r="I64" s="160"/>
      <c r="J64" s="155"/>
      <c r="K64" s="153"/>
      <c r="L64" s="156"/>
      <c r="M64" s="170" t="n">
        <f aca="false">IF(S63&gt;0,M63/S63,0)</f>
        <v>0</v>
      </c>
      <c r="N64" s="170" t="n">
        <f aca="false">IF(S63&gt;0,N63/S63,0)</f>
        <v>0</v>
      </c>
      <c r="O64" s="170" t="n">
        <f aca="false">IF(S63&gt;0,O63/S63,0)</f>
        <v>0</v>
      </c>
      <c r="P64" s="170" t="n">
        <f aca="false">IF(S63&gt;0,P63/S63,0)</f>
        <v>0</v>
      </c>
      <c r="Q64" s="170" t="n">
        <f aca="false">IF(S63&gt;0,Q63/S63,0)</f>
        <v>0</v>
      </c>
      <c r="R64" s="170" t="n">
        <f aca="false">IF(S63&gt;0,R63/S63,0)</f>
        <v>0</v>
      </c>
      <c r="S64" s="170" t="n">
        <f aca="false">SUM(M64:R64)</f>
        <v>0</v>
      </c>
      <c r="T64" s="160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</row>
    <row r="65" customFormat="false" ht="12.75" hidden="false" customHeight="true" outlineLevel="0" collapsed="false">
      <c r="A65" s="172" t="s">
        <v>67</v>
      </c>
      <c r="B65" s="183" t="n">
        <f aca="false">IF(H63&gt;0,(B63-G63)/H63,0)</f>
        <v>0</v>
      </c>
      <c r="C65" s="163"/>
      <c r="D65" s="163"/>
      <c r="E65" s="163"/>
      <c r="F65" s="163"/>
      <c r="G65" s="163"/>
      <c r="H65" s="163"/>
      <c r="I65" s="155"/>
      <c r="J65" s="155"/>
      <c r="K65" s="153"/>
      <c r="L65" s="172" t="s">
        <v>67</v>
      </c>
      <c r="M65" s="183" t="n">
        <f aca="false">IF(S63&gt;0,(M63-R63)/S63,0)</f>
        <v>0</v>
      </c>
      <c r="N65" s="163"/>
      <c r="O65" s="163"/>
      <c r="P65" s="163"/>
      <c r="Q65" s="163"/>
      <c r="R65" s="163"/>
      <c r="S65" s="163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</row>
    <row r="66" customFormat="false" ht="12.75" hidden="false" customHeight="true" outlineLevel="0" collapsed="false">
      <c r="A66" s="172" t="s">
        <v>68</v>
      </c>
      <c r="B66" s="184" t="n">
        <f aca="false">IF(H63&gt;0,(B63+C63+D63+E63)/H63,0)</f>
        <v>1</v>
      </c>
      <c r="C66" s="155"/>
      <c r="D66" s="155"/>
      <c r="E66" s="155"/>
      <c r="F66" s="155"/>
      <c r="G66" s="155"/>
      <c r="H66" s="155"/>
      <c r="I66" s="155"/>
      <c r="J66" s="155"/>
      <c r="K66" s="153"/>
      <c r="L66" s="172" t="s">
        <v>68</v>
      </c>
      <c r="M66" s="184" t="n">
        <f aca="false">IF(S63&gt;0,(M63+N63+O63+P63)/S63,0)</f>
        <v>0</v>
      </c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</row>
    <row r="67" customFormat="false" ht="12.75" hidden="false" customHeight="true" outlineLevel="0" collapsed="false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</row>
    <row r="68" customFormat="false" ht="12.75" hidden="false" customHeight="true" outlineLevel="0" collapsed="false">
      <c r="A68" s="155"/>
      <c r="B68" s="18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</row>
    <row r="69" customFormat="false" ht="12.75" hidden="false" customHeight="true" outlineLevel="0" collapsed="false">
      <c r="A69" s="155"/>
      <c r="B69" s="165"/>
      <c r="C69" s="155"/>
      <c r="D69" s="155"/>
      <c r="E69" s="155"/>
      <c r="F69" s="155"/>
      <c r="G69" s="155"/>
      <c r="H69" s="155"/>
      <c r="I69" s="16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</row>
    <row r="70" customFormat="false" ht="12.75" hidden="false" customHeight="true" outlineLevel="0" collapsed="false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</row>
    <row r="71" customFormat="false" ht="12.75" hidden="false" customHeight="true" outlineLevel="0" collapsed="false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</row>
    <row r="72" customFormat="false" ht="12.75" hidden="false" customHeight="true" outlineLevel="0" collapsed="false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</row>
    <row r="73" customFormat="false" ht="12.75" hidden="false" customHeight="true" outlineLevel="0" collapsed="false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</row>
    <row r="74" customFormat="false" ht="12.75" hidden="false" customHeight="true" outlineLevel="0" collapsed="false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</row>
    <row r="75" customFormat="false" ht="12.75" hidden="false" customHeight="true" outlineLevel="0" collapsed="false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</row>
    <row r="76" customFormat="false" ht="12.75" hidden="false" customHeight="true" outlineLevel="0" collapsed="false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</row>
    <row r="77" customFormat="false" ht="12.75" hidden="false" customHeight="true" outlineLevel="0" collapsed="false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</row>
    <row r="78" customFormat="false" ht="12.75" hidden="false" customHeight="true" outlineLevel="0" collapsed="false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</row>
    <row r="79" customFormat="false" ht="12.75" hidden="false" customHeight="true" outlineLevel="0" collapsed="false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</row>
    <row r="80" customFormat="false" ht="12.75" hidden="false" customHeight="true" outlineLevel="0" collapsed="false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</row>
    <row r="81" customFormat="false" ht="12.75" hidden="false" customHeight="true" outlineLevel="0" collapsed="false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</row>
    <row r="82" customFormat="false" ht="12.75" hidden="false" customHeight="true" outlineLevel="0" collapsed="false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</row>
    <row r="83" customFormat="false" ht="12.75" hidden="false" customHeight="true" outlineLevel="0" collapsed="false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</row>
    <row r="84" customFormat="false" ht="12.75" hidden="false" customHeight="true" outlineLevel="0" collapsed="false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</row>
    <row r="85" customFormat="false" ht="12.75" hidden="false" customHeight="true" outlineLevel="0" collapsed="false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</row>
    <row r="86" customFormat="false" ht="12.75" hidden="false" customHeight="true" outlineLevel="0" collapsed="false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</row>
    <row r="87" customFormat="false" ht="12.75" hidden="false" customHeight="true" outlineLevel="0" collapsed="false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</row>
    <row r="88" customFormat="false" ht="12.75" hidden="false" customHeight="true" outlineLevel="0" collapsed="false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</row>
    <row r="89" customFormat="false" ht="12.75" hidden="false" customHeight="true" outlineLevel="0" collapsed="false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</row>
    <row r="90" customFormat="false" ht="12.75" hidden="false" customHeight="true" outlineLevel="0" collapsed="false">
      <c r="A90" s="155"/>
      <c r="B90" s="18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</row>
    <row r="91" customFormat="false" ht="12.75" hidden="false" customHeight="true" outlineLevel="0" collapsed="false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</row>
    <row r="92" customFormat="false" ht="12.75" hidden="false" customHeight="true" outlineLevel="0" collapsed="false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</row>
    <row r="93" customFormat="false" ht="12.75" hidden="false" customHeight="true" outlineLevel="0" collapsed="false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</row>
    <row r="94" customFormat="false" ht="12.75" hidden="false" customHeight="true" outlineLevel="0" collapsed="false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</row>
    <row r="95" customFormat="false" ht="12.75" hidden="false" customHeight="true" outlineLevel="0" collapsed="false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</row>
    <row r="96" customFormat="false" ht="12.75" hidden="false" customHeight="true" outlineLevel="0" collapsed="false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</row>
    <row r="97" customFormat="false" ht="12.75" hidden="false" customHeight="true" outlineLevel="0" collapsed="false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</row>
    <row r="98" customFormat="false" ht="12.75" hidden="false" customHeight="true" outlineLevel="0" collapsed="false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</row>
    <row r="99" customFormat="false" ht="12.75" hidden="false" customHeight="true" outlineLevel="0" collapsed="false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</row>
    <row r="100" customFormat="false" ht="12.75" hidden="false" customHeight="true" outlineLevel="0" collapsed="false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</row>
    <row r="101" customFormat="false" ht="12.75" hidden="false" customHeight="true" outlineLevel="0" collapsed="false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</row>
    <row r="102" customFormat="false" ht="12.75" hidden="false" customHeight="true" outlineLevel="0" collapsed="false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</row>
    <row r="103" customFormat="false" ht="12.75" hidden="false" customHeight="true" outlineLevel="0" collapsed="false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</row>
    <row r="104" customFormat="false" ht="12.75" hidden="false" customHeight="true" outlineLevel="0" collapsed="false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</row>
    <row r="105" customFormat="false" ht="12.75" hidden="false" customHeight="true" outlineLevel="0" collapsed="false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</row>
    <row r="106" customFormat="false" ht="12.75" hidden="false" customHeight="true" outlineLevel="0" collapsed="false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</row>
    <row r="107" customFormat="false" ht="12.75" hidden="false" customHeight="true" outlineLevel="0" collapsed="false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</row>
    <row r="108" customFormat="false" ht="12.75" hidden="false" customHeight="true" outlineLevel="0" collapsed="false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</row>
    <row r="109" customFormat="false" ht="12.75" hidden="false" customHeight="true" outlineLevel="0" collapsed="false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</row>
    <row r="110" customFormat="false" ht="12.75" hidden="false" customHeight="true" outlineLevel="0" collapsed="false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</row>
    <row r="111" customFormat="false" ht="12.75" hidden="false" customHeight="true" outlineLevel="0" collapsed="false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</row>
    <row r="112" customFormat="false" ht="12.75" hidden="false" customHeight="true" outlineLevel="0" collapsed="false">
      <c r="A112" s="155"/>
      <c r="B112" s="184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</row>
    <row r="113" customFormat="false" ht="12.75" hidden="false" customHeight="true" outlineLevel="0" collapsed="false">
      <c r="A113" s="155"/>
      <c r="B113" s="165"/>
      <c r="C113" s="155"/>
      <c r="D113" s="155"/>
      <c r="E113" s="155"/>
      <c r="F113" s="155"/>
      <c r="G113" s="155"/>
      <c r="H113" s="155"/>
      <c r="I113" s="16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customFormat="false" ht="12.75" hidden="false" customHeight="true" outlineLevel="0" collapsed="false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</row>
    <row r="115" customFormat="false" ht="12.75" hidden="false" customHeight="true" outlineLevel="0" collapsed="false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</row>
    <row r="116" customFormat="false" ht="12.75" hidden="false" customHeight="true" outlineLevel="0" collapsed="false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</row>
    <row r="117" customFormat="false" ht="12.75" hidden="false" customHeight="true" outlineLevel="0" collapsed="false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</row>
    <row r="118" customFormat="false" ht="12.75" hidden="false" customHeight="true" outlineLevel="0" collapsed="false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</row>
    <row r="119" customFormat="false" ht="12.75" hidden="false" customHeight="true" outlineLevel="0" collapsed="false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</row>
    <row r="120" customFormat="false" ht="12.75" hidden="false" customHeight="true" outlineLevel="0" collapsed="false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</row>
    <row r="121" customFormat="false" ht="12.75" hidden="false" customHeight="true" outlineLevel="0" collapsed="false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</row>
    <row r="122" customFormat="false" ht="12.75" hidden="false" customHeight="true" outlineLevel="0" collapsed="false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</row>
    <row r="123" customFormat="false" ht="12.75" hidden="false" customHeight="true" outlineLevel="0" collapsed="false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</row>
    <row r="124" customFormat="false" ht="12.75" hidden="false" customHeight="true" outlineLevel="0" collapsed="false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</row>
    <row r="125" customFormat="false" ht="12.75" hidden="false" customHeight="true" outlineLevel="0" collapsed="false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</row>
    <row r="126" customFormat="false" ht="12.75" hidden="false" customHeight="true" outlineLevel="0" collapsed="false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</row>
    <row r="127" customFormat="false" ht="12.75" hidden="false" customHeight="true" outlineLevel="0" collapsed="false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</row>
    <row r="128" customFormat="false" ht="12.75" hidden="false" customHeight="true" outlineLevel="0" collapsed="false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</row>
    <row r="129" customFormat="false" ht="12.75" hidden="false" customHeight="true" outlineLevel="0" collapsed="false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</row>
    <row r="130" customFormat="false" ht="12.75" hidden="false" customHeight="true" outlineLevel="0" collapsed="false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</row>
    <row r="131" customFormat="false" ht="12.75" hidden="false" customHeight="true" outlineLevel="0" collapsed="false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</row>
    <row r="132" customFormat="false" ht="12.75" hidden="false" customHeight="true" outlineLevel="0" collapsed="false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</row>
    <row r="133" customFormat="false" ht="12.75" hidden="false" customHeight="true" outlineLevel="0" collapsed="false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</row>
    <row r="134" customFormat="false" ht="12.75" hidden="false" customHeight="true" outlineLevel="0" collapsed="false">
      <c r="A134" s="155"/>
      <c r="B134" s="184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</row>
    <row r="135" customFormat="false" ht="12.75" hidden="false" customHeight="true" outlineLevel="0" collapsed="false">
      <c r="A135" s="172"/>
      <c r="B135" s="184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</row>
    <row r="136" customFormat="false" ht="12.75" hidden="false" customHeight="true" outlineLevel="0" collapsed="false">
      <c r="A136" s="187" t="s">
        <v>90</v>
      </c>
      <c r="B136" s="187" t="str">
        <f aca="false">VLOOKUP(B1,Dati!B2:AF13,2,0)</f>
        <v>R/</v>
      </c>
      <c r="C136" s="187" t="str">
        <f aca="false">VLOOKUP(B1,Dati!B2:AF13,3,0)</f>
        <v>R#</v>
      </c>
      <c r="D136" s="187" t="str">
        <f aca="false">VLOOKUP(B1,Dati!B2:AF13,4,0)</f>
        <v>R-</v>
      </c>
      <c r="E136" s="187" t="str">
        <f aca="false">VLOOKUP(B1,Dati!B2:AF13,5,0)</f>
        <v>R+</v>
      </c>
      <c r="F136" s="187" t="str">
        <f aca="false">VLOOKUP(B1,Dati!B2:AF13,6,0)</f>
        <v>R+</v>
      </c>
      <c r="G136" s="187" t="str">
        <f aca="false">VLOOKUP(B1,Dati!B2:AF13,7,0)</f>
        <v>R=</v>
      </c>
      <c r="H136" s="187" t="str">
        <f aca="false">VLOOKUP(B1,Dati!B2:AF13,8,0)</f>
        <v>R+</v>
      </c>
      <c r="I136" s="187" t="n">
        <f aca="false">VLOOKUP(B1,Dati!B2:AF13,9,0)</f>
        <v>0</v>
      </c>
      <c r="J136" s="187" t="n">
        <f aca="false">VLOOKUP(B1,Dati!B2:AF13,10,0)</f>
        <v>0</v>
      </c>
      <c r="K136" s="187" t="n">
        <f aca="false">VLOOKUP(B1,Dati!B2:AF13,11,0)</f>
        <v>0</v>
      </c>
      <c r="L136" s="187" t="n">
        <f aca="false">VLOOKUP(B1,Dati!B2:AF13,12,0)</f>
        <v>0</v>
      </c>
      <c r="M136" s="187" t="n">
        <f aca="false">VLOOKUP(B1,Dati!B2:AF13,13,0)</f>
        <v>0</v>
      </c>
      <c r="N136" s="187" t="n">
        <f aca="false">VLOOKUP(B1,Dati!B2:AF13,14,0)</f>
        <v>0</v>
      </c>
      <c r="O136" s="187" t="n">
        <f aca="false">VLOOKUP(B1,Dati!B2:AF13,15,0)</f>
        <v>0</v>
      </c>
      <c r="P136" s="187" t="n">
        <f aca="false">VLOOKUP(B1,Dati!B2:AF13,16,0)</f>
        <v>0</v>
      </c>
      <c r="Q136" s="187" t="n">
        <f aca="false">VLOOKUP(B1,Dati!B2:AF13,17,0)</f>
        <v>0</v>
      </c>
      <c r="R136" s="187" t="n">
        <f aca="false">VLOOKUP(B1,Dati!B2:AF13,18,0)</f>
        <v>0</v>
      </c>
      <c r="S136" s="187" t="n">
        <f aca="false">VLOOKUP(B1,Dati!B2:AF13,19,0)</f>
        <v>0</v>
      </c>
      <c r="T136" s="187" t="n">
        <f aca="false">VLOOKUP(B1,Dati!B2:AF13,20,0)</f>
        <v>0</v>
      </c>
      <c r="U136" s="187" t="n">
        <f aca="false">VLOOKUP(B1,Dati!B2:AF13,21,0)</f>
        <v>0</v>
      </c>
      <c r="V136" s="187" t="n">
        <f aca="false">VLOOKUP(B1,Dati!B2:AF13,22,0)</f>
        <v>0</v>
      </c>
      <c r="W136" s="187" t="n">
        <f aca="false">VLOOKUP(B1,Dati!B2:AF13,23,0)</f>
        <v>0</v>
      </c>
      <c r="X136" s="187" t="n">
        <f aca="false">VLOOKUP(B1,Dati!B2:AF13,24,0)</f>
        <v>0</v>
      </c>
      <c r="Y136" s="187" t="n">
        <f aca="false">VLOOKUP(B1,Dati!B2:AF13,25,0)</f>
        <v>0</v>
      </c>
      <c r="Z136" s="187" t="n">
        <f aca="false">VLOOKUP(B1,Dati!B2:AF13,26,0)</f>
        <v>0</v>
      </c>
      <c r="AA136" s="187" t="n">
        <f aca="false">VLOOKUP(B1,Dati!B2:AF13,27,0)</f>
        <v>0</v>
      </c>
      <c r="AB136" s="187" t="n">
        <f aca="false">VLOOKUP(B1,Dati!B2:AF13,28,0)</f>
        <v>0</v>
      </c>
      <c r="AC136" s="187" t="n">
        <f aca="false">VLOOKUP(B1,Dati!B2:AF13,29,0)</f>
        <v>0</v>
      </c>
      <c r="AD136" s="187" t="n">
        <f aca="false">VLOOKUP(B1,Dati!B2:AF13,30,0)</f>
        <v>0</v>
      </c>
      <c r="AE136" s="187" t="n">
        <f aca="false">VLOOKUP(B1,Dati!B2:AF13,31,0)</f>
        <v>0</v>
      </c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</row>
    <row r="137" customFormat="false" ht="12.75" hidden="false" customHeight="true" outlineLevel="0" collapsed="false">
      <c r="A137" s="187" t="s">
        <v>91</v>
      </c>
      <c r="B137" s="187" t="str">
        <f aca="false">VLOOKUP(B1,Dati!B16:AF27,2,0)</f>
        <v>R+</v>
      </c>
      <c r="C137" s="187" t="str">
        <f aca="false">VLOOKUP(B1,Dati!B16:AF27,3,0)</f>
        <v>R-</v>
      </c>
      <c r="D137" s="187" t="str">
        <f aca="false">VLOOKUP(B1,Dati!B16:AF27,4,0)</f>
        <v>R+</v>
      </c>
      <c r="E137" s="187" t="n">
        <f aca="false">VLOOKUP(B1,Dati!B16:AF27,5,0)</f>
        <v>0</v>
      </c>
      <c r="F137" s="187" t="n">
        <f aca="false">VLOOKUP(B1,Dati!B16:AF27,6,0)</f>
        <v>0</v>
      </c>
      <c r="G137" s="187" t="n">
        <f aca="false">VLOOKUP(B1,Dati!B16:AF27,7,0)</f>
        <v>0</v>
      </c>
      <c r="H137" s="187" t="n">
        <f aca="false">VLOOKUP(B1,Dati!B16:AF27,8,0)</f>
        <v>0</v>
      </c>
      <c r="I137" s="187" t="n">
        <f aca="false">VLOOKUP(B1,Dati!B16:AF27,9,0)</f>
        <v>0</v>
      </c>
      <c r="J137" s="187" t="n">
        <f aca="false">VLOOKUP(B1,Dati!B16:AF27,10,0)</f>
        <v>0</v>
      </c>
      <c r="K137" s="187" t="n">
        <f aca="false">VLOOKUP(B1,Dati!B16:AF27,11,0)</f>
        <v>0</v>
      </c>
      <c r="L137" s="187" t="n">
        <f aca="false">VLOOKUP(B1,Dati!B16:AF27,12,0)</f>
        <v>0</v>
      </c>
      <c r="M137" s="187" t="n">
        <f aca="false">VLOOKUP(B1,Dati!B16:AF27,13,0)</f>
        <v>0</v>
      </c>
      <c r="N137" s="187" t="n">
        <f aca="false">VLOOKUP(B1,Dati!B16:AF27,14,0)</f>
        <v>0</v>
      </c>
      <c r="O137" s="187" t="n">
        <f aca="false">VLOOKUP(B1,Dati!B16:AF27,15,0)</f>
        <v>0</v>
      </c>
      <c r="P137" s="187" t="n">
        <f aca="false">VLOOKUP(B1,Dati!B16:AF27,16,0)</f>
        <v>0</v>
      </c>
      <c r="Q137" s="187" t="n">
        <f aca="false">VLOOKUP(B1,Dati!B16:AF27,17,0)</f>
        <v>0</v>
      </c>
      <c r="R137" s="187" t="n">
        <f aca="false">VLOOKUP(B1,Dati!B16:AF27,18,0)</f>
        <v>0</v>
      </c>
      <c r="S137" s="187" t="n">
        <f aca="false">VLOOKUP(B1,Dati!B16:AF27,19,0)</f>
        <v>0</v>
      </c>
      <c r="T137" s="187" t="n">
        <f aca="false">VLOOKUP(B1,Dati!B16:AF27,20,0)</f>
        <v>0</v>
      </c>
      <c r="U137" s="187" t="n">
        <f aca="false">VLOOKUP(B1,Dati!B16:AF27,21,0)</f>
        <v>0</v>
      </c>
      <c r="V137" s="187" t="n">
        <f aca="false">VLOOKUP(B1,Dati!B16:AF27,22,0)</f>
        <v>0</v>
      </c>
      <c r="W137" s="187" t="n">
        <f aca="false">VLOOKUP(B1,Dati!B16:AF27,23,0)</f>
        <v>0</v>
      </c>
      <c r="X137" s="187" t="n">
        <f aca="false">VLOOKUP(B1,Dati!B16:AF27,24,0)</f>
        <v>0</v>
      </c>
      <c r="Y137" s="187" t="n">
        <f aca="false">VLOOKUP(B1,Dati!B16:AF27,25,0)</f>
        <v>0</v>
      </c>
      <c r="Z137" s="187" t="n">
        <f aca="false">VLOOKUP(B1,Dati!B16:AF27,26,0)</f>
        <v>0</v>
      </c>
      <c r="AA137" s="187" t="n">
        <f aca="false">VLOOKUP(B1,Dati!B16:AF27,27,0)</f>
        <v>0</v>
      </c>
      <c r="AB137" s="187" t="n">
        <f aca="false">VLOOKUP(B1,Dati!B16:AF27,28,0)</f>
        <v>0</v>
      </c>
      <c r="AC137" s="187" t="n">
        <f aca="false">VLOOKUP(B1,Dati!B16:AF27,29,0)</f>
        <v>0</v>
      </c>
      <c r="AD137" s="187" t="n">
        <f aca="false">VLOOKUP(B1,Dati!B16:AF27,30,0)</f>
        <v>0</v>
      </c>
      <c r="AE137" s="187" t="n">
        <f aca="false">VLOOKUP(B1,Dati!B16:AF27,31,0)</f>
        <v>0</v>
      </c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</row>
    <row r="138" customFormat="false" ht="12.75" hidden="false" customHeight="true" outlineLevel="0" collapsed="false">
      <c r="A138" s="187" t="s">
        <v>92</v>
      </c>
      <c r="B138" s="187" t="str">
        <f aca="false">VLOOKUP(B1,Dati!B30:AF41,2,0)</f>
        <v>R+</v>
      </c>
      <c r="C138" s="187" t="str">
        <f aca="false">VLOOKUP(B1,Dati!B30:AF41,3,0)</f>
        <v>R#</v>
      </c>
      <c r="D138" s="187" t="str">
        <f aca="false">VLOOKUP(B1,Dati!B30:AF41,4,0)</f>
        <v>R#</v>
      </c>
      <c r="E138" s="187" t="n">
        <f aca="false">VLOOKUP(B1,Dati!B30:AF41,5,0)</f>
        <v>0</v>
      </c>
      <c r="F138" s="187" t="n">
        <f aca="false">VLOOKUP(B1,Dati!B30:AF41,6,0)</f>
        <v>0</v>
      </c>
      <c r="G138" s="187" t="n">
        <f aca="false">VLOOKUP(B1,Dati!B30:AF41,7,0)</f>
        <v>0</v>
      </c>
      <c r="H138" s="187" t="n">
        <f aca="false">VLOOKUP(B1,Dati!B30:AF41,8,0)</f>
        <v>0</v>
      </c>
      <c r="I138" s="187" t="n">
        <f aca="false">VLOOKUP(B1,Dati!B30:AF41,9,0)</f>
        <v>0</v>
      </c>
      <c r="J138" s="187" t="n">
        <f aca="false">VLOOKUP(B1,Dati!B30:AF41,10,0)</f>
        <v>0</v>
      </c>
      <c r="K138" s="187" t="n">
        <f aca="false">VLOOKUP(B1,Dati!B30:AF41,11,0)</f>
        <v>0</v>
      </c>
      <c r="L138" s="187" t="n">
        <f aca="false">VLOOKUP(B1,Dati!B30:AF41,12,0)</f>
        <v>0</v>
      </c>
      <c r="M138" s="187" t="n">
        <f aca="false">VLOOKUP(B1,Dati!B30:AF41,13,0)</f>
        <v>0</v>
      </c>
      <c r="N138" s="187" t="n">
        <f aca="false">VLOOKUP(B1,Dati!B30:AF41,14,0)</f>
        <v>0</v>
      </c>
      <c r="O138" s="187" t="n">
        <f aca="false">VLOOKUP(B1,Dati!B30:AF41,15,0)</f>
        <v>0</v>
      </c>
      <c r="P138" s="187" t="n">
        <f aca="false">VLOOKUP(B1,Dati!B30:AF41,16,0)</f>
        <v>0</v>
      </c>
      <c r="Q138" s="187" t="n">
        <f aca="false">VLOOKUP(B1,Dati!B30:AF41,17,0)</f>
        <v>0</v>
      </c>
      <c r="R138" s="187" t="n">
        <f aca="false">VLOOKUP(B1,Dati!B30:AF41,18,0)</f>
        <v>0</v>
      </c>
      <c r="S138" s="187" t="n">
        <f aca="false">VLOOKUP(B1,Dati!B30:AF41,19,0)</f>
        <v>0</v>
      </c>
      <c r="T138" s="187" t="n">
        <f aca="false">VLOOKUP(B1,Dati!B30:AF41,20,0)</f>
        <v>0</v>
      </c>
      <c r="U138" s="187" t="n">
        <f aca="false">VLOOKUP(B1,Dati!B30:AF41,21,0)</f>
        <v>0</v>
      </c>
      <c r="V138" s="187" t="n">
        <f aca="false">VLOOKUP(B1,Dati!B30:AF41,22,0)</f>
        <v>0</v>
      </c>
      <c r="W138" s="187" t="n">
        <f aca="false">VLOOKUP(B1,Dati!B30:AF41,23,0)</f>
        <v>0</v>
      </c>
      <c r="X138" s="187" t="n">
        <f aca="false">VLOOKUP(B1,Dati!B30:AF41,24,0)</f>
        <v>0</v>
      </c>
      <c r="Y138" s="187" t="n">
        <f aca="false">VLOOKUP(B1,Dati!B30:AF41,25,0)</f>
        <v>0</v>
      </c>
      <c r="Z138" s="187" t="n">
        <f aca="false">VLOOKUP(B1,Dati!B30:AF41,26,0)</f>
        <v>0</v>
      </c>
      <c r="AA138" s="187" t="n">
        <f aca="false">VLOOKUP(B1,Dati!B30:AF41,27,0)</f>
        <v>0</v>
      </c>
      <c r="AB138" s="187" t="n">
        <f aca="false">VLOOKUP(B1,Dati!B30:AF41,28,0)</f>
        <v>0</v>
      </c>
      <c r="AC138" s="187" t="n">
        <f aca="false">VLOOKUP(B1,Dati!B30:AF41,29,0)</f>
        <v>0</v>
      </c>
      <c r="AD138" s="187" t="n">
        <f aca="false">VLOOKUP(B1,Dati!B30:AF41,30,0)</f>
        <v>0</v>
      </c>
      <c r="AE138" s="187" t="n">
        <f aca="false">VLOOKUP(B1,Dati!B30:AF41,31,0)</f>
        <v>0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</row>
    <row r="139" customFormat="false" ht="12.75" hidden="false" customHeight="true" outlineLevel="0" collapsed="false">
      <c r="A139" s="187" t="s">
        <v>93</v>
      </c>
      <c r="B139" s="187" t="str">
        <f aca="false">VLOOKUP(B1,Dati!B44:AF55,2,0)</f>
        <v>R=</v>
      </c>
      <c r="C139" s="187" t="str">
        <f aca="false">VLOOKUP(B1,Dati!B44:AF55,3,0)</f>
        <v>R+</v>
      </c>
      <c r="D139" s="187" t="str">
        <f aca="false">VLOOKUP(B1,Dati!B44:AF55,4,0)</f>
        <v>R#</v>
      </c>
      <c r="E139" s="187" t="str">
        <f aca="false">VLOOKUP(B1,Dati!B44:AF55,5,0)</f>
        <v>A-</v>
      </c>
      <c r="F139" s="187" t="str">
        <f aca="false">VLOOKUP(B1,Dati!B44:AF55,6,0)</f>
        <v>R=</v>
      </c>
      <c r="G139" s="187" t="str">
        <f aca="false">VLOOKUP(B1,Dati!B44:AF55,7,0)</f>
        <v>R+</v>
      </c>
      <c r="H139" s="187" t="str">
        <f aca="false">VLOOKUP(B1,Dati!B44:AF55,8,0)</f>
        <v>R-</v>
      </c>
      <c r="I139" s="187" t="str">
        <f aca="false">VLOOKUP(B1,Dati!B44:AF55,9,0)</f>
        <v>R+</v>
      </c>
      <c r="J139" s="187" t="n">
        <f aca="false">VLOOKUP(B1,Dati!B44:AF55,10,0)</f>
        <v>0</v>
      </c>
      <c r="K139" s="187" t="n">
        <f aca="false">VLOOKUP(B1,Dati!B44:AF55,11,0)</f>
        <v>0</v>
      </c>
      <c r="L139" s="187" t="n">
        <f aca="false">VLOOKUP(B1,Dati!B44:AF55,12,0)</f>
        <v>0</v>
      </c>
      <c r="M139" s="187" t="n">
        <f aca="false">VLOOKUP(B1,Dati!B44:AF55,13,0)</f>
        <v>0</v>
      </c>
      <c r="N139" s="187" t="n">
        <f aca="false">VLOOKUP(B1,Dati!B44:AF55,14,0)</f>
        <v>0</v>
      </c>
      <c r="O139" s="187" t="n">
        <f aca="false">VLOOKUP(B1,Dati!B44:AF55,15,0)</f>
        <v>0</v>
      </c>
      <c r="P139" s="187" t="n">
        <f aca="false">VLOOKUP(B1,Dati!B44:AF55,16,0)</f>
        <v>0</v>
      </c>
      <c r="Q139" s="187" t="n">
        <f aca="false">VLOOKUP(B1,Dati!B44:AF55,17,0)</f>
        <v>0</v>
      </c>
      <c r="R139" s="187" t="n">
        <f aca="false">VLOOKUP(B1,Dati!B44:AF55,18,0)</f>
        <v>0</v>
      </c>
      <c r="S139" s="187" t="n">
        <f aca="false">VLOOKUP(B1,Dati!B44:AF55,19,0)</f>
        <v>0</v>
      </c>
      <c r="T139" s="187" t="n">
        <f aca="false">VLOOKUP(B1,Dati!B44:AF55,20,0)</f>
        <v>0</v>
      </c>
      <c r="U139" s="187" t="n">
        <f aca="false">VLOOKUP(B1,Dati!B44:AF55,21,0)</f>
        <v>0</v>
      </c>
      <c r="V139" s="187" t="n">
        <f aca="false">VLOOKUP(B1,Dati!B44:AF55,22,0)</f>
        <v>0</v>
      </c>
      <c r="W139" s="187" t="n">
        <f aca="false">VLOOKUP(B1,Dati!B44:AF55,23,0)</f>
        <v>0</v>
      </c>
      <c r="X139" s="187" t="n">
        <f aca="false">VLOOKUP(B1,Dati!B44:AF55,24,0)</f>
        <v>0</v>
      </c>
      <c r="Y139" s="187" t="n">
        <f aca="false">VLOOKUP(B1,Dati!B44:AF55,25,0)</f>
        <v>0</v>
      </c>
      <c r="Z139" s="187" t="n">
        <f aca="false">VLOOKUP(B1,Dati!B44:AF55,26,0)</f>
        <v>0</v>
      </c>
      <c r="AA139" s="187" t="n">
        <f aca="false">VLOOKUP(B1,Dati!B44:AF55,27,0)</f>
        <v>0</v>
      </c>
      <c r="AB139" s="187" t="n">
        <f aca="false">VLOOKUP(B1,Dati!B44:AF55,28,0)</f>
        <v>0</v>
      </c>
      <c r="AC139" s="187" t="n">
        <f aca="false">VLOOKUP(B1,Dati!B44:AF55,29,0)</f>
        <v>0</v>
      </c>
      <c r="AD139" s="187" t="n">
        <f aca="false">VLOOKUP(B1,Dati!B44:AF55,30,0)</f>
        <v>0</v>
      </c>
      <c r="AE139" s="187" t="n">
        <f aca="false">VLOOKUP(B1,Dati!B44:AF55,31,0)</f>
        <v>0</v>
      </c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</row>
    <row r="140" customFormat="false" ht="12.75" hidden="false" customHeight="true" outlineLevel="0" collapsed="false">
      <c r="A140" s="187" t="s">
        <v>94</v>
      </c>
      <c r="B140" s="187" t="e">
        <f aca="false">VLOOKUP(B1,Dati!B58:AF69,2,0)</f>
        <v>#N/A</v>
      </c>
      <c r="C140" s="187" t="e">
        <f aca="false">VLOOKUP(B1,Dati!B58:AF69,3,0)</f>
        <v>#N/A</v>
      </c>
      <c r="D140" s="187" t="e">
        <f aca="false">VLOOKUP(B1,Dati!B58:AF69,4,0)</f>
        <v>#N/A</v>
      </c>
      <c r="E140" s="187" t="e">
        <f aca="false">VLOOKUP(B1,Dati!B58:AF69,5,0)</f>
        <v>#N/A</v>
      </c>
      <c r="F140" s="187" t="e">
        <f aca="false">VLOOKUP(B1,Dati!B58:AF69,6,0)</f>
        <v>#N/A</v>
      </c>
      <c r="G140" s="187" t="e">
        <f aca="false">VLOOKUP(B1,Dati!B58:AF69,7,0)</f>
        <v>#N/A</v>
      </c>
      <c r="H140" s="187" t="e">
        <f aca="false">VLOOKUP(B1,Dati!B58:AF69,8,0)</f>
        <v>#N/A</v>
      </c>
      <c r="I140" s="187" t="e">
        <f aca="false">VLOOKUP(B1,Dati!B58:AF69,9,0)</f>
        <v>#N/A</v>
      </c>
      <c r="J140" s="187" t="e">
        <f aca="false">VLOOKUP(B1,Dati!B58:AF69,10,0)</f>
        <v>#N/A</v>
      </c>
      <c r="K140" s="187" t="e">
        <f aca="false">VLOOKUP(B1,Dati!B58:AF69,11,0)</f>
        <v>#N/A</v>
      </c>
      <c r="L140" s="187" t="e">
        <f aca="false">VLOOKUP(B1,Dati!B58:AF69,12,0)</f>
        <v>#N/A</v>
      </c>
      <c r="M140" s="187" t="e">
        <f aca="false">VLOOKUP(B1,Dati!B58:AF69,13,0)</f>
        <v>#N/A</v>
      </c>
      <c r="N140" s="187" t="e">
        <f aca="false">VLOOKUP(B1,Dati!B58:AF69,14,0)</f>
        <v>#N/A</v>
      </c>
      <c r="O140" s="187" t="e">
        <f aca="false">VLOOKUP(B1,Dati!B58:AF69,15,0)</f>
        <v>#N/A</v>
      </c>
      <c r="P140" s="187" t="e">
        <f aca="false">VLOOKUP(B1,Dati!B58:AF69,16,0)</f>
        <v>#N/A</v>
      </c>
      <c r="Q140" s="187" t="e">
        <f aca="false">VLOOKUP(B1,Dati!B58:AF69,17,0)</f>
        <v>#N/A</v>
      </c>
      <c r="R140" s="187" t="e">
        <f aca="false">VLOOKUP(B1,Dati!B58:AF69,18,0)</f>
        <v>#N/A</v>
      </c>
      <c r="S140" s="187" t="e">
        <f aca="false">VLOOKUP(B1,Dati!B58:AF69,19,0)</f>
        <v>#N/A</v>
      </c>
      <c r="T140" s="187" t="e">
        <f aca="false">VLOOKUP(B1,Dati!B58:AF69,20,0)</f>
        <v>#N/A</v>
      </c>
      <c r="U140" s="187" t="e">
        <f aca="false">VLOOKUP(B1,Dati!B58:AF69,21,0)</f>
        <v>#N/A</v>
      </c>
      <c r="V140" s="187" t="e">
        <f aca="false">VLOOKUP(B1,Dati!B58:AF69,22,0)</f>
        <v>#N/A</v>
      </c>
      <c r="W140" s="187" t="e">
        <f aca="false">VLOOKUP(B1,Dati!B58:AF69,23,0)</f>
        <v>#N/A</v>
      </c>
      <c r="X140" s="187" t="e">
        <f aca="false">VLOOKUP(B1,Dati!B58:AF69,24,0)</f>
        <v>#N/A</v>
      </c>
      <c r="Y140" s="187" t="e">
        <f aca="false">VLOOKUP(B1,Dati!B58:AF69,25,0)</f>
        <v>#N/A</v>
      </c>
      <c r="Z140" s="187" t="e">
        <f aca="false">VLOOKUP(B1,Dati!B58:AF69,26,0)</f>
        <v>#N/A</v>
      </c>
      <c r="AA140" s="187" t="e">
        <f aca="false">VLOOKUP(B1,Dati!B58:AF69,27,0)</f>
        <v>#N/A</v>
      </c>
      <c r="AB140" s="187" t="e">
        <f aca="false">VLOOKUP(B1,Dati!B58:AF69,28,0)</f>
        <v>#N/A</v>
      </c>
      <c r="AC140" s="187" t="e">
        <f aca="false">VLOOKUP(B1,Dati!B58:AF69,29,0)</f>
        <v>#N/A</v>
      </c>
      <c r="AD140" s="187" t="e">
        <f aca="false">VLOOKUP(B1,Dati!B58:AF69,30,0)</f>
        <v>#N/A</v>
      </c>
      <c r="AE140" s="187" t="e">
        <f aca="false">VLOOKUP(B1,Dati!B58:AF69,31,0)</f>
        <v>#N/A</v>
      </c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</row>
    <row r="141" customFormat="false" ht="12.75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57"/>
    <col collapsed="false" customWidth="true" hidden="false" outlineLevel="0" max="8" min="3" style="0" width="4.86"/>
    <col collapsed="false" customWidth="true" hidden="false" outlineLevel="0" max="9" min="9" style="0" width="9.58"/>
    <col collapsed="false" customWidth="true" hidden="false" outlineLevel="0" max="11" min="10" style="0" width="4.86"/>
    <col collapsed="false" customWidth="true" hidden="false" outlineLevel="0" max="12" min="12" style="0" width="7.57"/>
    <col collapsed="false" customWidth="true" hidden="false" outlineLevel="0" max="13" min="13" style="0" width="8.57"/>
    <col collapsed="false" customWidth="true" hidden="false" outlineLevel="0" max="19" min="14" style="0" width="4.86"/>
    <col collapsed="false" customWidth="true" hidden="false" outlineLevel="0" max="20" min="20" style="0" width="9.58"/>
    <col collapsed="false" customWidth="true" hidden="false" outlineLevel="0" max="31" min="21" style="0" width="4.86"/>
    <col collapsed="false" customWidth="true" hidden="false" outlineLevel="0" max="32" min="32" style="0" width="8"/>
    <col collapsed="false" customWidth="true" hidden="false" outlineLevel="0" max="41" min="33" style="0" width="10.86"/>
    <col collapsed="false" customWidth="true" hidden="false" outlineLevel="0" max="1025" min="42" style="0" width="17.29"/>
  </cols>
  <sheetData>
    <row r="1" customFormat="false" ht="12.75" hidden="false" customHeight="true" outlineLevel="0" collapsed="false">
      <c r="A1" s="165" t="s">
        <v>84</v>
      </c>
      <c r="B1" s="185" t="n">
        <v>9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</row>
    <row r="2" customFormat="false" ht="12.75" hidden="false" customHeight="true" outlineLevel="0" collapsed="false">
      <c r="A2" s="164"/>
      <c r="B2" s="165"/>
      <c r="C2" s="155"/>
      <c r="D2" s="155"/>
      <c r="E2" s="155"/>
      <c r="F2" s="155"/>
      <c r="G2" s="155"/>
      <c r="H2" s="155"/>
      <c r="I2" s="165"/>
      <c r="J2" s="155"/>
      <c r="K2" s="155"/>
      <c r="L2" s="164" t="s">
        <v>85</v>
      </c>
      <c r="M2" s="165"/>
      <c r="N2" s="155"/>
      <c r="O2" s="155"/>
      <c r="P2" s="155"/>
      <c r="Q2" s="155"/>
      <c r="R2" s="155"/>
      <c r="S2" s="155"/>
      <c r="T2" s="16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</row>
    <row r="3" customFormat="false" ht="12.75" hidden="false" customHeight="true" outlineLevel="0" collapsed="false">
      <c r="A3" s="164" t="s">
        <v>66</v>
      </c>
      <c r="B3" s="165"/>
      <c r="C3" s="155"/>
      <c r="D3" s="155"/>
      <c r="E3" s="155"/>
      <c r="F3" s="155"/>
      <c r="G3" s="155"/>
      <c r="H3" s="155"/>
      <c r="I3" s="165"/>
      <c r="J3" s="155"/>
      <c r="K3" s="155"/>
      <c r="L3" s="155"/>
      <c r="M3" s="166" t="s">
        <v>2</v>
      </c>
      <c r="N3" s="154"/>
      <c r="O3" s="154"/>
      <c r="P3" s="154"/>
      <c r="Q3" s="154"/>
      <c r="R3" s="154"/>
      <c r="S3" s="155"/>
      <c r="T3" s="166" t="s">
        <v>4</v>
      </c>
      <c r="U3" s="154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customFormat="false" ht="12.75" hidden="false" customHeight="true" outlineLevel="0" collapsed="false">
      <c r="A4" s="155"/>
      <c r="B4" s="166" t="s">
        <v>2</v>
      </c>
      <c r="C4" s="154"/>
      <c r="D4" s="154"/>
      <c r="E4" s="154"/>
      <c r="F4" s="154"/>
      <c r="G4" s="154"/>
      <c r="H4" s="155"/>
      <c r="I4" s="166" t="s">
        <v>4</v>
      </c>
      <c r="J4" s="154"/>
      <c r="K4" s="155"/>
      <c r="L4" s="156"/>
      <c r="M4" s="167" t="s">
        <v>57</v>
      </c>
      <c r="N4" s="167" t="s">
        <v>56</v>
      </c>
      <c r="O4" s="167" t="s">
        <v>54</v>
      </c>
      <c r="P4" s="167" t="s">
        <v>58</v>
      </c>
      <c r="Q4" s="167" t="s">
        <v>59</v>
      </c>
      <c r="R4" s="167" t="s">
        <v>5</v>
      </c>
      <c r="S4" s="168"/>
      <c r="T4" s="167" t="s">
        <v>61</v>
      </c>
      <c r="U4" s="167" t="s">
        <v>53</v>
      </c>
      <c r="V4" s="160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</row>
    <row r="5" customFormat="false" ht="12.75" hidden="false" customHeight="true" outlineLevel="0" collapsed="false">
      <c r="A5" s="156"/>
      <c r="B5" s="167" t="s">
        <v>57</v>
      </c>
      <c r="C5" s="167" t="s">
        <v>56</v>
      </c>
      <c r="D5" s="167" t="s">
        <v>54</v>
      </c>
      <c r="E5" s="167" t="s">
        <v>58</v>
      </c>
      <c r="F5" s="167" t="s">
        <v>59</v>
      </c>
      <c r="G5" s="167" t="s">
        <v>5</v>
      </c>
      <c r="H5" s="168"/>
      <c r="I5" s="167" t="s">
        <v>61</v>
      </c>
      <c r="J5" s="167" t="s">
        <v>53</v>
      </c>
      <c r="K5" s="160"/>
      <c r="L5" s="156"/>
      <c r="M5" s="169" t="n">
        <f aca="false">COUNTIF(B136:AE136,M4)</f>
        <v>0</v>
      </c>
      <c r="N5" s="169" t="n">
        <f aca="false">COUNTIF(B136:AE136,N4)</f>
        <v>1</v>
      </c>
      <c r="O5" s="169" t="n">
        <f aca="false">COUNTIF(B136:AE136,O4)</f>
        <v>1</v>
      </c>
      <c r="P5" s="169" t="n">
        <f aca="false">COUNTIF(B136:AE136,P4)</f>
        <v>0</v>
      </c>
      <c r="Q5" s="169" t="n">
        <f aca="false">COUNTIF(B136:AE136,Q4)</f>
        <v>2</v>
      </c>
      <c r="R5" s="169" t="n">
        <f aca="false">SUM(M5:Q5)</f>
        <v>4</v>
      </c>
      <c r="S5" s="168"/>
      <c r="T5" s="169" t="n">
        <f aca="false">COUNTIF(B136:AE136,T4)</f>
        <v>0</v>
      </c>
      <c r="U5" s="169" t="n">
        <f aca="false">COUNTIF(B136:AE136,U4)</f>
        <v>0</v>
      </c>
      <c r="V5" s="160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</row>
    <row r="6" customFormat="false" ht="12.75" hidden="false" customHeight="true" outlineLevel="0" collapsed="false">
      <c r="A6" s="156"/>
      <c r="B6" s="169" t="n">
        <f aca="false">COUNTIF(B136:AE140,B5)</f>
        <v>0</v>
      </c>
      <c r="C6" s="169" t="n">
        <f aca="false">COUNTIF(B136:AE140,C5)</f>
        <v>1</v>
      </c>
      <c r="D6" s="169" t="n">
        <f aca="false">COUNTIF(B136:AE140,D5)</f>
        <v>1</v>
      </c>
      <c r="E6" s="169" t="n">
        <f aca="false">COUNTIF(B136:AE140,E5)</f>
        <v>0</v>
      </c>
      <c r="F6" s="169" t="n">
        <f aca="false">COUNTIF(B136:AE140,F5)</f>
        <v>2</v>
      </c>
      <c r="G6" s="169" t="n">
        <f aca="false">SUM(B6:F6)</f>
        <v>4</v>
      </c>
      <c r="H6" s="168"/>
      <c r="I6" s="169" t="n">
        <f aca="false">COUNTIF(B136:AE140,I5)</f>
        <v>0</v>
      </c>
      <c r="J6" s="169" t="n">
        <f aca="false">COUNTIF(B136:AE140,J5)</f>
        <v>0</v>
      </c>
      <c r="K6" s="160"/>
      <c r="L6" s="156"/>
      <c r="M6" s="170" t="n">
        <f aca="false">IF(R5&gt;0,M5/R5,0)</f>
        <v>0</v>
      </c>
      <c r="N6" s="170" t="n">
        <f aca="false">IF(R5&gt;0,N5/R5,0)</f>
        <v>0.25</v>
      </c>
      <c r="O6" s="170" t="n">
        <f aca="false">IF(R5&gt;0,O5/R5,0)</f>
        <v>0.25</v>
      </c>
      <c r="P6" s="170" t="n">
        <f aca="false">IF(R5&gt;0,P5/R5,0)</f>
        <v>0</v>
      </c>
      <c r="Q6" s="170" t="n">
        <f aca="false">IF(R5&gt;0,Q5/R5,0)</f>
        <v>0.5</v>
      </c>
      <c r="R6" s="171" t="n">
        <f aca="false">SUM(M6:Q6)</f>
        <v>1</v>
      </c>
      <c r="S6" s="160"/>
      <c r="T6" s="163"/>
      <c r="U6" s="163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</row>
    <row r="7" customFormat="false" ht="12.75" hidden="false" customHeight="true" outlineLevel="0" collapsed="false">
      <c r="A7" s="156"/>
      <c r="B7" s="170" t="n">
        <f aca="false">IF(G6&gt;0,B6/G6,0)</f>
        <v>0</v>
      </c>
      <c r="C7" s="170" t="n">
        <f aca="false">IF(G6&gt;0,C6/G6,0)</f>
        <v>0.25</v>
      </c>
      <c r="D7" s="170" t="n">
        <f aca="false">IF(G6&gt;0,D6/G6,0)</f>
        <v>0.25</v>
      </c>
      <c r="E7" s="170" t="n">
        <f aca="false">IF(E6&gt;0,E6/G6,0)</f>
        <v>0</v>
      </c>
      <c r="F7" s="170" t="n">
        <f aca="false">IF(F6&gt;0,F6/G6,0)</f>
        <v>0.5</v>
      </c>
      <c r="G7" s="171" t="n">
        <f aca="false">SUM(B7:F7)</f>
        <v>1</v>
      </c>
      <c r="H7" s="160"/>
      <c r="I7" s="163"/>
      <c r="J7" s="163"/>
      <c r="K7" s="155"/>
      <c r="L7" s="172" t="s">
        <v>67</v>
      </c>
      <c r="M7" s="173" t="n">
        <f aca="false">IF(R5&gt;0,(M5-Q5)/R5,0)</f>
        <v>-0.5</v>
      </c>
      <c r="N7" s="163"/>
      <c r="O7" s="174"/>
      <c r="P7" s="174"/>
      <c r="Q7" s="174"/>
      <c r="R7" s="163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</row>
    <row r="8" customFormat="false" ht="12.75" hidden="false" customHeight="true" outlineLevel="0" collapsed="false">
      <c r="A8" s="172" t="s">
        <v>67</v>
      </c>
      <c r="B8" s="173" t="n">
        <f aca="false">IF(G6&gt;0,(B6-F6)/G6,0)</f>
        <v>-0.5</v>
      </c>
      <c r="C8" s="163"/>
      <c r="D8" s="174"/>
      <c r="E8" s="174"/>
      <c r="F8" s="174"/>
      <c r="G8" s="163"/>
      <c r="H8" s="155"/>
      <c r="I8" s="153" t="s">
        <v>48</v>
      </c>
      <c r="J8" s="175" t="n">
        <f aca="false">COUNTIF(B136:AE140,I8)</f>
        <v>0</v>
      </c>
      <c r="K8" s="155"/>
      <c r="L8" s="172" t="s">
        <v>68</v>
      </c>
      <c r="M8" s="176" t="n">
        <f aca="false">IF(R5&gt;0,(M5+N5)/R5,0)</f>
        <v>0.25</v>
      </c>
      <c r="N8" s="177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</row>
    <row r="9" customFormat="false" ht="12.75" hidden="false" customHeight="true" outlineLevel="0" collapsed="false">
      <c r="A9" s="172" t="s">
        <v>68</v>
      </c>
      <c r="B9" s="176" t="n">
        <f aca="false">IF(G6&gt;0,(B6+C6)/G6,0)</f>
        <v>0.25</v>
      </c>
      <c r="C9" s="177"/>
      <c r="D9" s="155"/>
      <c r="E9" s="155"/>
      <c r="F9" s="155"/>
      <c r="G9" s="155"/>
      <c r="H9" s="155"/>
      <c r="I9" s="155"/>
      <c r="J9" s="155"/>
      <c r="K9" s="155"/>
      <c r="L9" s="155"/>
      <c r="M9" s="178"/>
      <c r="N9" s="177"/>
      <c r="O9" s="155"/>
      <c r="P9" s="155"/>
      <c r="Q9" s="155"/>
      <c r="R9" s="155"/>
      <c r="S9" s="155"/>
      <c r="T9" s="165" t="s">
        <v>69</v>
      </c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</row>
    <row r="10" customFormat="false" ht="12.75" hidden="false" customHeight="true" outlineLevel="0" collapsed="false">
      <c r="A10" s="155"/>
      <c r="B10" s="178"/>
      <c r="C10" s="177"/>
      <c r="D10" s="155"/>
      <c r="E10" s="155"/>
      <c r="F10" s="155"/>
      <c r="G10" s="155"/>
      <c r="H10" s="155"/>
      <c r="I10" s="165" t="s">
        <v>69</v>
      </c>
      <c r="J10" s="155"/>
      <c r="K10" s="155"/>
      <c r="L10" s="155"/>
      <c r="M10" s="166" t="s">
        <v>1</v>
      </c>
      <c r="N10" s="154"/>
      <c r="O10" s="154"/>
      <c r="P10" s="154"/>
      <c r="Q10" s="154"/>
      <c r="R10" s="154"/>
      <c r="S10" s="155"/>
      <c r="T10" s="179" t="s">
        <v>0</v>
      </c>
      <c r="U10" s="180" t="n">
        <f aca="false">M12+M19+T5</f>
        <v>1</v>
      </c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</row>
    <row r="11" customFormat="false" ht="12.75" hidden="false" customHeight="true" outlineLevel="0" collapsed="false">
      <c r="A11" s="155"/>
      <c r="B11" s="166" t="s">
        <v>1</v>
      </c>
      <c r="C11" s="154"/>
      <c r="D11" s="154"/>
      <c r="E11" s="154"/>
      <c r="F11" s="154"/>
      <c r="G11" s="154"/>
      <c r="H11" s="155"/>
      <c r="I11" s="179" t="s">
        <v>0</v>
      </c>
      <c r="J11" s="180" t="n">
        <f aca="false">B13+B20+I6</f>
        <v>1</v>
      </c>
      <c r="K11" s="155"/>
      <c r="L11" s="156"/>
      <c r="M11" s="167" t="s">
        <v>50</v>
      </c>
      <c r="N11" s="167" t="s">
        <v>45</v>
      </c>
      <c r="O11" s="167" t="s">
        <v>70</v>
      </c>
      <c r="P11" s="167" t="s">
        <v>71</v>
      </c>
      <c r="Q11" s="167" t="s">
        <v>55</v>
      </c>
      <c r="R11" s="167" t="s">
        <v>5</v>
      </c>
      <c r="S11" s="160"/>
      <c r="T11" s="179" t="s">
        <v>72</v>
      </c>
      <c r="U11" s="180" t="n">
        <f aca="false">R19+Q12</f>
        <v>1</v>
      </c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</row>
    <row r="12" customFormat="false" ht="12.75" hidden="false" customHeight="true" outlineLevel="0" collapsed="false">
      <c r="A12" s="156"/>
      <c r="B12" s="167" t="s">
        <v>50</v>
      </c>
      <c r="C12" s="167" t="s">
        <v>45</v>
      </c>
      <c r="D12" s="167" t="s">
        <v>70</v>
      </c>
      <c r="E12" s="167" t="s">
        <v>71</v>
      </c>
      <c r="F12" s="167" t="s">
        <v>55</v>
      </c>
      <c r="G12" s="167" t="s">
        <v>5</v>
      </c>
      <c r="H12" s="160"/>
      <c r="I12" s="179" t="s">
        <v>72</v>
      </c>
      <c r="J12" s="180" t="n">
        <f aca="false">G20+F13+J6+J8</f>
        <v>1</v>
      </c>
      <c r="K12" s="155"/>
      <c r="L12" s="156"/>
      <c r="M12" s="169" t="n">
        <f aca="false">COUNTIF(B136:AE136,M11)</f>
        <v>0</v>
      </c>
      <c r="N12" s="169" t="n">
        <f aca="false">COUNTIF(B136:AE136,N11)</f>
        <v>1</v>
      </c>
      <c r="O12" s="169" t="n">
        <f aca="false">COUNTIF(B136:AE136,O11)</f>
        <v>0</v>
      </c>
      <c r="P12" s="169" t="n">
        <f aca="false">COUNTIF(B136:AE136,P11)</f>
        <v>0</v>
      </c>
      <c r="Q12" s="169" t="n">
        <f aca="false">COUNTIF(B136:AE136,Q11)</f>
        <v>1</v>
      </c>
      <c r="R12" s="169" t="n">
        <f aca="false">SUM(M12:Q12)</f>
        <v>2</v>
      </c>
      <c r="S12" s="160"/>
      <c r="T12" s="179" t="s">
        <v>73</v>
      </c>
      <c r="U12" s="180" t="n">
        <f aca="false">Q5</f>
        <v>2</v>
      </c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</row>
    <row r="13" customFormat="false" ht="12.75" hidden="false" customHeight="true" outlineLevel="0" collapsed="false">
      <c r="A13" s="156"/>
      <c r="B13" s="169" t="n">
        <f aca="false">COUNTIF(B136:AE140,B12)</f>
        <v>0</v>
      </c>
      <c r="C13" s="169" t="n">
        <f aca="false">COUNTIF(B136:AE140,C12)</f>
        <v>1</v>
      </c>
      <c r="D13" s="169" t="n">
        <f aca="false">COUNTIF(B136:AE140,D12)</f>
        <v>0</v>
      </c>
      <c r="E13" s="169" t="n">
        <f aca="false">COUNTIF(B136:AE140,E12)</f>
        <v>0</v>
      </c>
      <c r="F13" s="169" t="n">
        <f aca="false">COUNTIF(B136:AE140,F12)</f>
        <v>1</v>
      </c>
      <c r="G13" s="169" t="n">
        <f aca="false">SUM(B13:F13)</f>
        <v>2</v>
      </c>
      <c r="H13" s="160"/>
      <c r="I13" s="179" t="s">
        <v>73</v>
      </c>
      <c r="J13" s="180" t="n">
        <f aca="false">F6</f>
        <v>2</v>
      </c>
      <c r="K13" s="155"/>
      <c r="L13" s="156"/>
      <c r="M13" s="170" t="n">
        <f aca="false">IF(R12&gt;0,M12/R12,0)</f>
        <v>0</v>
      </c>
      <c r="N13" s="170" t="n">
        <f aca="false">IF(R2&gt;0,N12/R12,0)</f>
        <v>0</v>
      </c>
      <c r="O13" s="170" t="n">
        <f aca="false">IF(R12&gt;0,O12/R12,0)</f>
        <v>0</v>
      </c>
      <c r="P13" s="170" t="n">
        <f aca="false">IF(R2&gt;0,P12/R12,0)</f>
        <v>0</v>
      </c>
      <c r="Q13" s="170" t="n">
        <f aca="false">IF(R2&gt;0,Q12/R12,0)</f>
        <v>0</v>
      </c>
      <c r="R13" s="170" t="n">
        <f aca="false">SUM(M13:Q13)</f>
        <v>0</v>
      </c>
      <c r="S13" s="160"/>
      <c r="T13" s="179" t="s">
        <v>74</v>
      </c>
      <c r="U13" s="180" t="n">
        <f aca="false">Q19</f>
        <v>0</v>
      </c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</row>
    <row r="14" customFormat="false" ht="12.75" hidden="false" customHeight="true" outlineLevel="0" collapsed="false">
      <c r="A14" s="156"/>
      <c r="B14" s="170" t="n">
        <f aca="false">IF(G13&gt;0,B13/G13,0)</f>
        <v>0</v>
      </c>
      <c r="C14" s="170" t="n">
        <f aca="false">IF(G13&gt;0,C13/G13,0)</f>
        <v>0.5</v>
      </c>
      <c r="D14" s="170" t="n">
        <f aca="false">IF(G13&gt;0,D13/G13,0)</f>
        <v>0</v>
      </c>
      <c r="E14" s="170" t="n">
        <f aca="false">IF(G13&gt;0,E13/G13,0)</f>
        <v>0</v>
      </c>
      <c r="F14" s="170" t="n">
        <f aca="false">IF(G13&gt;0,F13/G13,0)</f>
        <v>0.5</v>
      </c>
      <c r="G14" s="170" t="n">
        <f aca="false">SUM(B14:F14)</f>
        <v>1</v>
      </c>
      <c r="H14" s="160"/>
      <c r="I14" s="179" t="s">
        <v>74</v>
      </c>
      <c r="J14" s="180" t="n">
        <f aca="false">F20</f>
        <v>0</v>
      </c>
      <c r="K14" s="155"/>
      <c r="L14" s="172" t="s">
        <v>67</v>
      </c>
      <c r="M14" s="173" t="n">
        <f aca="false">IF(R12&gt;0,(M12-Q12)/R12,0)</f>
        <v>-0.5</v>
      </c>
      <c r="N14" s="163"/>
      <c r="O14" s="163"/>
      <c r="P14" s="163"/>
      <c r="Q14" s="163"/>
      <c r="R14" s="163"/>
      <c r="S14" s="155"/>
      <c r="T14" s="179" t="s">
        <v>75</v>
      </c>
      <c r="U14" s="181" t="n">
        <f aca="false">M7</f>
        <v>-0.5</v>
      </c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</row>
    <row r="15" customFormat="false" ht="12.75" hidden="false" customHeight="true" outlineLevel="0" collapsed="false">
      <c r="A15" s="172" t="s">
        <v>67</v>
      </c>
      <c r="B15" s="173" t="n">
        <f aca="false">IF(G13&gt;0,(B13-F13)/G13,0)</f>
        <v>-0.5</v>
      </c>
      <c r="C15" s="163"/>
      <c r="D15" s="163"/>
      <c r="E15" s="163"/>
      <c r="F15" s="163"/>
      <c r="G15" s="163"/>
      <c r="H15" s="155"/>
      <c r="I15" s="179" t="s">
        <v>75</v>
      </c>
      <c r="J15" s="181" t="n">
        <f aca="false">B8</f>
        <v>-0.5</v>
      </c>
      <c r="K15" s="155"/>
      <c r="L15" s="172" t="s">
        <v>68</v>
      </c>
      <c r="M15" s="176" t="n">
        <f aca="false">IF(R12&gt;0,(M12+N12)/R12,0)</f>
        <v>0.5</v>
      </c>
      <c r="N15" s="155"/>
      <c r="O15" s="155"/>
      <c r="P15" s="155"/>
      <c r="Q15" s="155"/>
      <c r="R15" s="155"/>
      <c r="S15" s="155"/>
      <c r="T15" s="179" t="s">
        <v>77</v>
      </c>
      <c r="U15" s="181" t="n">
        <f aca="false">M21</f>
        <v>0.5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</row>
    <row r="16" customFormat="false" ht="12.75" hidden="false" customHeight="true" outlineLevel="0" collapsed="false">
      <c r="A16" s="172" t="s">
        <v>76</v>
      </c>
      <c r="B16" s="176" t="n">
        <f aca="false">IF(G13&gt;0,(B13+C13)/G13,0)</f>
        <v>0.5</v>
      </c>
      <c r="C16" s="155"/>
      <c r="D16" s="155"/>
      <c r="E16" s="155"/>
      <c r="F16" s="155"/>
      <c r="G16" s="155"/>
      <c r="H16" s="155"/>
      <c r="I16" s="179" t="s">
        <v>77</v>
      </c>
      <c r="J16" s="181" t="n">
        <f aca="false">B22</f>
        <v>0.5</v>
      </c>
      <c r="K16" s="155"/>
      <c r="L16" s="155"/>
      <c r="M16" s="178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</row>
    <row r="17" customFormat="false" ht="12.75" hidden="false" customHeight="true" outlineLevel="0" collapsed="false">
      <c r="A17" s="155"/>
      <c r="B17" s="178"/>
      <c r="C17" s="155"/>
      <c r="D17" s="155"/>
      <c r="E17" s="155"/>
      <c r="F17" s="155"/>
      <c r="G17" s="155"/>
      <c r="H17" s="155"/>
      <c r="I17" s="155" t="s">
        <v>6</v>
      </c>
      <c r="J17" s="182" t="n">
        <f aca="false">J11-J12-J13</f>
        <v>-2</v>
      </c>
      <c r="K17" s="155"/>
      <c r="L17" s="155"/>
      <c r="M17" s="166" t="s">
        <v>3</v>
      </c>
      <c r="N17" s="154"/>
      <c r="O17" s="154"/>
      <c r="P17" s="154"/>
      <c r="Q17" s="154"/>
      <c r="R17" s="154"/>
      <c r="S17" s="154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</row>
    <row r="18" customFormat="false" ht="12.75" hidden="false" customHeight="true" outlineLevel="0" collapsed="false">
      <c r="A18" s="155"/>
      <c r="B18" s="166" t="s">
        <v>3</v>
      </c>
      <c r="C18" s="154"/>
      <c r="D18" s="154"/>
      <c r="E18" s="154"/>
      <c r="F18" s="154"/>
      <c r="G18" s="154"/>
      <c r="H18" s="154"/>
      <c r="I18" s="155"/>
      <c r="J18" s="155"/>
      <c r="K18" s="155"/>
      <c r="L18" s="156"/>
      <c r="M18" s="167" t="s">
        <v>51</v>
      </c>
      <c r="N18" s="167" t="s">
        <v>47</v>
      </c>
      <c r="O18" s="167" t="s">
        <v>78</v>
      </c>
      <c r="P18" s="167" t="s">
        <v>49</v>
      </c>
      <c r="Q18" s="167" t="s">
        <v>52</v>
      </c>
      <c r="R18" s="167" t="s">
        <v>46</v>
      </c>
      <c r="S18" s="167" t="s">
        <v>5</v>
      </c>
      <c r="T18" s="160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</row>
    <row r="19" customFormat="false" ht="12.75" hidden="false" customHeight="true" outlineLevel="0" collapsed="false">
      <c r="A19" s="156"/>
      <c r="B19" s="167" t="s">
        <v>51</v>
      </c>
      <c r="C19" s="167" t="s">
        <v>47</v>
      </c>
      <c r="D19" s="167" t="s">
        <v>78</v>
      </c>
      <c r="E19" s="167" t="s">
        <v>49</v>
      </c>
      <c r="F19" s="167" t="s">
        <v>52</v>
      </c>
      <c r="G19" s="167" t="s">
        <v>46</v>
      </c>
      <c r="H19" s="167" t="s">
        <v>5</v>
      </c>
      <c r="I19" s="160"/>
      <c r="J19" s="155"/>
      <c r="K19" s="155"/>
      <c r="L19" s="156"/>
      <c r="M19" s="169" t="n">
        <f aca="false">COUNTIF(B136:AE136,M18)</f>
        <v>1</v>
      </c>
      <c r="N19" s="169" t="n">
        <f aca="false">COUNTIF(B136:AE136,N18)</f>
        <v>1</v>
      </c>
      <c r="O19" s="169" t="n">
        <f aca="false">COUNTIF(B136:AE136,O18)</f>
        <v>0</v>
      </c>
      <c r="P19" s="169" t="n">
        <f aca="false">COUNTIF(B136:AE136,P18)</f>
        <v>0</v>
      </c>
      <c r="Q19" s="169" t="n">
        <f aca="false">COUNTIF(B136:AE136,Q18)</f>
        <v>0</v>
      </c>
      <c r="R19" s="169" t="n">
        <f aca="false">COUNTIF(B136:AE136,R18)</f>
        <v>0</v>
      </c>
      <c r="S19" s="169" t="n">
        <f aca="false">SUM(M19:R19)</f>
        <v>2</v>
      </c>
      <c r="T19" s="160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</row>
    <row r="20" customFormat="false" ht="12.75" hidden="false" customHeight="true" outlineLevel="0" collapsed="false">
      <c r="A20" s="156"/>
      <c r="B20" s="169" t="n">
        <f aca="false">COUNTIF(B136:AE140,B19)</f>
        <v>1</v>
      </c>
      <c r="C20" s="169" t="n">
        <f aca="false">COUNTIF(B136:AE140,C19)</f>
        <v>1</v>
      </c>
      <c r="D20" s="169" t="n">
        <f aca="false">COUNTIF(B136:AE140,D19)</f>
        <v>0</v>
      </c>
      <c r="E20" s="169" t="n">
        <f aca="false">COUNTIF(B136:AE140,E19)</f>
        <v>0</v>
      </c>
      <c r="F20" s="169" t="n">
        <f aca="false">COUNTIF(B136:AE140,F19)</f>
        <v>0</v>
      </c>
      <c r="G20" s="169" t="n">
        <f aca="false">COUNTIF(B136:AE140,G19)</f>
        <v>0</v>
      </c>
      <c r="H20" s="169" t="n">
        <f aca="false">SUM(B20:G20)</f>
        <v>2</v>
      </c>
      <c r="I20" s="160"/>
      <c r="J20" s="155"/>
      <c r="K20" s="155"/>
      <c r="L20" s="156"/>
      <c r="M20" s="170" t="n">
        <f aca="false">IF(S19&gt;0,M19/S19,0)</f>
        <v>0.5</v>
      </c>
      <c r="N20" s="170" t="n">
        <f aca="false">IF(S19&gt;0,N19/S19,0)</f>
        <v>0.5</v>
      </c>
      <c r="O20" s="170" t="n">
        <f aca="false">IF(S19&gt;0,O19/S19,0)</f>
        <v>0</v>
      </c>
      <c r="P20" s="170" t="n">
        <f aca="false">IF(S19&gt;0,P19/S19,0)</f>
        <v>0</v>
      </c>
      <c r="Q20" s="170" t="n">
        <f aca="false">IF(S19&gt;0,Q19/S19,0)</f>
        <v>0</v>
      </c>
      <c r="R20" s="170" t="n">
        <f aca="false">IF(S19&gt;0,R19/S19,0)</f>
        <v>0</v>
      </c>
      <c r="S20" s="170" t="n">
        <f aca="false">SUM(M20:R20)</f>
        <v>1</v>
      </c>
      <c r="T20" s="160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</row>
    <row r="21" customFormat="false" ht="12.75" hidden="false" customHeight="true" outlineLevel="0" collapsed="false">
      <c r="A21" s="156"/>
      <c r="B21" s="170" t="n">
        <f aca="false">IF(H20&gt;0,B20/H20,0)</f>
        <v>0.5</v>
      </c>
      <c r="C21" s="170" t="n">
        <f aca="false">IF(H20&gt;0,C20/H20,0)</f>
        <v>0.5</v>
      </c>
      <c r="D21" s="170" t="n">
        <f aca="false">IF(H20&gt;0,D20/H20,0)</f>
        <v>0</v>
      </c>
      <c r="E21" s="170" t="n">
        <f aca="false">IF(H20&gt;0,E20/H20,0)</f>
        <v>0</v>
      </c>
      <c r="F21" s="170" t="n">
        <f aca="false">IF(H20&gt;0,F20/H20,0)</f>
        <v>0</v>
      </c>
      <c r="G21" s="170" t="n">
        <f aca="false">IF(H20&gt;0,G20/H20,0)</f>
        <v>0</v>
      </c>
      <c r="H21" s="170" t="n">
        <f aca="false">SUM(B21:G21)</f>
        <v>1</v>
      </c>
      <c r="I21" s="160"/>
      <c r="J21" s="155"/>
      <c r="K21" s="155"/>
      <c r="L21" s="172" t="s">
        <v>67</v>
      </c>
      <c r="M21" s="183" t="n">
        <f aca="false">IF(S19&gt;0,(M19-R19)/S19,0)</f>
        <v>0.5</v>
      </c>
      <c r="N21" s="163"/>
      <c r="O21" s="163"/>
      <c r="P21" s="163"/>
      <c r="Q21" s="163"/>
      <c r="R21" s="163"/>
      <c r="S21" s="163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</row>
    <row r="22" customFormat="false" ht="12.75" hidden="false" customHeight="true" outlineLevel="0" collapsed="false">
      <c r="A22" s="172" t="s">
        <v>67</v>
      </c>
      <c r="B22" s="183" t="n">
        <f aca="false">IF(H20&gt;0,(B20-G20)/H20,0)</f>
        <v>0.5</v>
      </c>
      <c r="C22" s="163"/>
      <c r="D22" s="163"/>
      <c r="E22" s="163"/>
      <c r="F22" s="163"/>
      <c r="G22" s="163"/>
      <c r="H22" s="163"/>
      <c r="I22" s="155"/>
      <c r="J22" s="155"/>
      <c r="K22" s="155"/>
      <c r="L22" s="172" t="s">
        <v>68</v>
      </c>
      <c r="M22" s="184" t="n">
        <f aca="false">IF(S19&gt;0,(M19+N19+O19+P19)/S19,0)</f>
        <v>1</v>
      </c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</row>
    <row r="23" customFormat="false" ht="12.75" hidden="false" customHeight="true" outlineLevel="0" collapsed="false">
      <c r="A23" s="172" t="s">
        <v>68</v>
      </c>
      <c r="B23" s="184" t="n">
        <f aca="false">IF(H20&gt;0,(B20+C20+D20+E20)/H20,0)</f>
        <v>1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</row>
    <row r="24" customFormat="false" ht="12.75" hidden="false" customHeight="true" outlineLevel="0" collapsed="false">
      <c r="A24" s="172"/>
      <c r="B24" s="18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customFormat="false" ht="12.75" hidden="false" customHeight="true" outlineLevel="0" collapsed="false">
      <c r="A25" s="164" t="s">
        <v>86</v>
      </c>
      <c r="B25" s="166" t="s">
        <v>2</v>
      </c>
      <c r="C25" s="154"/>
      <c r="D25" s="154"/>
      <c r="E25" s="154"/>
      <c r="F25" s="154"/>
      <c r="G25" s="154"/>
      <c r="H25" s="155"/>
      <c r="I25" s="166" t="s">
        <v>4</v>
      </c>
      <c r="J25" s="154"/>
      <c r="K25" s="155"/>
      <c r="L25" s="164" t="s">
        <v>87</v>
      </c>
      <c r="M25" s="166" t="s">
        <v>2</v>
      </c>
      <c r="N25" s="154"/>
      <c r="O25" s="154"/>
      <c r="P25" s="154"/>
      <c r="Q25" s="154"/>
      <c r="R25" s="154"/>
      <c r="S25" s="155"/>
      <c r="T25" s="166" t="s">
        <v>4</v>
      </c>
      <c r="U25" s="154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</row>
    <row r="26" customFormat="false" ht="12.75" hidden="false" customHeight="true" outlineLevel="0" collapsed="false">
      <c r="A26" s="156"/>
      <c r="B26" s="167" t="s">
        <v>57</v>
      </c>
      <c r="C26" s="167" t="s">
        <v>56</v>
      </c>
      <c r="D26" s="167" t="s">
        <v>54</v>
      </c>
      <c r="E26" s="167" t="s">
        <v>58</v>
      </c>
      <c r="F26" s="167" t="s">
        <v>59</v>
      </c>
      <c r="G26" s="167" t="s">
        <v>5</v>
      </c>
      <c r="H26" s="168"/>
      <c r="I26" s="167" t="s">
        <v>61</v>
      </c>
      <c r="J26" s="167" t="s">
        <v>53</v>
      </c>
      <c r="K26" s="160"/>
      <c r="L26" s="156"/>
      <c r="M26" s="167" t="s">
        <v>57</v>
      </c>
      <c r="N26" s="167" t="s">
        <v>56</v>
      </c>
      <c r="O26" s="167" t="s">
        <v>54</v>
      </c>
      <c r="P26" s="167" t="s">
        <v>58</v>
      </c>
      <c r="Q26" s="167" t="s">
        <v>59</v>
      </c>
      <c r="R26" s="167" t="s">
        <v>5</v>
      </c>
      <c r="S26" s="168"/>
      <c r="T26" s="167" t="s">
        <v>61</v>
      </c>
      <c r="U26" s="167" t="s">
        <v>53</v>
      </c>
      <c r="V26" s="160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</row>
    <row r="27" customFormat="false" ht="12.75" hidden="false" customHeight="true" outlineLevel="0" collapsed="false">
      <c r="A27" s="156"/>
      <c r="B27" s="169" t="n">
        <f aca="false">COUNTIF(B137:AE137,B26)</f>
        <v>0</v>
      </c>
      <c r="C27" s="169" t="n">
        <f aca="false">COUNTIF(B137:AE137,C26)</f>
        <v>0</v>
      </c>
      <c r="D27" s="169" t="n">
        <f aca="false">COUNTIF(B137:AE137,D26)</f>
        <v>0</v>
      </c>
      <c r="E27" s="169" t="n">
        <f aca="false">COUNTIF(B137:AE137,E26)</f>
        <v>0</v>
      </c>
      <c r="F27" s="169" t="n">
        <f aca="false">COUNTIF(B137:AE137,F26)</f>
        <v>0</v>
      </c>
      <c r="G27" s="169" t="n">
        <f aca="false">SUM(B27:F27)</f>
        <v>0</v>
      </c>
      <c r="H27" s="168"/>
      <c r="I27" s="169" t="n">
        <f aca="false">COUNTIF(B137:AE137,I26)</f>
        <v>0</v>
      </c>
      <c r="J27" s="169" t="n">
        <f aca="false">COUNTIF(B137:AE137,J26)</f>
        <v>0</v>
      </c>
      <c r="K27" s="160"/>
      <c r="L27" s="156"/>
      <c r="M27" s="169" t="n">
        <f aca="false">COUNTIF(B138:AE138,M26)</f>
        <v>0</v>
      </c>
      <c r="N27" s="169" t="n">
        <f aca="false">COUNTIF(B138:AE138,N26)</f>
        <v>0</v>
      </c>
      <c r="O27" s="169" t="n">
        <f aca="false">COUNTIF(B138:AE138,O26)</f>
        <v>0</v>
      </c>
      <c r="P27" s="169" t="n">
        <f aca="false">COUNTIF(B138:AE138,P26)</f>
        <v>0</v>
      </c>
      <c r="Q27" s="169" t="n">
        <f aca="false">COUNTIF(B138:AE138,Q26)</f>
        <v>0</v>
      </c>
      <c r="R27" s="169" t="n">
        <f aca="false">SUM(M27:Q27)</f>
        <v>0</v>
      </c>
      <c r="S27" s="168"/>
      <c r="T27" s="169" t="n">
        <f aca="false">COUNTIF(B138:AE138,T26)</f>
        <v>0</v>
      </c>
      <c r="U27" s="169" t="n">
        <f aca="false">COUNTIF(B138:AE138,U26)</f>
        <v>0</v>
      </c>
      <c r="V27" s="160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</row>
    <row r="28" customFormat="false" ht="12.75" hidden="false" customHeight="true" outlineLevel="0" collapsed="false">
      <c r="A28" s="156"/>
      <c r="B28" s="170" t="n">
        <f aca="false">IF(G27&gt;0,B27/G27,0)</f>
        <v>0</v>
      </c>
      <c r="C28" s="170" t="n">
        <f aca="false">IF(G27&gt;0,C27/G27,0)</f>
        <v>0</v>
      </c>
      <c r="D28" s="170" t="n">
        <f aca="false">IF(G27&gt;0,D27/G27,0)</f>
        <v>0</v>
      </c>
      <c r="E28" s="170" t="n">
        <f aca="false">IF(G27&gt;0,E27/G27,0)</f>
        <v>0</v>
      </c>
      <c r="F28" s="170" t="n">
        <f aca="false">IF(G27&gt;0,F27/G27,0)</f>
        <v>0</v>
      </c>
      <c r="G28" s="171" t="n">
        <f aca="false">SUM(B28:F28)</f>
        <v>0</v>
      </c>
      <c r="H28" s="160"/>
      <c r="I28" s="163"/>
      <c r="J28" s="163"/>
      <c r="K28" s="155"/>
      <c r="L28" s="156"/>
      <c r="M28" s="170" t="n">
        <f aca="false">IF(R27&gt;0,M27/R27,0)</f>
        <v>0</v>
      </c>
      <c r="N28" s="170" t="n">
        <f aca="false">IF(R27&gt;0,N27/R27,0)</f>
        <v>0</v>
      </c>
      <c r="O28" s="170" t="n">
        <f aca="false">IF(R27&gt;0,O27/R27,0)</f>
        <v>0</v>
      </c>
      <c r="P28" s="170" t="n">
        <f aca="false">IF(R27&gt;0,P27/R27,0)</f>
        <v>0</v>
      </c>
      <c r="Q28" s="170" t="n">
        <f aca="false">IF(R27&gt;0,Q27/R27,0)</f>
        <v>0</v>
      </c>
      <c r="R28" s="171" t="n">
        <f aca="false">SUM(M28:Q28)</f>
        <v>0</v>
      </c>
      <c r="S28" s="160"/>
      <c r="T28" s="163"/>
      <c r="U28" s="163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</row>
    <row r="29" customFormat="false" ht="12.75" hidden="false" customHeight="true" outlineLevel="0" collapsed="false">
      <c r="A29" s="172" t="s">
        <v>67</v>
      </c>
      <c r="B29" s="173" t="n">
        <f aca="false">IF(G27&gt;0,(B27-F27)/G27,0)</f>
        <v>0</v>
      </c>
      <c r="C29" s="163"/>
      <c r="D29" s="174"/>
      <c r="E29" s="174"/>
      <c r="F29" s="174"/>
      <c r="G29" s="163"/>
      <c r="H29" s="155"/>
      <c r="I29" s="155"/>
      <c r="J29" s="155"/>
      <c r="K29" s="155"/>
      <c r="L29" s="172" t="s">
        <v>67</v>
      </c>
      <c r="M29" s="173" t="n">
        <f aca="false">IF(R27&gt;0,(M27-Q27)/R27,0)</f>
        <v>0</v>
      </c>
      <c r="N29" s="163"/>
      <c r="O29" s="174"/>
      <c r="P29" s="174"/>
      <c r="Q29" s="174"/>
      <c r="R29" s="163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</row>
    <row r="30" customFormat="false" ht="12.75" hidden="false" customHeight="true" outlineLevel="0" collapsed="false">
      <c r="A30" s="172" t="s">
        <v>68</v>
      </c>
      <c r="B30" s="176" t="n">
        <f aca="false">IF(G27&gt;0,(B27+C27)/G27,0)</f>
        <v>0</v>
      </c>
      <c r="C30" s="177"/>
      <c r="D30" s="155"/>
      <c r="E30" s="155"/>
      <c r="F30" s="155"/>
      <c r="G30" s="155"/>
      <c r="H30" s="155"/>
      <c r="I30" s="155"/>
      <c r="J30" s="155"/>
      <c r="K30" s="155"/>
      <c r="L30" s="172" t="s">
        <v>68</v>
      </c>
      <c r="M30" s="176" t="n">
        <f aca="false">IF(R27&gt;0,(M27+N27)/R27,0)</f>
        <v>0</v>
      </c>
      <c r="N30" s="177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</row>
    <row r="31" customFormat="false" ht="12.75" hidden="false" customHeight="true" outlineLevel="0" collapsed="false">
      <c r="B31" s="178"/>
      <c r="C31" s="177"/>
      <c r="D31" s="155"/>
      <c r="E31" s="155"/>
      <c r="F31" s="155"/>
      <c r="G31" s="155"/>
      <c r="H31" s="155"/>
      <c r="I31" s="165" t="s">
        <v>69</v>
      </c>
      <c r="J31" s="155"/>
      <c r="K31" s="155"/>
      <c r="L31" s="155"/>
      <c r="M31" s="178"/>
      <c r="N31" s="177"/>
      <c r="O31" s="155"/>
      <c r="P31" s="155"/>
      <c r="Q31" s="155"/>
      <c r="R31" s="155"/>
      <c r="S31" s="155"/>
      <c r="T31" s="165" t="s">
        <v>69</v>
      </c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</row>
    <row r="32" customFormat="false" ht="12.75" hidden="false" customHeight="true" outlineLevel="0" collapsed="false">
      <c r="A32" s="155"/>
      <c r="B32" s="166" t="s">
        <v>1</v>
      </c>
      <c r="C32" s="154"/>
      <c r="D32" s="154"/>
      <c r="E32" s="154"/>
      <c r="F32" s="154"/>
      <c r="G32" s="154"/>
      <c r="H32" s="155"/>
      <c r="I32" s="179" t="s">
        <v>0</v>
      </c>
      <c r="J32" s="180" t="n">
        <f aca="false">B34+B41+I27</f>
        <v>0</v>
      </c>
      <c r="K32" s="155"/>
      <c r="L32" s="155"/>
      <c r="M32" s="166" t="s">
        <v>1</v>
      </c>
      <c r="N32" s="154"/>
      <c r="O32" s="154"/>
      <c r="P32" s="154"/>
      <c r="Q32" s="154"/>
      <c r="R32" s="154"/>
      <c r="S32" s="155"/>
      <c r="T32" s="179" t="s">
        <v>0</v>
      </c>
      <c r="U32" s="180" t="n">
        <f aca="false">M34+M41+T27</f>
        <v>0</v>
      </c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</row>
    <row r="33" customFormat="false" ht="12.75" hidden="false" customHeight="true" outlineLevel="0" collapsed="false">
      <c r="A33" s="156"/>
      <c r="B33" s="167" t="s">
        <v>50</v>
      </c>
      <c r="C33" s="167" t="s">
        <v>45</v>
      </c>
      <c r="D33" s="167" t="s">
        <v>70</v>
      </c>
      <c r="E33" s="167" t="s">
        <v>71</v>
      </c>
      <c r="F33" s="167" t="s">
        <v>55</v>
      </c>
      <c r="G33" s="167" t="s">
        <v>5</v>
      </c>
      <c r="H33" s="160"/>
      <c r="I33" s="179" t="s">
        <v>72</v>
      </c>
      <c r="J33" s="180" t="n">
        <f aca="false">G41+F34</f>
        <v>0</v>
      </c>
      <c r="K33" s="155"/>
      <c r="L33" s="156"/>
      <c r="M33" s="167" t="s">
        <v>50</v>
      </c>
      <c r="N33" s="167" t="s">
        <v>45</v>
      </c>
      <c r="O33" s="167" t="s">
        <v>70</v>
      </c>
      <c r="P33" s="167" t="s">
        <v>71</v>
      </c>
      <c r="Q33" s="167" t="s">
        <v>55</v>
      </c>
      <c r="R33" s="167" t="s">
        <v>5</v>
      </c>
      <c r="S33" s="160"/>
      <c r="T33" s="179" t="s">
        <v>72</v>
      </c>
      <c r="U33" s="180" t="n">
        <f aca="false">R41+Q34</f>
        <v>0</v>
      </c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</row>
    <row r="34" customFormat="false" ht="12.75" hidden="false" customHeight="true" outlineLevel="0" collapsed="false">
      <c r="A34" s="156"/>
      <c r="B34" s="169" t="n">
        <f aca="false">COUNTIF(B137:AE137,B33)</f>
        <v>0</v>
      </c>
      <c r="C34" s="169" t="n">
        <f aca="false">COUNTIF(B137:AE137,C33)</f>
        <v>0</v>
      </c>
      <c r="D34" s="169" t="n">
        <f aca="false">COUNTIF(B137:AE137,D33)</f>
        <v>0</v>
      </c>
      <c r="E34" s="169" t="n">
        <f aca="false">COUNTIF(B137:AE137,E33)</f>
        <v>0</v>
      </c>
      <c r="F34" s="169" t="n">
        <f aca="false">COUNTIF(B137:AE137,F33)</f>
        <v>0</v>
      </c>
      <c r="G34" s="169" t="n">
        <f aca="false">SUM(B34:F34)</f>
        <v>0</v>
      </c>
      <c r="H34" s="160"/>
      <c r="I34" s="179" t="s">
        <v>73</v>
      </c>
      <c r="J34" s="180" t="n">
        <f aca="false">F27</f>
        <v>0</v>
      </c>
      <c r="K34" s="155"/>
      <c r="L34" s="156"/>
      <c r="M34" s="169" t="n">
        <f aca="false">COUNTIF(B138:AE138,M33)</f>
        <v>0</v>
      </c>
      <c r="N34" s="169" t="n">
        <f aca="false">COUNTIF(B138:AE138,N33)</f>
        <v>0</v>
      </c>
      <c r="O34" s="169" t="n">
        <f aca="false">COUNTIF(B138:AE138,O33)</f>
        <v>0</v>
      </c>
      <c r="P34" s="169" t="n">
        <f aca="false">COUNTIF(B138:AE138,P33)</f>
        <v>0</v>
      </c>
      <c r="Q34" s="169" t="n">
        <f aca="false">COUNTIF(B138:AE138,Q33)</f>
        <v>0</v>
      </c>
      <c r="R34" s="169" t="n">
        <f aca="false">SUM(M34:Q34)</f>
        <v>0</v>
      </c>
      <c r="S34" s="160"/>
      <c r="T34" s="179" t="s">
        <v>73</v>
      </c>
      <c r="U34" s="180" t="n">
        <f aca="false">Q27</f>
        <v>0</v>
      </c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</row>
    <row r="35" customFormat="false" ht="12.75" hidden="false" customHeight="true" outlineLevel="0" collapsed="false">
      <c r="A35" s="172" t="s">
        <v>67</v>
      </c>
      <c r="B35" s="170" t="n">
        <f aca="false">IF($G$34&gt;0,B34/$G$34,0)</f>
        <v>0</v>
      </c>
      <c r="C35" s="170" t="n">
        <f aca="false">IF($G$34&gt;0,C34/$G$34,0)</f>
        <v>0</v>
      </c>
      <c r="D35" s="170" t="n">
        <f aca="false">IF($G$34&gt;0,D34/$G$34,0)</f>
        <v>0</v>
      </c>
      <c r="E35" s="170" t="n">
        <f aca="false">IF($G$34&gt;0,E34/$G$34,0)</f>
        <v>0</v>
      </c>
      <c r="F35" s="170" t="n">
        <f aca="false">IF($G$34&gt;0,F34/$G$34,0)</f>
        <v>0</v>
      </c>
      <c r="G35" s="170" t="n">
        <f aca="false">SUM(B35:F35)</f>
        <v>0</v>
      </c>
      <c r="H35" s="179" t="s">
        <v>74</v>
      </c>
      <c r="I35" s="180" t="n">
        <f aca="false">F41</f>
        <v>0</v>
      </c>
      <c r="J35" s="155"/>
      <c r="K35" s="156"/>
      <c r="L35" s="172" t="s">
        <v>67</v>
      </c>
      <c r="M35" s="170" t="n">
        <f aca="false">IF($G$69&gt;0,N34/$G$34,0)</f>
        <v>0</v>
      </c>
      <c r="N35" s="170" t="n">
        <f aca="false">IF($G$69&gt;0,O34/$G$34,0)</f>
        <v>0</v>
      </c>
      <c r="O35" s="170" t="n">
        <f aca="false">IF($G$69&gt;0,P34/$G$34,0)</f>
        <v>0</v>
      </c>
      <c r="P35" s="170" t="n">
        <f aca="false">IF($G$69&gt;0,Q34/$G$34,0)</f>
        <v>0</v>
      </c>
      <c r="Q35" s="170" t="n">
        <f aca="false">IF($G$69&gt;0,R34/$G$34,0)</f>
        <v>0</v>
      </c>
      <c r="R35" s="160"/>
      <c r="S35" s="179" t="s">
        <v>74</v>
      </c>
      <c r="T35" s="180" t="n">
        <f aca="false">Q41</f>
        <v>0</v>
      </c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</row>
    <row r="36" customFormat="false" ht="12.75" hidden="false" customHeight="true" outlineLevel="0" collapsed="false">
      <c r="A36" s="172" t="s">
        <v>68</v>
      </c>
      <c r="B36" s="173" t="n">
        <f aca="false">IF(G34&gt;0,(B34-F34)/G34,0)</f>
        <v>0</v>
      </c>
      <c r="C36" s="163"/>
      <c r="D36" s="163"/>
      <c r="E36" s="163"/>
      <c r="F36" s="163"/>
      <c r="G36" s="163"/>
      <c r="H36" s="155"/>
      <c r="I36" s="179" t="s">
        <v>75</v>
      </c>
      <c r="J36" s="181" t="n">
        <f aca="false">B29</f>
        <v>0</v>
      </c>
      <c r="K36" s="155"/>
      <c r="L36" s="172" t="s">
        <v>68</v>
      </c>
      <c r="M36" s="173" t="n">
        <f aca="false">IF(R34&gt;0,(M34-Q34)/R34,0)</f>
        <v>0</v>
      </c>
      <c r="N36" s="163"/>
      <c r="O36" s="163"/>
      <c r="P36" s="163"/>
      <c r="Q36" s="163"/>
      <c r="R36" s="163"/>
      <c r="S36" s="155"/>
      <c r="T36" s="179" t="s">
        <v>75</v>
      </c>
      <c r="U36" s="181" t="n">
        <f aca="false">M29</f>
        <v>0</v>
      </c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</row>
    <row r="37" customFormat="false" ht="12.75" hidden="false" customHeight="true" outlineLevel="0" collapsed="false">
      <c r="B37" s="176" t="n">
        <f aca="false">IF(G34&gt;0,(B34+C34)/G34,0)</f>
        <v>0</v>
      </c>
      <c r="C37" s="155"/>
      <c r="D37" s="155"/>
      <c r="E37" s="155"/>
      <c r="F37" s="155"/>
      <c r="G37" s="155"/>
      <c r="H37" s="155"/>
      <c r="I37" s="179" t="s">
        <v>77</v>
      </c>
      <c r="J37" s="181" t="n">
        <f aca="false">B43</f>
        <v>0</v>
      </c>
      <c r="K37" s="155"/>
      <c r="M37" s="176" t="n">
        <f aca="false">IF(R34&gt;0,(M34+N34)/R34,0)</f>
        <v>0</v>
      </c>
      <c r="N37" s="155"/>
      <c r="O37" s="155"/>
      <c r="P37" s="155"/>
      <c r="Q37" s="155"/>
      <c r="R37" s="155"/>
      <c r="S37" s="155"/>
      <c r="T37" s="179" t="s">
        <v>77</v>
      </c>
      <c r="U37" s="181" t="n">
        <f aca="false">M43</f>
        <v>0</v>
      </c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</row>
    <row r="38" customFormat="false" ht="12.75" hidden="false" customHeight="true" outlineLevel="0" collapsed="false">
      <c r="A38" s="155"/>
      <c r="B38" s="178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78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</row>
    <row r="39" customFormat="false" ht="12.75" hidden="false" customHeight="true" outlineLevel="0" collapsed="false">
      <c r="B39" s="166" t="s">
        <v>3</v>
      </c>
      <c r="C39" s="154"/>
      <c r="D39" s="154"/>
      <c r="E39" s="154"/>
      <c r="F39" s="154"/>
      <c r="G39" s="154"/>
      <c r="H39" s="154"/>
      <c r="I39" s="155"/>
      <c r="J39" s="155"/>
      <c r="K39" s="155"/>
      <c r="L39" s="155"/>
      <c r="M39" s="166" t="s">
        <v>3</v>
      </c>
      <c r="N39" s="154"/>
      <c r="O39" s="154"/>
      <c r="P39" s="154"/>
      <c r="Q39" s="154"/>
      <c r="R39" s="154"/>
      <c r="S39" s="154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</row>
    <row r="40" customFormat="false" ht="12.75" hidden="false" customHeight="true" outlineLevel="0" collapsed="false">
      <c r="A40" s="156"/>
      <c r="B40" s="167" t="s">
        <v>51</v>
      </c>
      <c r="C40" s="167" t="s">
        <v>47</v>
      </c>
      <c r="D40" s="167" t="s">
        <v>78</v>
      </c>
      <c r="E40" s="167" t="s">
        <v>49</v>
      </c>
      <c r="F40" s="167" t="s">
        <v>52</v>
      </c>
      <c r="G40" s="167" t="s">
        <v>46</v>
      </c>
      <c r="H40" s="167" t="s">
        <v>5</v>
      </c>
      <c r="I40" s="160"/>
      <c r="J40" s="155"/>
      <c r="K40" s="155"/>
      <c r="L40" s="156"/>
      <c r="M40" s="167" t="s">
        <v>51</v>
      </c>
      <c r="N40" s="167" t="s">
        <v>47</v>
      </c>
      <c r="O40" s="167" t="s">
        <v>78</v>
      </c>
      <c r="P40" s="167" t="s">
        <v>49</v>
      </c>
      <c r="Q40" s="167" t="s">
        <v>52</v>
      </c>
      <c r="R40" s="167" t="s">
        <v>46</v>
      </c>
      <c r="S40" s="167" t="s">
        <v>5</v>
      </c>
      <c r="T40" s="160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</row>
    <row r="41" customFormat="false" ht="12.75" hidden="false" customHeight="true" outlineLevel="0" collapsed="false">
      <c r="A41" s="156"/>
      <c r="B41" s="169" t="n">
        <f aca="false">COUNTIF(B137:AE137,B40)</f>
        <v>0</v>
      </c>
      <c r="C41" s="169" t="n">
        <f aca="false">COUNTIF(B137:AE137,C40)</f>
        <v>0</v>
      </c>
      <c r="D41" s="169" t="n">
        <f aca="false">COUNTIF(B137:AE137,D40)</f>
        <v>0</v>
      </c>
      <c r="E41" s="169" t="n">
        <f aca="false">COUNTIF(B137:AE137,E40)</f>
        <v>0</v>
      </c>
      <c r="F41" s="169" t="n">
        <f aca="false">COUNTIF(B137:AE137,F40)</f>
        <v>0</v>
      </c>
      <c r="G41" s="169" t="n">
        <f aca="false">COUNTIF(B137:AE137,G40)</f>
        <v>0</v>
      </c>
      <c r="H41" s="169" t="n">
        <f aca="false">SUM(B41:G41)</f>
        <v>0</v>
      </c>
      <c r="I41" s="160"/>
      <c r="J41" s="155"/>
      <c r="K41" s="155"/>
      <c r="L41" s="156"/>
      <c r="M41" s="169" t="n">
        <f aca="false">COUNTIF(B138:AE138,M40)</f>
        <v>0</v>
      </c>
      <c r="N41" s="169" t="n">
        <f aca="false">COUNTIF(B138:AE138,N40)</f>
        <v>0</v>
      </c>
      <c r="O41" s="169" t="n">
        <f aca="false">COUNTIF(B138:AE138,O40)</f>
        <v>0</v>
      </c>
      <c r="P41" s="169" t="n">
        <f aca="false">COUNTIF(B138:AE138,P40)</f>
        <v>0</v>
      </c>
      <c r="Q41" s="169" t="n">
        <f aca="false">COUNTIF(B138:AE138,Q40)</f>
        <v>0</v>
      </c>
      <c r="R41" s="169" t="n">
        <f aca="false">COUNTIF(B138:AE138,R40)</f>
        <v>0</v>
      </c>
      <c r="S41" s="169" t="n">
        <f aca="false">SUM(M41:R41)</f>
        <v>0</v>
      </c>
      <c r="T41" s="160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</row>
    <row r="42" customFormat="false" ht="12.75" hidden="false" customHeight="true" outlineLevel="0" collapsed="false">
      <c r="A42" s="156"/>
      <c r="B42" s="170" t="n">
        <f aca="false">IF(H41&gt;0,B41/H41,0)</f>
        <v>0</v>
      </c>
      <c r="C42" s="170" t="n">
        <f aca="false">IF(H41&gt;0,C41/H41,0)</f>
        <v>0</v>
      </c>
      <c r="D42" s="170" t="n">
        <f aca="false">IF(H41&gt;0,D41/H41,0)</f>
        <v>0</v>
      </c>
      <c r="E42" s="170" t="n">
        <f aca="false">IF(H41&gt;0,E41/H41,0)</f>
        <v>0</v>
      </c>
      <c r="F42" s="170" t="n">
        <f aca="false">IF(H41&gt;0,F41/H41,0)</f>
        <v>0</v>
      </c>
      <c r="G42" s="170" t="n">
        <f aca="false">IF(H41&gt;0,G41/H41,0)</f>
        <v>0</v>
      </c>
      <c r="H42" s="170" t="n">
        <f aca="false">SUM(B42:G42)</f>
        <v>0</v>
      </c>
      <c r="I42" s="160"/>
      <c r="J42" s="155"/>
      <c r="K42" s="155"/>
      <c r="L42" s="156"/>
      <c r="M42" s="170" t="n">
        <f aca="false">IF(S41&gt;0,M41/S41,0)</f>
        <v>0</v>
      </c>
      <c r="N42" s="170" t="n">
        <f aca="false">IF(S41&gt;0,N41/S41,0)</f>
        <v>0</v>
      </c>
      <c r="O42" s="170" t="n">
        <f aca="false">IF(S41&gt;0,O41/S41,0)</f>
        <v>0</v>
      </c>
      <c r="P42" s="170" t="n">
        <f aca="false">IF(S41&gt;0,P41/S41,0)</f>
        <v>0</v>
      </c>
      <c r="Q42" s="170" t="n">
        <f aca="false">IF(S41&gt;0,Q41/S41,0)</f>
        <v>0</v>
      </c>
      <c r="R42" s="170" t="n">
        <f aca="false">IF(S41&gt;0,R41/S41,0)</f>
        <v>0</v>
      </c>
      <c r="S42" s="170" t="n">
        <f aca="false">SUM(M42:R42)</f>
        <v>0</v>
      </c>
      <c r="T42" s="160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</row>
    <row r="43" customFormat="false" ht="12.75" hidden="false" customHeight="true" outlineLevel="0" collapsed="false">
      <c r="A43" s="172" t="s">
        <v>67</v>
      </c>
      <c r="B43" s="183" t="n">
        <f aca="false">IF(H41&gt;0,(B41-G41)/H41,0)</f>
        <v>0</v>
      </c>
      <c r="C43" s="163"/>
      <c r="D43" s="163"/>
      <c r="E43" s="163"/>
      <c r="F43" s="163"/>
      <c r="G43" s="163"/>
      <c r="H43" s="163"/>
      <c r="I43" s="155"/>
      <c r="J43" s="155"/>
      <c r="K43" s="155"/>
      <c r="L43" s="172" t="s">
        <v>67</v>
      </c>
      <c r="M43" s="183" t="n">
        <f aca="false">IF(S41&gt;0,(M41-R41)/S41,0)</f>
        <v>0</v>
      </c>
      <c r="N43" s="163"/>
      <c r="O43" s="163"/>
      <c r="P43" s="163"/>
      <c r="Q43" s="163"/>
      <c r="R43" s="163"/>
      <c r="S43" s="163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</row>
    <row r="44" customFormat="false" ht="12.75" hidden="false" customHeight="true" outlineLevel="0" collapsed="false">
      <c r="A44" s="172" t="s">
        <v>68</v>
      </c>
      <c r="B44" s="184" t="n">
        <f aca="false">IF(H41&gt;0,(B41+C41+D41+E41)/H41,0)</f>
        <v>0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72" t="s">
        <v>68</v>
      </c>
      <c r="M44" s="184" t="n">
        <f aca="false">IF(S41&gt;0,(M41+N41+O41+P41)/S41,0)</f>
        <v>0</v>
      </c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</row>
    <row r="45" customFormat="false" ht="12.75" hidden="false" customHeight="true" outlineLevel="0" collapsed="false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</row>
    <row r="46" customFormat="false" ht="12.75" hidden="false" customHeight="true" outlineLevel="0" collapsed="false">
      <c r="A46" s="155"/>
      <c r="B46" s="165"/>
      <c r="C46" s="155"/>
      <c r="D46" s="155"/>
      <c r="E46" s="155"/>
      <c r="F46" s="155"/>
      <c r="G46" s="155"/>
      <c r="H46" s="155"/>
      <c r="I46" s="16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</row>
    <row r="47" customFormat="false" ht="12.75" hidden="false" customHeight="true" outlineLevel="0" collapsed="false">
      <c r="A47" s="164" t="s">
        <v>88</v>
      </c>
      <c r="B47" s="166" t="s">
        <v>2</v>
      </c>
      <c r="C47" s="154"/>
      <c r="D47" s="154"/>
      <c r="E47" s="154"/>
      <c r="F47" s="154"/>
      <c r="G47" s="154"/>
      <c r="H47" s="155"/>
      <c r="I47" s="166" t="s">
        <v>4</v>
      </c>
      <c r="J47" s="154"/>
      <c r="K47" s="155"/>
      <c r="L47" s="164" t="s">
        <v>89</v>
      </c>
      <c r="M47" s="166" t="s">
        <v>2</v>
      </c>
      <c r="N47" s="154"/>
      <c r="O47" s="154"/>
      <c r="P47" s="154"/>
      <c r="Q47" s="154"/>
      <c r="R47" s="154"/>
      <c r="S47" s="155"/>
      <c r="T47" s="166" t="s">
        <v>4</v>
      </c>
      <c r="U47" s="154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</row>
    <row r="48" customFormat="false" ht="12.75" hidden="false" customHeight="true" outlineLevel="0" collapsed="false">
      <c r="A48" s="156"/>
      <c r="B48" s="167" t="s">
        <v>57</v>
      </c>
      <c r="C48" s="167" t="s">
        <v>56</v>
      </c>
      <c r="D48" s="167" t="s">
        <v>54</v>
      </c>
      <c r="E48" s="167" t="s">
        <v>58</v>
      </c>
      <c r="F48" s="167" t="s">
        <v>59</v>
      </c>
      <c r="G48" s="167" t="s">
        <v>5</v>
      </c>
      <c r="H48" s="168"/>
      <c r="I48" s="167" t="s">
        <v>61</v>
      </c>
      <c r="J48" s="167" t="s">
        <v>53</v>
      </c>
      <c r="K48" s="186"/>
      <c r="L48" s="156"/>
      <c r="M48" s="167" t="s">
        <v>57</v>
      </c>
      <c r="N48" s="167" t="s">
        <v>56</v>
      </c>
      <c r="O48" s="167" t="s">
        <v>54</v>
      </c>
      <c r="P48" s="167" t="s">
        <v>58</v>
      </c>
      <c r="Q48" s="167" t="s">
        <v>59</v>
      </c>
      <c r="R48" s="167" t="s">
        <v>5</v>
      </c>
      <c r="S48" s="168"/>
      <c r="T48" s="167" t="s">
        <v>61</v>
      </c>
      <c r="U48" s="167" t="s">
        <v>53</v>
      </c>
      <c r="V48" s="160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</row>
    <row r="49" customFormat="false" ht="12.75" hidden="false" customHeight="true" outlineLevel="0" collapsed="false">
      <c r="A49" s="156"/>
      <c r="B49" s="169" t="n">
        <f aca="false">COUNTIF(B139:AE139,B48)</f>
        <v>0</v>
      </c>
      <c r="C49" s="169" t="n">
        <f aca="false">COUNTIF(B139:AE139,C48)</f>
        <v>0</v>
      </c>
      <c r="D49" s="169" t="n">
        <f aca="false">COUNTIF(B139:AE139,D48)</f>
        <v>0</v>
      </c>
      <c r="E49" s="169" t="n">
        <f aca="false">COUNTIF(B139:AE139,E48)</f>
        <v>0</v>
      </c>
      <c r="F49" s="169" t="n">
        <f aca="false">COUNTIF(B139:AE139,F48)</f>
        <v>0</v>
      </c>
      <c r="G49" s="169" t="n">
        <f aca="false">SUM(B49:F49)</f>
        <v>0</v>
      </c>
      <c r="H49" s="168"/>
      <c r="I49" s="169" t="n">
        <f aca="false">COUNTIF(B139:AE139,I48)</f>
        <v>0</v>
      </c>
      <c r="J49" s="169" t="n">
        <f aca="false">COUNTIF(B139:AE139,J48)</f>
        <v>0</v>
      </c>
      <c r="K49" s="186"/>
      <c r="L49" s="156"/>
      <c r="M49" s="169" t="n">
        <f aca="false">COUNTIF(B140:AE140,M48)</f>
        <v>0</v>
      </c>
      <c r="N49" s="169" t="n">
        <f aca="false">COUNTIF(B140:AE140,N48)</f>
        <v>0</v>
      </c>
      <c r="O49" s="169" t="n">
        <f aca="false">COUNTIF(B140:AE140,O48)</f>
        <v>0</v>
      </c>
      <c r="P49" s="169" t="n">
        <f aca="false">COUNTIF(B140:AE140,P48)</f>
        <v>0</v>
      </c>
      <c r="Q49" s="169" t="n">
        <f aca="false">COUNTIF(B140:AE140,Q48)</f>
        <v>0</v>
      </c>
      <c r="R49" s="169" t="n">
        <f aca="false">SUM(M49:Q49)</f>
        <v>0</v>
      </c>
      <c r="S49" s="168"/>
      <c r="T49" s="169" t="n">
        <f aca="false">COUNTIF(B140:AE140,T48)</f>
        <v>0</v>
      </c>
      <c r="U49" s="169" t="n">
        <f aca="false">COUNTIF(B140:AE140,U48)</f>
        <v>0</v>
      </c>
      <c r="V49" s="160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</row>
    <row r="50" customFormat="false" ht="12.75" hidden="false" customHeight="true" outlineLevel="0" collapsed="false">
      <c r="A50" s="156"/>
      <c r="B50" s="170" t="n">
        <f aca="false">IF(G49&gt;0,B49/G49,0)</f>
        <v>0</v>
      </c>
      <c r="C50" s="170" t="n">
        <f aca="false">IF(G49&gt;0,C49/G49,0)</f>
        <v>0</v>
      </c>
      <c r="D50" s="170" t="n">
        <f aca="false">IF(G49&gt;0,D49/G49,0)</f>
        <v>0</v>
      </c>
      <c r="E50" s="170" t="n">
        <f aca="false">IF(G49&gt;0,E49/G49,0)</f>
        <v>0</v>
      </c>
      <c r="F50" s="170" t="n">
        <f aca="false">IF(G49&gt;0,F49/G49,0)</f>
        <v>0</v>
      </c>
      <c r="G50" s="171" t="n">
        <f aca="false">SUM(B50:F50)</f>
        <v>0</v>
      </c>
      <c r="H50" s="160"/>
      <c r="I50" s="163"/>
      <c r="J50" s="163"/>
      <c r="K50" s="153"/>
      <c r="L50" s="156"/>
      <c r="M50" s="170" t="n">
        <f aca="false">IF(R49&gt;0,M49/R49,0)</f>
        <v>0</v>
      </c>
      <c r="N50" s="170" t="n">
        <f aca="false">IF(R49&gt;0,N49/R49,0)</f>
        <v>0</v>
      </c>
      <c r="O50" s="170" t="n">
        <f aca="false">IF(R49&gt;0,O49/R49,0)</f>
        <v>0</v>
      </c>
      <c r="P50" s="170" t="n">
        <f aca="false">IF(R49&gt;0,P49/R49,0)</f>
        <v>0</v>
      </c>
      <c r="Q50" s="170" t="n">
        <f aca="false">IF(R49&gt;0,Q49/R49,0)</f>
        <v>0</v>
      </c>
      <c r="R50" s="171" t="n">
        <f aca="false">SUM(M50:Q50)</f>
        <v>0</v>
      </c>
      <c r="S50" s="160"/>
      <c r="T50" s="163"/>
      <c r="U50" s="163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</row>
    <row r="51" customFormat="false" ht="12.75" hidden="false" customHeight="true" outlineLevel="0" collapsed="false">
      <c r="A51" s="172" t="s">
        <v>67</v>
      </c>
      <c r="B51" s="173" t="n">
        <f aca="false">IF(G49&gt;0,(B49-F49)/G49,0)</f>
        <v>0</v>
      </c>
      <c r="C51" s="163"/>
      <c r="D51" s="174"/>
      <c r="E51" s="174"/>
      <c r="F51" s="174"/>
      <c r="G51" s="163"/>
      <c r="H51" s="155"/>
      <c r="I51" s="155"/>
      <c r="J51" s="155"/>
      <c r="K51" s="153"/>
      <c r="L51" s="172" t="s">
        <v>67</v>
      </c>
      <c r="M51" s="173" t="n">
        <f aca="false">IF(R49&gt;0,(M49-Q49)/R49,0)</f>
        <v>0</v>
      </c>
      <c r="N51" s="163"/>
      <c r="O51" s="174"/>
      <c r="P51" s="174"/>
      <c r="Q51" s="174"/>
      <c r="R51" s="163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</row>
    <row r="52" customFormat="false" ht="12.75" hidden="false" customHeight="true" outlineLevel="0" collapsed="false">
      <c r="A52" s="172" t="s">
        <v>68</v>
      </c>
      <c r="B52" s="176" t="n">
        <f aca="false">IF(G49&gt;0,(B49+C49)/G49,0)</f>
        <v>0</v>
      </c>
      <c r="C52" s="177"/>
      <c r="D52" s="155"/>
      <c r="E52" s="155"/>
      <c r="F52" s="155"/>
      <c r="G52" s="155"/>
      <c r="H52" s="155"/>
      <c r="I52" s="155"/>
      <c r="J52" s="155"/>
      <c r="K52" s="153"/>
      <c r="L52" s="172" t="s">
        <v>68</v>
      </c>
      <c r="M52" s="176" t="n">
        <f aca="false">IF(R49&gt;0,(M49+N49)/R49,0)</f>
        <v>0</v>
      </c>
      <c r="N52" s="177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</row>
    <row r="53" customFormat="false" ht="12.75" hidden="false" customHeight="true" outlineLevel="0" collapsed="false">
      <c r="A53" s="155"/>
      <c r="B53" s="178"/>
      <c r="C53" s="177"/>
      <c r="D53" s="155"/>
      <c r="E53" s="155"/>
      <c r="F53" s="155"/>
      <c r="G53" s="155"/>
      <c r="H53" s="155"/>
      <c r="I53" s="165" t="s">
        <v>69</v>
      </c>
      <c r="J53" s="155"/>
      <c r="K53" s="153"/>
      <c r="L53" s="155"/>
      <c r="M53" s="178"/>
      <c r="N53" s="177"/>
      <c r="O53" s="155"/>
      <c r="P53" s="155"/>
      <c r="Q53" s="155"/>
      <c r="R53" s="155"/>
      <c r="S53" s="155"/>
      <c r="T53" s="165" t="s">
        <v>69</v>
      </c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</row>
    <row r="54" customFormat="false" ht="12.75" hidden="false" customHeight="true" outlineLevel="0" collapsed="false">
      <c r="A54" s="155"/>
      <c r="B54" s="166" t="s">
        <v>1</v>
      </c>
      <c r="C54" s="154"/>
      <c r="D54" s="154"/>
      <c r="E54" s="154"/>
      <c r="F54" s="154"/>
      <c r="G54" s="154"/>
      <c r="H54" s="155"/>
      <c r="I54" s="179" t="s">
        <v>0</v>
      </c>
      <c r="J54" s="180" t="n">
        <f aca="false">B56+B63+I49</f>
        <v>0</v>
      </c>
      <c r="K54" s="153"/>
      <c r="L54" s="155"/>
      <c r="M54" s="166" t="s">
        <v>1</v>
      </c>
      <c r="N54" s="154"/>
      <c r="O54" s="154"/>
      <c r="P54" s="154"/>
      <c r="Q54" s="154"/>
      <c r="R54" s="154"/>
      <c r="S54" s="155"/>
      <c r="T54" s="179" t="s">
        <v>0</v>
      </c>
      <c r="U54" s="180" t="n">
        <f aca="false">M56+M63+T49</f>
        <v>0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</row>
    <row r="55" customFormat="false" ht="12.75" hidden="false" customHeight="true" outlineLevel="0" collapsed="false">
      <c r="A55" s="156"/>
      <c r="B55" s="167" t="s">
        <v>50</v>
      </c>
      <c r="C55" s="167" t="s">
        <v>45</v>
      </c>
      <c r="D55" s="167" t="s">
        <v>70</v>
      </c>
      <c r="E55" s="167" t="s">
        <v>71</v>
      </c>
      <c r="F55" s="167" t="s">
        <v>55</v>
      </c>
      <c r="G55" s="167" t="s">
        <v>5</v>
      </c>
      <c r="H55" s="160"/>
      <c r="I55" s="179" t="s">
        <v>72</v>
      </c>
      <c r="J55" s="180" t="n">
        <f aca="false">G63+F56</f>
        <v>0</v>
      </c>
      <c r="K55" s="153"/>
      <c r="L55" s="156"/>
      <c r="M55" s="167" t="s">
        <v>50</v>
      </c>
      <c r="N55" s="167" t="s">
        <v>45</v>
      </c>
      <c r="O55" s="167" t="s">
        <v>70</v>
      </c>
      <c r="P55" s="167" t="s">
        <v>71</v>
      </c>
      <c r="Q55" s="167" t="s">
        <v>55</v>
      </c>
      <c r="R55" s="167" t="s">
        <v>5</v>
      </c>
      <c r="S55" s="160"/>
      <c r="T55" s="179" t="s">
        <v>72</v>
      </c>
      <c r="U55" s="180" t="n">
        <f aca="false">R63+Q56</f>
        <v>0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</row>
    <row r="56" customFormat="false" ht="12.75" hidden="false" customHeight="true" outlineLevel="0" collapsed="false">
      <c r="A56" s="156"/>
      <c r="B56" s="169" t="n">
        <f aca="false">COUNTIF(B139:AE139,B55)</f>
        <v>0</v>
      </c>
      <c r="C56" s="169" t="n">
        <f aca="false">COUNTIF(B139:AE139,C55)</f>
        <v>0</v>
      </c>
      <c r="D56" s="169" t="n">
        <f aca="false">COUNTIF(B139:AE139,D55)</f>
        <v>0</v>
      </c>
      <c r="E56" s="169" t="n">
        <f aca="false">COUNTIF(B139:AE139,E55)</f>
        <v>0</v>
      </c>
      <c r="F56" s="169" t="n">
        <f aca="false">COUNTIF(B139:AE139,F55)</f>
        <v>0</v>
      </c>
      <c r="G56" s="169" t="n">
        <f aca="false">SUM(B56:F56)</f>
        <v>0</v>
      </c>
      <c r="H56" s="160"/>
      <c r="I56" s="179" t="s">
        <v>73</v>
      </c>
      <c r="J56" s="180" t="n">
        <f aca="false">F49</f>
        <v>0</v>
      </c>
      <c r="K56" s="153"/>
      <c r="L56" s="156"/>
      <c r="M56" s="169" t="n">
        <f aca="false">COUNTIF(B140:AE140,M55)</f>
        <v>0</v>
      </c>
      <c r="N56" s="169" t="n">
        <f aca="false">COUNTIF(B140:AE140,N55)</f>
        <v>0</v>
      </c>
      <c r="O56" s="169" t="n">
        <f aca="false">COUNTIF(B140:AE140,O55)</f>
        <v>0</v>
      </c>
      <c r="P56" s="169" t="n">
        <f aca="false">COUNTIF(B140:AE140,P55)</f>
        <v>0</v>
      </c>
      <c r="Q56" s="169" t="n">
        <f aca="false">COUNTIF(B140:AE140,Q55)</f>
        <v>0</v>
      </c>
      <c r="R56" s="169" t="n">
        <f aca="false">SUM(M56:Q56)</f>
        <v>0</v>
      </c>
      <c r="S56" s="160"/>
      <c r="T56" s="179" t="s">
        <v>73</v>
      </c>
      <c r="U56" s="180" t="n">
        <f aca="false">Q49</f>
        <v>0</v>
      </c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</row>
    <row r="57" customFormat="false" ht="12.75" hidden="false" customHeight="true" outlineLevel="0" collapsed="false">
      <c r="A57" s="156"/>
      <c r="B57" s="170" t="n">
        <f aca="false">IF(G56&gt;0,B56/G56,0)</f>
        <v>0</v>
      </c>
      <c r="C57" s="170" t="n">
        <f aca="false">IF(G46&gt;0,C56/G56,0)</f>
        <v>0</v>
      </c>
      <c r="D57" s="170" t="n">
        <f aca="false">IF(G56&gt;0,D56/G56,0)</f>
        <v>0</v>
      </c>
      <c r="E57" s="170" t="n">
        <f aca="false">IF(G46&gt;0,E56/G56,0)</f>
        <v>0</v>
      </c>
      <c r="F57" s="170" t="n">
        <f aca="false">IF(G46&gt;0,F56/G56,0)</f>
        <v>0</v>
      </c>
      <c r="G57" s="170" t="n">
        <f aca="false">SUM(B57:F57)</f>
        <v>0</v>
      </c>
      <c r="H57" s="160"/>
      <c r="I57" s="179" t="s">
        <v>74</v>
      </c>
      <c r="J57" s="180" t="n">
        <f aca="false">F63</f>
        <v>0</v>
      </c>
      <c r="K57" s="153"/>
      <c r="L57" s="156"/>
      <c r="M57" s="170" t="n">
        <f aca="false">IF(R56&gt;0,M56/R56,0)</f>
        <v>0</v>
      </c>
      <c r="N57" s="170" t="n">
        <f aca="false">IF(G113&gt;0,N56/R56,0)</f>
        <v>0</v>
      </c>
      <c r="O57" s="170" t="n">
        <f aca="false">IF(R56&gt;0,O56/R56,0)</f>
        <v>0</v>
      </c>
      <c r="P57" s="170" t="n">
        <f aca="false">IF(G113&gt;0,P56/R56,0)</f>
        <v>0</v>
      </c>
      <c r="Q57" s="170" t="n">
        <f aca="false">IF(G113&gt;0,Q56/R56,0)</f>
        <v>0</v>
      </c>
      <c r="R57" s="170" t="n">
        <f aca="false">SUM(M57:Q57)</f>
        <v>0</v>
      </c>
      <c r="S57" s="160"/>
      <c r="T57" s="179" t="s">
        <v>74</v>
      </c>
      <c r="U57" s="180" t="n">
        <f aca="false">Q63</f>
        <v>0</v>
      </c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</row>
    <row r="58" customFormat="false" ht="12.75" hidden="false" customHeight="true" outlineLevel="0" collapsed="false">
      <c r="A58" s="172" t="s">
        <v>67</v>
      </c>
      <c r="B58" s="173" t="n">
        <f aca="false">IF(G56&gt;0,(B56-F56)/G56,0)</f>
        <v>0</v>
      </c>
      <c r="C58" s="163"/>
      <c r="D58" s="163"/>
      <c r="E58" s="163"/>
      <c r="F58" s="163"/>
      <c r="G58" s="163"/>
      <c r="H58" s="155"/>
      <c r="I58" s="179" t="s">
        <v>75</v>
      </c>
      <c r="J58" s="181" t="n">
        <f aca="false">B51</f>
        <v>0</v>
      </c>
      <c r="K58" s="153"/>
      <c r="L58" s="172" t="s">
        <v>67</v>
      </c>
      <c r="M58" s="173" t="n">
        <f aca="false">IF(R56&gt;0,(M56-Q56)/R56,0)</f>
        <v>0</v>
      </c>
      <c r="N58" s="163"/>
      <c r="O58" s="163"/>
      <c r="P58" s="163"/>
      <c r="Q58" s="163"/>
      <c r="R58" s="163"/>
      <c r="S58" s="155"/>
      <c r="T58" s="179" t="s">
        <v>75</v>
      </c>
      <c r="U58" s="181" t="n">
        <f aca="false">M51</f>
        <v>0</v>
      </c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</row>
    <row r="59" customFormat="false" ht="12.75" hidden="false" customHeight="true" outlineLevel="0" collapsed="false">
      <c r="A59" s="172" t="s">
        <v>68</v>
      </c>
      <c r="B59" s="176" t="n">
        <f aca="false">IF(G56&gt;0,(B56+C56)/G56,0)</f>
        <v>0</v>
      </c>
      <c r="C59" s="155"/>
      <c r="D59" s="155"/>
      <c r="E59" s="155"/>
      <c r="F59" s="155"/>
      <c r="G59" s="155"/>
      <c r="H59" s="155"/>
      <c r="I59" s="179" t="s">
        <v>77</v>
      </c>
      <c r="J59" s="181" t="n">
        <f aca="false">B65</f>
        <v>0</v>
      </c>
      <c r="K59" s="153"/>
      <c r="L59" s="172" t="s">
        <v>68</v>
      </c>
      <c r="M59" s="176" t="n">
        <f aca="false">IF(R56&gt;0,(M56+N56)/R56,0)</f>
        <v>0</v>
      </c>
      <c r="N59" s="155"/>
      <c r="O59" s="155"/>
      <c r="P59" s="155"/>
      <c r="Q59" s="155"/>
      <c r="R59" s="155"/>
      <c r="S59" s="155"/>
      <c r="T59" s="179" t="s">
        <v>77</v>
      </c>
      <c r="U59" s="181" t="n">
        <f aca="false">M65</f>
        <v>0</v>
      </c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</row>
    <row r="60" customFormat="false" ht="12.75" hidden="false" customHeight="true" outlineLevel="0" collapsed="false">
      <c r="A60" s="155"/>
      <c r="B60" s="184"/>
      <c r="C60" s="155"/>
      <c r="D60" s="155"/>
      <c r="E60" s="155"/>
      <c r="F60" s="155"/>
      <c r="G60" s="155"/>
      <c r="H60" s="155"/>
      <c r="I60" s="155"/>
      <c r="J60" s="155"/>
      <c r="K60" s="153"/>
      <c r="L60" s="155"/>
      <c r="M60" s="178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</row>
    <row r="61" customFormat="false" ht="12.75" hidden="false" customHeight="true" outlineLevel="0" collapsed="false">
      <c r="A61" s="155"/>
      <c r="B61" s="166" t="s">
        <v>3</v>
      </c>
      <c r="C61" s="154"/>
      <c r="D61" s="154"/>
      <c r="E61" s="154"/>
      <c r="F61" s="154"/>
      <c r="G61" s="154"/>
      <c r="H61" s="154"/>
      <c r="I61" s="155"/>
      <c r="J61" s="155"/>
      <c r="K61" s="153"/>
      <c r="L61" s="155"/>
      <c r="M61" s="166" t="s">
        <v>3</v>
      </c>
      <c r="N61" s="154"/>
      <c r="O61" s="154"/>
      <c r="P61" s="154"/>
      <c r="Q61" s="154"/>
      <c r="R61" s="154"/>
      <c r="S61" s="154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</row>
    <row r="62" customFormat="false" ht="12.75" hidden="false" customHeight="true" outlineLevel="0" collapsed="false">
      <c r="A62" s="156"/>
      <c r="B62" s="167" t="s">
        <v>51</v>
      </c>
      <c r="C62" s="167" t="s">
        <v>47</v>
      </c>
      <c r="D62" s="167" t="s">
        <v>78</v>
      </c>
      <c r="E62" s="167" t="s">
        <v>49</v>
      </c>
      <c r="F62" s="167" t="s">
        <v>52</v>
      </c>
      <c r="G62" s="167" t="s">
        <v>46</v>
      </c>
      <c r="H62" s="167" t="s">
        <v>5</v>
      </c>
      <c r="I62" s="160"/>
      <c r="J62" s="155"/>
      <c r="K62" s="153"/>
      <c r="L62" s="156"/>
      <c r="M62" s="167" t="s">
        <v>51</v>
      </c>
      <c r="N62" s="167" t="s">
        <v>47</v>
      </c>
      <c r="O62" s="167" t="s">
        <v>78</v>
      </c>
      <c r="P62" s="167" t="s">
        <v>49</v>
      </c>
      <c r="Q62" s="167" t="s">
        <v>52</v>
      </c>
      <c r="R62" s="167" t="s">
        <v>46</v>
      </c>
      <c r="S62" s="167" t="s">
        <v>5</v>
      </c>
      <c r="T62" s="160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</row>
    <row r="63" customFormat="false" ht="12.75" hidden="false" customHeight="true" outlineLevel="0" collapsed="false">
      <c r="A63" s="156"/>
      <c r="B63" s="169" t="n">
        <f aca="false">COUNTIF(B139:AE139,B62)</f>
        <v>0</v>
      </c>
      <c r="C63" s="169" t="n">
        <f aca="false">COUNTIF(B139:AE139,C62)</f>
        <v>0</v>
      </c>
      <c r="D63" s="169" t="n">
        <f aca="false">COUNTIF(B139:AE139,D62)</f>
        <v>0</v>
      </c>
      <c r="E63" s="169" t="n">
        <f aca="false">COUNTIF(B139:AE139,E62)</f>
        <v>0</v>
      </c>
      <c r="F63" s="169" t="n">
        <f aca="false">COUNTIF(B139:AE139,F62)</f>
        <v>0</v>
      </c>
      <c r="G63" s="169" t="n">
        <f aca="false">COUNTIF(B139:AE139,G62)</f>
        <v>0</v>
      </c>
      <c r="H63" s="169" t="n">
        <f aca="false">SUM(B63:G63)</f>
        <v>0</v>
      </c>
      <c r="I63" s="160"/>
      <c r="J63" s="155"/>
      <c r="K63" s="153"/>
      <c r="L63" s="156"/>
      <c r="M63" s="169" t="n">
        <f aca="false">COUNTIF(B140:AE140,M62)</f>
        <v>0</v>
      </c>
      <c r="N63" s="169" t="n">
        <f aca="false">COUNTIF(B140:AE140,N62)</f>
        <v>0</v>
      </c>
      <c r="O63" s="169" t="n">
        <f aca="false">COUNTIF(B140:AE140,O62)</f>
        <v>0</v>
      </c>
      <c r="P63" s="169" t="n">
        <f aca="false">COUNTIF(B140:AE140,P62)</f>
        <v>0</v>
      </c>
      <c r="Q63" s="169" t="n">
        <f aca="false">COUNTIF(B140:AE140,Q62)</f>
        <v>0</v>
      </c>
      <c r="R63" s="169" t="n">
        <f aca="false">COUNTIF(B140:AE140,R62)</f>
        <v>0</v>
      </c>
      <c r="S63" s="169" t="n">
        <f aca="false">SUM(M63:R63)</f>
        <v>0</v>
      </c>
      <c r="T63" s="160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</row>
    <row r="64" customFormat="false" ht="12.75" hidden="false" customHeight="true" outlineLevel="0" collapsed="false">
      <c r="A64" s="156"/>
      <c r="B64" s="170" t="n">
        <f aca="false">IF(H63&gt;0,B63/H63,0)</f>
        <v>0</v>
      </c>
      <c r="C64" s="170" t="n">
        <f aca="false">IF(H63&gt;0,C63/H63,0)</f>
        <v>0</v>
      </c>
      <c r="D64" s="170" t="n">
        <f aca="false">IF(H63&gt;0,D63/H63,0)</f>
        <v>0</v>
      </c>
      <c r="E64" s="170" t="n">
        <f aca="false">IF(H63&gt;0,E63/H63,0)</f>
        <v>0</v>
      </c>
      <c r="F64" s="170" t="n">
        <f aca="false">IF(H63&gt;0,F63/H63,0)</f>
        <v>0</v>
      </c>
      <c r="G64" s="170" t="n">
        <f aca="false">IF(H63&gt;0,G63/H63,0)</f>
        <v>0</v>
      </c>
      <c r="H64" s="170" t="n">
        <f aca="false">SUM(B64:G64)</f>
        <v>0</v>
      </c>
      <c r="I64" s="160"/>
      <c r="J64" s="155"/>
      <c r="K64" s="153"/>
      <c r="L64" s="156"/>
      <c r="M64" s="170" t="n">
        <f aca="false">IF(S63&gt;0,M63/S63,0)</f>
        <v>0</v>
      </c>
      <c r="N64" s="170" t="n">
        <f aca="false">IF(S63&gt;0,N63/S63,0)</f>
        <v>0</v>
      </c>
      <c r="O64" s="170" t="n">
        <f aca="false">IF(S63&gt;0,O63/S63,0)</f>
        <v>0</v>
      </c>
      <c r="P64" s="170" t="n">
        <f aca="false">IF(S63&gt;0,P63/S63,0)</f>
        <v>0</v>
      </c>
      <c r="Q64" s="170" t="n">
        <f aca="false">IF(S63&gt;0,Q63/S63,0)</f>
        <v>0</v>
      </c>
      <c r="R64" s="170" t="n">
        <f aca="false">IF(S63&gt;0,R63/S63,0)</f>
        <v>0</v>
      </c>
      <c r="S64" s="170" t="n">
        <f aca="false">SUM(M64:R64)</f>
        <v>0</v>
      </c>
      <c r="T64" s="160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</row>
    <row r="65" customFormat="false" ht="12.75" hidden="false" customHeight="true" outlineLevel="0" collapsed="false">
      <c r="A65" s="172" t="s">
        <v>67</v>
      </c>
      <c r="B65" s="183" t="n">
        <f aca="false">IF(H63&gt;0,(B63-G63)/H63,0)</f>
        <v>0</v>
      </c>
      <c r="C65" s="163"/>
      <c r="D65" s="163"/>
      <c r="E65" s="163"/>
      <c r="F65" s="163"/>
      <c r="G65" s="163"/>
      <c r="H65" s="163"/>
      <c r="I65" s="155"/>
      <c r="J65" s="155"/>
      <c r="K65" s="153"/>
      <c r="L65" s="172" t="s">
        <v>67</v>
      </c>
      <c r="M65" s="183" t="n">
        <f aca="false">IF(S63&gt;0,(M63-R63)/S63,0)</f>
        <v>0</v>
      </c>
      <c r="N65" s="163"/>
      <c r="O65" s="163"/>
      <c r="P65" s="163"/>
      <c r="Q65" s="163"/>
      <c r="R65" s="163"/>
      <c r="S65" s="163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</row>
    <row r="66" customFormat="false" ht="12.75" hidden="false" customHeight="true" outlineLevel="0" collapsed="false">
      <c r="A66" s="172" t="s">
        <v>68</v>
      </c>
      <c r="B66" s="184" t="n">
        <f aca="false">IF(H63&gt;0,(B63+C63+D63+E63)/H63,0)</f>
        <v>0</v>
      </c>
      <c r="C66" s="155"/>
      <c r="D66" s="155"/>
      <c r="E66" s="155"/>
      <c r="F66" s="155"/>
      <c r="G66" s="155"/>
      <c r="H66" s="155"/>
      <c r="I66" s="155"/>
      <c r="J66" s="155"/>
      <c r="K66" s="153"/>
      <c r="L66" s="172" t="s">
        <v>68</v>
      </c>
      <c r="M66" s="184" t="n">
        <f aca="false">IF(S63&gt;0,(M63+N63+O63+P63)/S63,0)</f>
        <v>0</v>
      </c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</row>
    <row r="67" customFormat="false" ht="12.75" hidden="false" customHeight="true" outlineLevel="0" collapsed="false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</row>
    <row r="68" customFormat="false" ht="12.75" hidden="false" customHeight="true" outlineLevel="0" collapsed="false">
      <c r="A68" s="155"/>
      <c r="B68" s="18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</row>
    <row r="69" customFormat="false" ht="12.75" hidden="false" customHeight="true" outlineLevel="0" collapsed="false">
      <c r="A69" s="155"/>
      <c r="B69" s="165"/>
      <c r="C69" s="155"/>
      <c r="D69" s="155"/>
      <c r="E69" s="155"/>
      <c r="F69" s="155"/>
      <c r="G69" s="155"/>
      <c r="H69" s="155"/>
      <c r="I69" s="16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</row>
    <row r="70" customFormat="false" ht="12.75" hidden="false" customHeight="true" outlineLevel="0" collapsed="false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</row>
    <row r="71" customFormat="false" ht="12.75" hidden="false" customHeight="true" outlineLevel="0" collapsed="false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</row>
    <row r="72" customFormat="false" ht="12.75" hidden="false" customHeight="true" outlineLevel="0" collapsed="false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</row>
    <row r="73" customFormat="false" ht="12.75" hidden="false" customHeight="true" outlineLevel="0" collapsed="false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</row>
    <row r="74" customFormat="false" ht="12.75" hidden="false" customHeight="true" outlineLevel="0" collapsed="false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</row>
    <row r="75" customFormat="false" ht="12.75" hidden="false" customHeight="true" outlineLevel="0" collapsed="false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</row>
    <row r="76" customFormat="false" ht="12.75" hidden="false" customHeight="true" outlineLevel="0" collapsed="false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</row>
    <row r="77" customFormat="false" ht="12.75" hidden="false" customHeight="true" outlineLevel="0" collapsed="false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</row>
    <row r="78" customFormat="false" ht="12.75" hidden="false" customHeight="true" outlineLevel="0" collapsed="false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</row>
    <row r="79" customFormat="false" ht="12.75" hidden="false" customHeight="true" outlineLevel="0" collapsed="false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</row>
    <row r="80" customFormat="false" ht="12.75" hidden="false" customHeight="true" outlineLevel="0" collapsed="false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</row>
    <row r="81" customFormat="false" ht="12.75" hidden="false" customHeight="true" outlineLevel="0" collapsed="false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</row>
    <row r="82" customFormat="false" ht="12.75" hidden="false" customHeight="true" outlineLevel="0" collapsed="false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</row>
    <row r="83" customFormat="false" ht="12.75" hidden="false" customHeight="true" outlineLevel="0" collapsed="false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</row>
    <row r="84" customFormat="false" ht="12.75" hidden="false" customHeight="true" outlineLevel="0" collapsed="false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</row>
    <row r="85" customFormat="false" ht="12.75" hidden="false" customHeight="true" outlineLevel="0" collapsed="false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</row>
    <row r="86" customFormat="false" ht="12.75" hidden="false" customHeight="true" outlineLevel="0" collapsed="false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</row>
    <row r="87" customFormat="false" ht="12.75" hidden="false" customHeight="true" outlineLevel="0" collapsed="false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</row>
    <row r="88" customFormat="false" ht="12.75" hidden="false" customHeight="true" outlineLevel="0" collapsed="false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</row>
    <row r="89" customFormat="false" ht="12.75" hidden="false" customHeight="true" outlineLevel="0" collapsed="false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</row>
    <row r="90" customFormat="false" ht="12.75" hidden="false" customHeight="true" outlineLevel="0" collapsed="false">
      <c r="A90" s="155"/>
      <c r="B90" s="18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</row>
    <row r="91" customFormat="false" ht="12.75" hidden="false" customHeight="true" outlineLevel="0" collapsed="false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</row>
    <row r="92" customFormat="false" ht="12.75" hidden="false" customHeight="true" outlineLevel="0" collapsed="false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</row>
    <row r="93" customFormat="false" ht="12.75" hidden="false" customHeight="true" outlineLevel="0" collapsed="false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</row>
    <row r="94" customFormat="false" ht="12.75" hidden="false" customHeight="true" outlineLevel="0" collapsed="false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</row>
    <row r="95" customFormat="false" ht="12.75" hidden="false" customHeight="true" outlineLevel="0" collapsed="false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</row>
    <row r="96" customFormat="false" ht="12.75" hidden="false" customHeight="true" outlineLevel="0" collapsed="false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</row>
    <row r="97" customFormat="false" ht="12.75" hidden="false" customHeight="true" outlineLevel="0" collapsed="false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</row>
    <row r="98" customFormat="false" ht="12.75" hidden="false" customHeight="true" outlineLevel="0" collapsed="false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</row>
    <row r="99" customFormat="false" ht="12.75" hidden="false" customHeight="true" outlineLevel="0" collapsed="false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</row>
    <row r="100" customFormat="false" ht="12.75" hidden="false" customHeight="true" outlineLevel="0" collapsed="false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</row>
    <row r="101" customFormat="false" ht="12.75" hidden="false" customHeight="true" outlineLevel="0" collapsed="false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</row>
    <row r="102" customFormat="false" ht="12.75" hidden="false" customHeight="true" outlineLevel="0" collapsed="false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</row>
    <row r="103" customFormat="false" ht="12.75" hidden="false" customHeight="true" outlineLevel="0" collapsed="false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</row>
    <row r="104" customFormat="false" ht="12.75" hidden="false" customHeight="true" outlineLevel="0" collapsed="false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</row>
    <row r="105" customFormat="false" ht="12.75" hidden="false" customHeight="true" outlineLevel="0" collapsed="false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</row>
    <row r="106" customFormat="false" ht="12.75" hidden="false" customHeight="true" outlineLevel="0" collapsed="false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</row>
    <row r="107" customFormat="false" ht="12.75" hidden="false" customHeight="true" outlineLevel="0" collapsed="false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</row>
    <row r="108" customFormat="false" ht="12.75" hidden="false" customHeight="true" outlineLevel="0" collapsed="false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</row>
    <row r="109" customFormat="false" ht="12.75" hidden="false" customHeight="true" outlineLevel="0" collapsed="false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</row>
    <row r="110" customFormat="false" ht="12.75" hidden="false" customHeight="true" outlineLevel="0" collapsed="false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</row>
    <row r="111" customFormat="false" ht="12.75" hidden="false" customHeight="true" outlineLevel="0" collapsed="false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</row>
    <row r="112" customFormat="false" ht="12.75" hidden="false" customHeight="true" outlineLevel="0" collapsed="false">
      <c r="A112" s="155"/>
      <c r="B112" s="184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</row>
    <row r="113" customFormat="false" ht="12.75" hidden="false" customHeight="true" outlineLevel="0" collapsed="false">
      <c r="A113" s="155"/>
      <c r="B113" s="165"/>
      <c r="C113" s="155"/>
      <c r="D113" s="155"/>
      <c r="E113" s="155"/>
      <c r="F113" s="155"/>
      <c r="G113" s="155"/>
      <c r="H113" s="155"/>
      <c r="I113" s="16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customFormat="false" ht="12.75" hidden="false" customHeight="true" outlineLevel="0" collapsed="false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</row>
    <row r="115" customFormat="false" ht="12.75" hidden="false" customHeight="true" outlineLevel="0" collapsed="false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</row>
    <row r="116" customFormat="false" ht="12.75" hidden="false" customHeight="true" outlineLevel="0" collapsed="false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</row>
    <row r="117" customFormat="false" ht="12.75" hidden="false" customHeight="true" outlineLevel="0" collapsed="false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</row>
    <row r="118" customFormat="false" ht="12.75" hidden="false" customHeight="true" outlineLevel="0" collapsed="false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</row>
    <row r="119" customFormat="false" ht="12.75" hidden="false" customHeight="true" outlineLevel="0" collapsed="false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</row>
    <row r="120" customFormat="false" ht="12.75" hidden="false" customHeight="true" outlineLevel="0" collapsed="false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</row>
    <row r="121" customFormat="false" ht="12.75" hidden="false" customHeight="true" outlineLevel="0" collapsed="false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</row>
    <row r="122" customFormat="false" ht="12.75" hidden="false" customHeight="true" outlineLevel="0" collapsed="false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</row>
    <row r="123" customFormat="false" ht="12.75" hidden="false" customHeight="true" outlineLevel="0" collapsed="false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</row>
    <row r="124" customFormat="false" ht="12.75" hidden="false" customHeight="true" outlineLevel="0" collapsed="false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</row>
    <row r="125" customFormat="false" ht="12.75" hidden="false" customHeight="true" outlineLevel="0" collapsed="false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</row>
    <row r="126" customFormat="false" ht="12.75" hidden="false" customHeight="true" outlineLevel="0" collapsed="false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</row>
    <row r="127" customFormat="false" ht="12.75" hidden="false" customHeight="true" outlineLevel="0" collapsed="false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</row>
    <row r="128" customFormat="false" ht="12.75" hidden="false" customHeight="true" outlineLevel="0" collapsed="false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</row>
    <row r="129" customFormat="false" ht="12.75" hidden="false" customHeight="true" outlineLevel="0" collapsed="false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</row>
    <row r="130" customFormat="false" ht="12.75" hidden="false" customHeight="true" outlineLevel="0" collapsed="false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</row>
    <row r="131" customFormat="false" ht="12.75" hidden="false" customHeight="true" outlineLevel="0" collapsed="false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</row>
    <row r="132" customFormat="false" ht="12.75" hidden="false" customHeight="true" outlineLevel="0" collapsed="false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</row>
    <row r="133" customFormat="false" ht="12.75" hidden="false" customHeight="true" outlineLevel="0" collapsed="false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</row>
    <row r="134" customFormat="false" ht="12.75" hidden="false" customHeight="true" outlineLevel="0" collapsed="false">
      <c r="A134" s="155"/>
      <c r="B134" s="184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</row>
    <row r="135" customFormat="false" ht="12.75" hidden="false" customHeight="true" outlineLevel="0" collapsed="false">
      <c r="A135" s="172"/>
      <c r="B135" s="184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</row>
    <row r="136" customFormat="false" ht="12.75" hidden="false" customHeight="true" outlineLevel="0" collapsed="false">
      <c r="A136" s="187" t="s">
        <v>90</v>
      </c>
      <c r="B136" s="187" t="str">
        <f aca="false">VLOOKUP(B1,Dati!B2:AF13,2,0)</f>
        <v>R=</v>
      </c>
      <c r="C136" s="187" t="str">
        <f aca="false">VLOOKUP(B1,Dati!B2:AF13,3,0)</f>
        <v>R-</v>
      </c>
      <c r="D136" s="187" t="str">
        <f aca="false">VLOOKUP(B1,Dati!B2:AF13,4,0)</f>
        <v>R+</v>
      </c>
      <c r="E136" s="187" t="str">
        <f aca="false">VLOOKUP(B1,Dati!B2:AF13,5,0)</f>
        <v>A#</v>
      </c>
      <c r="F136" s="187" t="str">
        <f aca="false">VLOOKUP(B1,Dati!B2:AF13,6,0)</f>
        <v>A+</v>
      </c>
      <c r="G136" s="187" t="str">
        <f aca="false">VLOOKUP(B1,Dati!B2:AF13,7,0)</f>
        <v>B+</v>
      </c>
      <c r="H136" s="187" t="str">
        <f aca="false">VLOOKUP(B1,Dati!B2:AF13,8,0)</f>
        <v>B=</v>
      </c>
      <c r="I136" s="187" t="str">
        <f aca="false">VLOOKUP(B1,Dati!B2:AF13,9,0)</f>
        <v>R=</v>
      </c>
      <c r="J136" s="187" t="n">
        <f aca="false">VLOOKUP(B1,Dati!B2:AF13,10,0)</f>
        <v>0</v>
      </c>
      <c r="K136" s="187" t="n">
        <f aca="false">VLOOKUP(B1,Dati!B2:AF13,11,0)</f>
        <v>0</v>
      </c>
      <c r="L136" s="187" t="n">
        <f aca="false">VLOOKUP(B1,Dati!B2:AF13,12,0)</f>
        <v>0</v>
      </c>
      <c r="M136" s="187" t="n">
        <f aca="false">VLOOKUP(B1,Dati!B2:AF13,13,0)</f>
        <v>0</v>
      </c>
      <c r="N136" s="187" t="n">
        <f aca="false">VLOOKUP(B1,Dati!B2:AF13,14,0)</f>
        <v>0</v>
      </c>
      <c r="O136" s="187" t="n">
        <f aca="false">VLOOKUP(B1,Dati!B2:AF13,15,0)</f>
        <v>0</v>
      </c>
      <c r="P136" s="187" t="n">
        <f aca="false">VLOOKUP(B1,Dati!B2:AF13,16,0)</f>
        <v>0</v>
      </c>
      <c r="Q136" s="187" t="n">
        <f aca="false">VLOOKUP(B1,Dati!B2:AF13,17,0)</f>
        <v>0</v>
      </c>
      <c r="R136" s="187" t="n">
        <f aca="false">VLOOKUP(B1,Dati!B2:AF13,18,0)</f>
        <v>0</v>
      </c>
      <c r="S136" s="187" t="n">
        <f aca="false">VLOOKUP(B1,Dati!B2:AF13,19,0)</f>
        <v>0</v>
      </c>
      <c r="T136" s="187" t="n">
        <f aca="false">VLOOKUP(B1,Dati!B2:AF13,20,0)</f>
        <v>0</v>
      </c>
      <c r="U136" s="187" t="n">
        <f aca="false">VLOOKUP(B1,Dati!B2:AF13,21,0)</f>
        <v>0</v>
      </c>
      <c r="V136" s="187" t="n">
        <f aca="false">VLOOKUP(B1,Dati!B2:AF13,22,0)</f>
        <v>0</v>
      </c>
      <c r="W136" s="187" t="n">
        <f aca="false">VLOOKUP(B1,Dati!B2:AF13,23,0)</f>
        <v>0</v>
      </c>
      <c r="X136" s="187" t="n">
        <f aca="false">VLOOKUP(B1,Dati!B2:AF13,24,0)</f>
        <v>0</v>
      </c>
      <c r="Y136" s="187" t="n">
        <f aca="false">VLOOKUP(B1,Dati!B2:AF13,25,0)</f>
        <v>0</v>
      </c>
      <c r="Z136" s="187" t="n">
        <f aca="false">VLOOKUP(B1,Dati!B2:AF13,26,0)</f>
        <v>0</v>
      </c>
      <c r="AA136" s="187" t="n">
        <f aca="false">VLOOKUP(B1,Dati!B2:AF13,27,0)</f>
        <v>0</v>
      </c>
      <c r="AB136" s="187" t="n">
        <f aca="false">VLOOKUP(B1,Dati!B2:AF13,28,0)</f>
        <v>0</v>
      </c>
      <c r="AC136" s="187" t="n">
        <f aca="false">VLOOKUP(B1,Dati!B2:AF13,29,0)</f>
        <v>0</v>
      </c>
      <c r="AD136" s="187" t="n">
        <f aca="false">VLOOKUP(B1,Dati!B2:AF13,30,0)</f>
        <v>0</v>
      </c>
      <c r="AE136" s="187" t="n">
        <f aca="false">VLOOKUP(B1,Dati!B2:AF13,31,0)</f>
        <v>0</v>
      </c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</row>
    <row r="137" customFormat="false" ht="12.75" hidden="false" customHeight="true" outlineLevel="0" collapsed="false">
      <c r="A137" s="187" t="s">
        <v>91</v>
      </c>
      <c r="B137" s="187" t="e">
        <f aca="false">VLOOKUP(B1,Dati!B16:AF27,2,0)</f>
        <v>#N/A</v>
      </c>
      <c r="C137" s="187" t="e">
        <f aca="false">VLOOKUP(B1,Dati!B16:AF27,3,0)</f>
        <v>#N/A</v>
      </c>
      <c r="D137" s="187" t="e">
        <f aca="false">VLOOKUP(B1,Dati!B16:AF27,4,0)</f>
        <v>#N/A</v>
      </c>
      <c r="E137" s="187" t="e">
        <f aca="false">VLOOKUP(B1,Dati!B16:AF27,5,0)</f>
        <v>#N/A</v>
      </c>
      <c r="F137" s="187" t="e">
        <f aca="false">VLOOKUP(B1,Dati!B16:AF27,6,0)</f>
        <v>#N/A</v>
      </c>
      <c r="G137" s="187" t="e">
        <f aca="false">VLOOKUP(B1,Dati!B16:AF27,7,0)</f>
        <v>#N/A</v>
      </c>
      <c r="H137" s="187" t="e">
        <f aca="false">VLOOKUP(B1,Dati!B16:AF27,8,0)</f>
        <v>#N/A</v>
      </c>
      <c r="I137" s="187" t="e">
        <f aca="false">VLOOKUP(B1,Dati!B16:AF27,9,0)</f>
        <v>#N/A</v>
      </c>
      <c r="J137" s="187" t="e">
        <f aca="false">VLOOKUP(B1,Dati!B16:AF27,10,0)</f>
        <v>#N/A</v>
      </c>
      <c r="K137" s="187" t="e">
        <f aca="false">VLOOKUP(B1,Dati!B16:AF27,11,0)</f>
        <v>#N/A</v>
      </c>
      <c r="L137" s="187" t="e">
        <f aca="false">VLOOKUP(B1,Dati!B16:AF27,12,0)</f>
        <v>#N/A</v>
      </c>
      <c r="M137" s="187" t="e">
        <f aca="false">VLOOKUP(B1,Dati!B16:AF27,13,0)</f>
        <v>#N/A</v>
      </c>
      <c r="N137" s="187" t="e">
        <f aca="false">VLOOKUP(B1,Dati!B16:AF27,14,0)</f>
        <v>#N/A</v>
      </c>
      <c r="O137" s="187" t="e">
        <f aca="false">VLOOKUP(B1,Dati!B16:AF27,15,0)</f>
        <v>#N/A</v>
      </c>
      <c r="P137" s="187" t="e">
        <f aca="false">VLOOKUP(B1,Dati!B16:AF27,16,0)</f>
        <v>#N/A</v>
      </c>
      <c r="Q137" s="187" t="e">
        <f aca="false">VLOOKUP(B1,Dati!B16:AF27,17,0)</f>
        <v>#N/A</v>
      </c>
      <c r="R137" s="187" t="e">
        <f aca="false">VLOOKUP(B1,Dati!B16:AF27,18,0)</f>
        <v>#N/A</v>
      </c>
      <c r="S137" s="187" t="e">
        <f aca="false">VLOOKUP(B1,Dati!B16:AF27,19,0)</f>
        <v>#N/A</v>
      </c>
      <c r="T137" s="187" t="e">
        <f aca="false">VLOOKUP(B1,Dati!B16:AF27,20,0)</f>
        <v>#N/A</v>
      </c>
      <c r="U137" s="187" t="e">
        <f aca="false">VLOOKUP(B1,Dati!B16:AF27,21,0)</f>
        <v>#N/A</v>
      </c>
      <c r="V137" s="187" t="e">
        <f aca="false">VLOOKUP(B1,Dati!B16:AF27,22,0)</f>
        <v>#N/A</v>
      </c>
      <c r="W137" s="187" t="e">
        <f aca="false">VLOOKUP(B1,Dati!B16:AF27,23,0)</f>
        <v>#N/A</v>
      </c>
      <c r="X137" s="187" t="e">
        <f aca="false">VLOOKUP(B1,Dati!B16:AF27,24,0)</f>
        <v>#N/A</v>
      </c>
      <c r="Y137" s="187" t="e">
        <f aca="false">VLOOKUP(B1,Dati!B16:AF27,25,0)</f>
        <v>#N/A</v>
      </c>
      <c r="Z137" s="187" t="e">
        <f aca="false">VLOOKUP(B1,Dati!B16:AF27,26,0)</f>
        <v>#N/A</v>
      </c>
      <c r="AA137" s="187" t="e">
        <f aca="false">VLOOKUP(B1,Dati!B16:AF27,27,0)</f>
        <v>#N/A</v>
      </c>
      <c r="AB137" s="187" t="e">
        <f aca="false">VLOOKUP(B1,Dati!B16:AF27,28,0)</f>
        <v>#N/A</v>
      </c>
      <c r="AC137" s="187" t="e">
        <f aca="false">VLOOKUP(B1,Dati!B16:AF27,29,0)</f>
        <v>#N/A</v>
      </c>
      <c r="AD137" s="187" t="e">
        <f aca="false">VLOOKUP(B1,Dati!B16:AF27,30,0)</f>
        <v>#N/A</v>
      </c>
      <c r="AE137" s="187" t="e">
        <f aca="false">VLOOKUP(B1,Dati!B16:AF27,31,0)</f>
        <v>#N/A</v>
      </c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</row>
    <row r="138" customFormat="false" ht="12.75" hidden="false" customHeight="true" outlineLevel="0" collapsed="false">
      <c r="A138" s="187" t="s">
        <v>92</v>
      </c>
      <c r="B138" s="187" t="e">
        <f aca="false">VLOOKUP(B1,Dati!B30:AF41,2,0)</f>
        <v>#N/A</v>
      </c>
      <c r="C138" s="187" t="e">
        <f aca="false">VLOOKUP(B1,Dati!B30:AF41,3,0)</f>
        <v>#N/A</v>
      </c>
      <c r="D138" s="187" t="e">
        <f aca="false">VLOOKUP(B1,Dati!B30:AF41,4,0)</f>
        <v>#N/A</v>
      </c>
      <c r="E138" s="187" t="e">
        <f aca="false">VLOOKUP(B1,Dati!B30:AF41,5,0)</f>
        <v>#N/A</v>
      </c>
      <c r="F138" s="187" t="e">
        <f aca="false">VLOOKUP(B1,Dati!B30:AF41,6,0)</f>
        <v>#N/A</v>
      </c>
      <c r="G138" s="187" t="e">
        <f aca="false">VLOOKUP(B1,Dati!B30:AF41,7,0)</f>
        <v>#N/A</v>
      </c>
      <c r="H138" s="187" t="e">
        <f aca="false">VLOOKUP(B1,Dati!B30:AF41,8,0)</f>
        <v>#N/A</v>
      </c>
      <c r="I138" s="187" t="e">
        <f aca="false">VLOOKUP(B1,Dati!B30:AF41,9,0)</f>
        <v>#N/A</v>
      </c>
      <c r="J138" s="187" t="e">
        <f aca="false">VLOOKUP(B1,Dati!B30:AF41,10,0)</f>
        <v>#N/A</v>
      </c>
      <c r="K138" s="187" t="e">
        <f aca="false">VLOOKUP(B1,Dati!B30:AF41,11,0)</f>
        <v>#N/A</v>
      </c>
      <c r="L138" s="187" t="e">
        <f aca="false">VLOOKUP(B1,Dati!B30:AF41,12,0)</f>
        <v>#N/A</v>
      </c>
      <c r="M138" s="187" t="e">
        <f aca="false">VLOOKUP(B1,Dati!B30:AF41,13,0)</f>
        <v>#N/A</v>
      </c>
      <c r="N138" s="187" t="e">
        <f aca="false">VLOOKUP(B1,Dati!B30:AF41,14,0)</f>
        <v>#N/A</v>
      </c>
      <c r="O138" s="187" t="e">
        <f aca="false">VLOOKUP(B1,Dati!B30:AF41,15,0)</f>
        <v>#N/A</v>
      </c>
      <c r="P138" s="187" t="e">
        <f aca="false">VLOOKUP(B1,Dati!B30:AF41,16,0)</f>
        <v>#N/A</v>
      </c>
      <c r="Q138" s="187" t="e">
        <f aca="false">VLOOKUP(B1,Dati!B30:AF41,17,0)</f>
        <v>#N/A</v>
      </c>
      <c r="R138" s="187" t="e">
        <f aca="false">VLOOKUP(B1,Dati!B30:AF41,18,0)</f>
        <v>#N/A</v>
      </c>
      <c r="S138" s="187" t="e">
        <f aca="false">VLOOKUP(B1,Dati!B30:AF41,19,0)</f>
        <v>#N/A</v>
      </c>
      <c r="T138" s="187" t="e">
        <f aca="false">VLOOKUP(B1,Dati!B30:AF41,20,0)</f>
        <v>#N/A</v>
      </c>
      <c r="U138" s="187" t="e">
        <f aca="false">VLOOKUP(B1,Dati!B30:AF41,21,0)</f>
        <v>#N/A</v>
      </c>
      <c r="V138" s="187" t="e">
        <f aca="false">VLOOKUP(B1,Dati!B30:AF41,22,0)</f>
        <v>#N/A</v>
      </c>
      <c r="W138" s="187" t="e">
        <f aca="false">VLOOKUP(B1,Dati!B30:AF41,23,0)</f>
        <v>#N/A</v>
      </c>
      <c r="X138" s="187" t="e">
        <f aca="false">VLOOKUP(B1,Dati!B30:AF41,24,0)</f>
        <v>#N/A</v>
      </c>
      <c r="Y138" s="187" t="e">
        <f aca="false">VLOOKUP(B1,Dati!B30:AF41,25,0)</f>
        <v>#N/A</v>
      </c>
      <c r="Z138" s="187" t="e">
        <f aca="false">VLOOKUP(B1,Dati!B30:AF41,26,0)</f>
        <v>#N/A</v>
      </c>
      <c r="AA138" s="187" t="e">
        <f aca="false">VLOOKUP(B1,Dati!B30:AF41,27,0)</f>
        <v>#N/A</v>
      </c>
      <c r="AB138" s="187" t="e">
        <f aca="false">VLOOKUP(B1,Dati!B30:AF41,28,0)</f>
        <v>#N/A</v>
      </c>
      <c r="AC138" s="187" t="e">
        <f aca="false">VLOOKUP(B1,Dati!B30:AF41,29,0)</f>
        <v>#N/A</v>
      </c>
      <c r="AD138" s="187" t="e">
        <f aca="false">VLOOKUP(B1,Dati!B30:AF41,30,0)</f>
        <v>#N/A</v>
      </c>
      <c r="AE138" s="187" t="e">
        <f aca="false">VLOOKUP(B1,Dati!B30:AF41,31,0)</f>
        <v>#N/A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</row>
    <row r="139" customFormat="false" ht="12.75" hidden="false" customHeight="true" outlineLevel="0" collapsed="false">
      <c r="A139" s="187" t="s">
        <v>93</v>
      </c>
      <c r="B139" s="187" t="e">
        <f aca="false">VLOOKUP(B1,Dati!B44:AF55,2,0)</f>
        <v>#N/A</v>
      </c>
      <c r="C139" s="187" t="e">
        <f aca="false">VLOOKUP(B1,Dati!B44:AF55,3,0)</f>
        <v>#N/A</v>
      </c>
      <c r="D139" s="187" t="e">
        <f aca="false">VLOOKUP(B1,Dati!B44:AF55,4,0)</f>
        <v>#N/A</v>
      </c>
      <c r="E139" s="187" t="e">
        <f aca="false">VLOOKUP(B1,Dati!B44:AF55,5,0)</f>
        <v>#N/A</v>
      </c>
      <c r="F139" s="187" t="e">
        <f aca="false">VLOOKUP(B1,Dati!B44:AF55,6,0)</f>
        <v>#N/A</v>
      </c>
      <c r="G139" s="187" t="e">
        <f aca="false">VLOOKUP(B1,Dati!B44:AF55,7,0)</f>
        <v>#N/A</v>
      </c>
      <c r="H139" s="187" t="e">
        <f aca="false">VLOOKUP(B1,Dati!B44:AF55,8,0)</f>
        <v>#N/A</v>
      </c>
      <c r="I139" s="187" t="e">
        <f aca="false">VLOOKUP(B1,Dati!B44:AF55,9,0)</f>
        <v>#N/A</v>
      </c>
      <c r="J139" s="187" t="e">
        <f aca="false">VLOOKUP(B1,Dati!B44:AF55,10,0)</f>
        <v>#N/A</v>
      </c>
      <c r="K139" s="187" t="e">
        <f aca="false">VLOOKUP(B1,Dati!B44:AF55,11,0)</f>
        <v>#N/A</v>
      </c>
      <c r="L139" s="187" t="e">
        <f aca="false">VLOOKUP(B1,Dati!B44:AF55,12,0)</f>
        <v>#N/A</v>
      </c>
      <c r="M139" s="187" t="e">
        <f aca="false">VLOOKUP(B1,Dati!B44:AF55,13,0)</f>
        <v>#N/A</v>
      </c>
      <c r="N139" s="187" t="e">
        <f aca="false">VLOOKUP(B1,Dati!B44:AF55,14,0)</f>
        <v>#N/A</v>
      </c>
      <c r="O139" s="187" t="e">
        <f aca="false">VLOOKUP(B1,Dati!B44:AF55,15,0)</f>
        <v>#N/A</v>
      </c>
      <c r="P139" s="187" t="e">
        <f aca="false">VLOOKUP(B1,Dati!B44:AF55,16,0)</f>
        <v>#N/A</v>
      </c>
      <c r="Q139" s="187" t="e">
        <f aca="false">VLOOKUP(B1,Dati!B44:AF55,17,0)</f>
        <v>#N/A</v>
      </c>
      <c r="R139" s="187" t="e">
        <f aca="false">VLOOKUP(B1,Dati!B44:AF55,18,0)</f>
        <v>#N/A</v>
      </c>
      <c r="S139" s="187" t="e">
        <f aca="false">VLOOKUP(B1,Dati!B44:AF55,19,0)</f>
        <v>#N/A</v>
      </c>
      <c r="T139" s="187" t="e">
        <f aca="false">VLOOKUP(B1,Dati!B44:AF55,20,0)</f>
        <v>#N/A</v>
      </c>
      <c r="U139" s="187" t="e">
        <f aca="false">VLOOKUP(B1,Dati!B44:AF55,21,0)</f>
        <v>#N/A</v>
      </c>
      <c r="V139" s="187" t="e">
        <f aca="false">VLOOKUP(B1,Dati!B44:AF55,22,0)</f>
        <v>#N/A</v>
      </c>
      <c r="W139" s="187" t="e">
        <f aca="false">VLOOKUP(B1,Dati!B44:AF55,23,0)</f>
        <v>#N/A</v>
      </c>
      <c r="X139" s="187" t="e">
        <f aca="false">VLOOKUP(B1,Dati!B44:AF55,24,0)</f>
        <v>#N/A</v>
      </c>
      <c r="Y139" s="187" t="e">
        <f aca="false">VLOOKUP(B1,Dati!B44:AF55,25,0)</f>
        <v>#N/A</v>
      </c>
      <c r="Z139" s="187" t="e">
        <f aca="false">VLOOKUP(B1,Dati!B44:AF55,26,0)</f>
        <v>#N/A</v>
      </c>
      <c r="AA139" s="187" t="e">
        <f aca="false">VLOOKUP(B1,Dati!B44:AF55,27,0)</f>
        <v>#N/A</v>
      </c>
      <c r="AB139" s="187" t="e">
        <f aca="false">VLOOKUP(B1,Dati!B44:AF55,28,0)</f>
        <v>#N/A</v>
      </c>
      <c r="AC139" s="187" t="e">
        <f aca="false">VLOOKUP(B1,Dati!B44:AF55,29,0)</f>
        <v>#N/A</v>
      </c>
      <c r="AD139" s="187" t="e">
        <f aca="false">VLOOKUP(B1,Dati!B44:AF55,30,0)</f>
        <v>#N/A</v>
      </c>
      <c r="AE139" s="187" t="e">
        <f aca="false">VLOOKUP(B1,Dati!B44:AF55,31,0)</f>
        <v>#N/A</v>
      </c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</row>
    <row r="140" customFormat="false" ht="12.75" hidden="false" customHeight="true" outlineLevel="0" collapsed="false">
      <c r="A140" s="187" t="s">
        <v>94</v>
      </c>
      <c r="B140" s="187" t="e">
        <f aca="false">VLOOKUP(B1,Dati!B58:AF69,2,0)</f>
        <v>#N/A</v>
      </c>
      <c r="C140" s="187" t="e">
        <f aca="false">VLOOKUP(B1,Dati!B58:AF69,3,0)</f>
        <v>#N/A</v>
      </c>
      <c r="D140" s="187" t="e">
        <f aca="false">VLOOKUP(B1,Dati!B58:AF69,4,0)</f>
        <v>#N/A</v>
      </c>
      <c r="E140" s="187" t="e">
        <f aca="false">VLOOKUP(B1,Dati!B58:AF69,5,0)</f>
        <v>#N/A</v>
      </c>
      <c r="F140" s="187" t="e">
        <f aca="false">VLOOKUP(B1,Dati!B58:AF69,6,0)</f>
        <v>#N/A</v>
      </c>
      <c r="G140" s="187" t="e">
        <f aca="false">VLOOKUP(B1,Dati!B58:AF69,7,0)</f>
        <v>#N/A</v>
      </c>
      <c r="H140" s="187" t="e">
        <f aca="false">VLOOKUP(B1,Dati!B58:AF69,8,0)</f>
        <v>#N/A</v>
      </c>
      <c r="I140" s="187" t="e">
        <f aca="false">VLOOKUP(B1,Dati!B58:AF69,9,0)</f>
        <v>#N/A</v>
      </c>
      <c r="J140" s="187" t="e">
        <f aca="false">VLOOKUP(B1,Dati!B58:AF69,10,0)</f>
        <v>#N/A</v>
      </c>
      <c r="K140" s="187" t="e">
        <f aca="false">VLOOKUP(B1,Dati!B58:AF69,11,0)</f>
        <v>#N/A</v>
      </c>
      <c r="L140" s="187" t="e">
        <f aca="false">VLOOKUP(B1,Dati!B58:AF69,12,0)</f>
        <v>#N/A</v>
      </c>
      <c r="M140" s="187" t="e">
        <f aca="false">VLOOKUP(B1,Dati!B58:AF69,13,0)</f>
        <v>#N/A</v>
      </c>
      <c r="N140" s="187" t="e">
        <f aca="false">VLOOKUP(B1,Dati!B58:AF69,14,0)</f>
        <v>#N/A</v>
      </c>
      <c r="O140" s="187" t="e">
        <f aca="false">VLOOKUP(B1,Dati!B58:AF69,15,0)</f>
        <v>#N/A</v>
      </c>
      <c r="P140" s="187" t="e">
        <f aca="false">VLOOKUP(B1,Dati!B58:AF69,16,0)</f>
        <v>#N/A</v>
      </c>
      <c r="Q140" s="187" t="e">
        <f aca="false">VLOOKUP(B1,Dati!B58:AF69,17,0)</f>
        <v>#N/A</v>
      </c>
      <c r="R140" s="187" t="e">
        <f aca="false">VLOOKUP(B1,Dati!B58:AF69,18,0)</f>
        <v>#N/A</v>
      </c>
      <c r="S140" s="187" t="e">
        <f aca="false">VLOOKUP(B1,Dati!B58:AF69,19,0)</f>
        <v>#N/A</v>
      </c>
      <c r="T140" s="187" t="e">
        <f aca="false">VLOOKUP(B1,Dati!B58:AF69,20,0)</f>
        <v>#N/A</v>
      </c>
      <c r="U140" s="187" t="e">
        <f aca="false">VLOOKUP(B1,Dati!B58:AF69,21,0)</f>
        <v>#N/A</v>
      </c>
      <c r="V140" s="187" t="e">
        <f aca="false">VLOOKUP(B1,Dati!B58:AF69,22,0)</f>
        <v>#N/A</v>
      </c>
      <c r="W140" s="187" t="e">
        <f aca="false">VLOOKUP(B1,Dati!B58:AF69,23,0)</f>
        <v>#N/A</v>
      </c>
      <c r="X140" s="187" t="e">
        <f aca="false">VLOOKUP(B1,Dati!B58:AF69,24,0)</f>
        <v>#N/A</v>
      </c>
      <c r="Y140" s="187" t="e">
        <f aca="false">VLOOKUP(B1,Dati!B58:AF69,25,0)</f>
        <v>#N/A</v>
      </c>
      <c r="Z140" s="187" t="e">
        <f aca="false">VLOOKUP(B1,Dati!B58:AF69,26,0)</f>
        <v>#N/A</v>
      </c>
      <c r="AA140" s="187" t="e">
        <f aca="false">VLOOKUP(B1,Dati!B58:AF69,27,0)</f>
        <v>#N/A</v>
      </c>
      <c r="AB140" s="187" t="e">
        <f aca="false">VLOOKUP(B1,Dati!B58:AF69,28,0)</f>
        <v>#N/A</v>
      </c>
      <c r="AC140" s="187" t="e">
        <f aca="false">VLOOKUP(B1,Dati!B58:AF69,29,0)</f>
        <v>#N/A</v>
      </c>
      <c r="AD140" s="187" t="e">
        <f aca="false">VLOOKUP(B1,Dati!B58:AF69,30,0)</f>
        <v>#N/A</v>
      </c>
      <c r="AE140" s="187" t="e">
        <f aca="false">VLOOKUP(B1,Dati!B58:AF69,31,0)</f>
        <v>#N/A</v>
      </c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</row>
    <row r="141" customFormat="false" ht="12.75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57"/>
    <col collapsed="false" customWidth="true" hidden="false" outlineLevel="0" max="8" min="3" style="0" width="4.86"/>
    <col collapsed="false" customWidth="true" hidden="false" outlineLevel="0" max="9" min="9" style="0" width="9.58"/>
    <col collapsed="false" customWidth="true" hidden="false" outlineLevel="0" max="11" min="10" style="0" width="4.86"/>
    <col collapsed="false" customWidth="true" hidden="false" outlineLevel="0" max="12" min="12" style="0" width="7.57"/>
    <col collapsed="false" customWidth="true" hidden="false" outlineLevel="0" max="13" min="13" style="0" width="8.57"/>
    <col collapsed="false" customWidth="true" hidden="false" outlineLevel="0" max="19" min="14" style="0" width="4.86"/>
    <col collapsed="false" customWidth="true" hidden="false" outlineLevel="0" max="20" min="20" style="0" width="9.58"/>
    <col collapsed="false" customWidth="true" hidden="false" outlineLevel="0" max="31" min="21" style="0" width="4.86"/>
    <col collapsed="false" customWidth="true" hidden="false" outlineLevel="0" max="32" min="32" style="0" width="8"/>
    <col collapsed="false" customWidth="true" hidden="false" outlineLevel="0" max="41" min="33" style="0" width="10.86"/>
    <col collapsed="false" customWidth="true" hidden="false" outlineLevel="0" max="1025" min="42" style="0" width="17.29"/>
  </cols>
  <sheetData>
    <row r="1" customFormat="false" ht="12.75" hidden="false" customHeight="true" outlineLevel="0" collapsed="false">
      <c r="A1" s="165" t="s">
        <v>84</v>
      </c>
      <c r="B1" s="185" t="n">
        <v>5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</row>
    <row r="2" customFormat="false" ht="12.75" hidden="false" customHeight="true" outlineLevel="0" collapsed="false">
      <c r="A2" s="164"/>
      <c r="B2" s="165"/>
      <c r="C2" s="155"/>
      <c r="D2" s="155"/>
      <c r="E2" s="155"/>
      <c r="F2" s="155"/>
      <c r="G2" s="155"/>
      <c r="H2" s="155"/>
      <c r="I2" s="165"/>
      <c r="J2" s="155"/>
      <c r="K2" s="155"/>
      <c r="L2" s="164" t="s">
        <v>85</v>
      </c>
      <c r="M2" s="165"/>
      <c r="N2" s="155"/>
      <c r="O2" s="155"/>
      <c r="P2" s="155"/>
      <c r="Q2" s="155"/>
      <c r="R2" s="155"/>
      <c r="S2" s="155"/>
      <c r="T2" s="16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</row>
    <row r="3" customFormat="false" ht="12.75" hidden="false" customHeight="true" outlineLevel="0" collapsed="false">
      <c r="A3" s="164" t="s">
        <v>66</v>
      </c>
      <c r="B3" s="165"/>
      <c r="C3" s="155"/>
      <c r="D3" s="155"/>
      <c r="E3" s="155"/>
      <c r="F3" s="155"/>
      <c r="G3" s="155"/>
      <c r="H3" s="155"/>
      <c r="I3" s="165"/>
      <c r="J3" s="155"/>
      <c r="K3" s="155"/>
      <c r="L3" s="155"/>
      <c r="M3" s="166" t="s">
        <v>2</v>
      </c>
      <c r="N3" s="154"/>
      <c r="O3" s="154"/>
      <c r="P3" s="154"/>
      <c r="Q3" s="154"/>
      <c r="R3" s="154"/>
      <c r="S3" s="155"/>
      <c r="T3" s="166" t="s">
        <v>4</v>
      </c>
      <c r="U3" s="154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customFormat="false" ht="12.75" hidden="false" customHeight="true" outlineLevel="0" collapsed="false">
      <c r="A4" s="155"/>
      <c r="B4" s="166" t="s">
        <v>2</v>
      </c>
      <c r="C4" s="154"/>
      <c r="D4" s="154"/>
      <c r="E4" s="154"/>
      <c r="F4" s="154"/>
      <c r="G4" s="154"/>
      <c r="H4" s="155"/>
      <c r="I4" s="166" t="s">
        <v>4</v>
      </c>
      <c r="J4" s="154"/>
      <c r="K4" s="155"/>
      <c r="L4" s="156"/>
      <c r="M4" s="167" t="s">
        <v>57</v>
      </c>
      <c r="N4" s="167" t="s">
        <v>56</v>
      </c>
      <c r="O4" s="167" t="s">
        <v>54</v>
      </c>
      <c r="P4" s="167" t="s">
        <v>58</v>
      </c>
      <c r="Q4" s="167" t="s">
        <v>59</v>
      </c>
      <c r="R4" s="167" t="s">
        <v>5</v>
      </c>
      <c r="S4" s="168"/>
      <c r="T4" s="167" t="s">
        <v>61</v>
      </c>
      <c r="U4" s="167" t="s">
        <v>53</v>
      </c>
      <c r="V4" s="160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</row>
    <row r="5" customFormat="false" ht="12.75" hidden="false" customHeight="true" outlineLevel="0" collapsed="false">
      <c r="A5" s="156"/>
      <c r="B5" s="167" t="s">
        <v>57</v>
      </c>
      <c r="C5" s="167" t="s">
        <v>56</v>
      </c>
      <c r="D5" s="167" t="s">
        <v>54</v>
      </c>
      <c r="E5" s="167" t="s">
        <v>58</v>
      </c>
      <c r="F5" s="167" t="s">
        <v>59</v>
      </c>
      <c r="G5" s="167" t="s">
        <v>5</v>
      </c>
      <c r="H5" s="168"/>
      <c r="I5" s="167" t="s">
        <v>61</v>
      </c>
      <c r="J5" s="167" t="s">
        <v>53</v>
      </c>
      <c r="K5" s="160"/>
      <c r="L5" s="156"/>
      <c r="M5" s="169" t="n">
        <f aca="false">COUNTIF(B136:AE136,M4)</f>
        <v>0</v>
      </c>
      <c r="N5" s="169" t="n">
        <f aca="false">COUNTIF(B136:AE136,N4)</f>
        <v>0</v>
      </c>
      <c r="O5" s="169" t="n">
        <f aca="false">COUNTIF(B136:AE136,O4)</f>
        <v>0</v>
      </c>
      <c r="P5" s="169" t="n">
        <f aca="false">COUNTIF(B136:AE136,P4)</f>
        <v>0</v>
      </c>
      <c r="Q5" s="169" t="n">
        <f aca="false">COUNTIF(B136:AE136,Q4)</f>
        <v>0</v>
      </c>
      <c r="R5" s="169" t="n">
        <f aca="false">SUM(M5:Q5)</f>
        <v>0</v>
      </c>
      <c r="S5" s="168"/>
      <c r="T5" s="169" t="n">
        <f aca="false">COUNTIF(B136:AE136,T4)</f>
        <v>0</v>
      </c>
      <c r="U5" s="169" t="n">
        <f aca="false">COUNTIF(B136:AE136,U4)</f>
        <v>0</v>
      </c>
      <c r="V5" s="160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</row>
    <row r="6" customFormat="false" ht="12.75" hidden="false" customHeight="true" outlineLevel="0" collapsed="false">
      <c r="A6" s="156"/>
      <c r="B6" s="169" t="n">
        <f aca="false">COUNTIF(B136:AE140,B5)</f>
        <v>0</v>
      </c>
      <c r="C6" s="169" t="n">
        <f aca="false">COUNTIF(B136:AE140,C5)</f>
        <v>0</v>
      </c>
      <c r="D6" s="169" t="n">
        <f aca="false">COUNTIF(B136:AE140,D5)</f>
        <v>0</v>
      </c>
      <c r="E6" s="169" t="n">
        <f aca="false">COUNTIF(B136:AE140,E5)</f>
        <v>0</v>
      </c>
      <c r="F6" s="169" t="n">
        <f aca="false">COUNTIF(B136:AE140,F5)</f>
        <v>0</v>
      </c>
      <c r="G6" s="169" t="n">
        <f aca="false">SUM(B6:F6)</f>
        <v>0</v>
      </c>
      <c r="H6" s="168"/>
      <c r="I6" s="169" t="n">
        <f aca="false">COUNTIF(B136:AE140,I5)</f>
        <v>0</v>
      </c>
      <c r="J6" s="169" t="n">
        <f aca="false">COUNTIF(B136:AE140,J5)</f>
        <v>0</v>
      </c>
      <c r="K6" s="160"/>
      <c r="L6" s="156"/>
      <c r="M6" s="170" t="n">
        <f aca="false">IF(R5&gt;0,M5/R5,0)</f>
        <v>0</v>
      </c>
      <c r="N6" s="170" t="n">
        <f aca="false">IF(R5&gt;0,N5/R5,0)</f>
        <v>0</v>
      </c>
      <c r="O6" s="170" t="n">
        <f aca="false">IF(R5&gt;0,O5/R5,0)</f>
        <v>0</v>
      </c>
      <c r="P6" s="170" t="n">
        <f aca="false">IF(R5&gt;0,P5/R5,0)</f>
        <v>0</v>
      </c>
      <c r="Q6" s="170" t="n">
        <f aca="false">IF(R5&gt;0,Q5/R5,0)</f>
        <v>0</v>
      </c>
      <c r="R6" s="171" t="n">
        <f aca="false">SUM(M6:Q6)</f>
        <v>0</v>
      </c>
      <c r="S6" s="160"/>
      <c r="T6" s="163"/>
      <c r="U6" s="163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</row>
    <row r="7" customFormat="false" ht="12.75" hidden="false" customHeight="true" outlineLevel="0" collapsed="false">
      <c r="A7" s="156"/>
      <c r="B7" s="170" t="n">
        <f aca="false">IF(G6&gt;0,B6/G6,0)</f>
        <v>0</v>
      </c>
      <c r="C7" s="170" t="n">
        <f aca="false">IF(G6&gt;0,C6/G6,0)</f>
        <v>0</v>
      </c>
      <c r="D7" s="170" t="n">
        <f aca="false">IF(G6&gt;0,D6/G6,0)</f>
        <v>0</v>
      </c>
      <c r="E7" s="170" t="n">
        <f aca="false">IF(E6&gt;0,E6/G6,0)</f>
        <v>0</v>
      </c>
      <c r="F7" s="170" t="n">
        <f aca="false">IF(F6&gt;0,F6/G6,0)</f>
        <v>0</v>
      </c>
      <c r="G7" s="171" t="n">
        <f aca="false">SUM(B7:F7)</f>
        <v>0</v>
      </c>
      <c r="H7" s="160"/>
      <c r="I7" s="163"/>
      <c r="J7" s="163"/>
      <c r="K7" s="155"/>
      <c r="L7" s="172" t="s">
        <v>67</v>
      </c>
      <c r="M7" s="173" t="n">
        <f aca="false">IF(R5&gt;0,(M5-Q5)/R5,0)</f>
        <v>0</v>
      </c>
      <c r="N7" s="163"/>
      <c r="O7" s="174"/>
      <c r="P7" s="174"/>
      <c r="Q7" s="174"/>
      <c r="R7" s="163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</row>
    <row r="8" customFormat="false" ht="12.75" hidden="false" customHeight="true" outlineLevel="0" collapsed="false">
      <c r="A8" s="172" t="s">
        <v>67</v>
      </c>
      <c r="B8" s="173" t="n">
        <f aca="false">IF(G6&gt;0,(B6-F6)/G6,0)</f>
        <v>0</v>
      </c>
      <c r="C8" s="163"/>
      <c r="D8" s="174"/>
      <c r="E8" s="174"/>
      <c r="F8" s="174"/>
      <c r="G8" s="163"/>
      <c r="H8" s="155"/>
      <c r="I8" s="153" t="s">
        <v>48</v>
      </c>
      <c r="J8" s="175" t="n">
        <f aca="false">COUNTIF(B136:AE140,I8)</f>
        <v>0</v>
      </c>
      <c r="K8" s="155"/>
      <c r="L8" s="172" t="s">
        <v>68</v>
      </c>
      <c r="M8" s="176" t="n">
        <f aca="false">IF(R5&gt;0,(M5+N5)/R5,0)</f>
        <v>0</v>
      </c>
      <c r="N8" s="177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</row>
    <row r="9" customFormat="false" ht="12.75" hidden="false" customHeight="true" outlineLevel="0" collapsed="false">
      <c r="A9" s="172" t="s">
        <v>68</v>
      </c>
      <c r="B9" s="176" t="n">
        <f aca="false">IF(G6&gt;0,(B6+C6)/G6,0)</f>
        <v>0</v>
      </c>
      <c r="C9" s="177"/>
      <c r="D9" s="155"/>
      <c r="E9" s="155"/>
      <c r="F9" s="155"/>
      <c r="G9" s="155"/>
      <c r="H9" s="155"/>
      <c r="I9" s="155"/>
      <c r="J9" s="155"/>
      <c r="K9" s="155"/>
      <c r="L9" s="155"/>
      <c r="M9" s="178"/>
      <c r="N9" s="177"/>
      <c r="O9" s="155"/>
      <c r="P9" s="155"/>
      <c r="Q9" s="155"/>
      <c r="R9" s="155"/>
      <c r="S9" s="155"/>
      <c r="T9" s="165" t="s">
        <v>69</v>
      </c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</row>
    <row r="10" customFormat="false" ht="12.75" hidden="false" customHeight="true" outlineLevel="0" collapsed="false">
      <c r="A10" s="155"/>
      <c r="B10" s="178"/>
      <c r="C10" s="177"/>
      <c r="D10" s="155"/>
      <c r="E10" s="155"/>
      <c r="F10" s="155"/>
      <c r="G10" s="155"/>
      <c r="H10" s="155"/>
      <c r="I10" s="165" t="s">
        <v>69</v>
      </c>
      <c r="J10" s="155"/>
      <c r="K10" s="155"/>
      <c r="L10" s="155"/>
      <c r="M10" s="166" t="s">
        <v>1</v>
      </c>
      <c r="N10" s="154"/>
      <c r="O10" s="154"/>
      <c r="P10" s="154"/>
      <c r="Q10" s="154"/>
      <c r="R10" s="154"/>
      <c r="S10" s="155"/>
      <c r="T10" s="179" t="s">
        <v>0</v>
      </c>
      <c r="U10" s="180" t="n">
        <f aca="false">M12+M19+T5</f>
        <v>0</v>
      </c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</row>
    <row r="11" customFormat="false" ht="12.75" hidden="false" customHeight="true" outlineLevel="0" collapsed="false">
      <c r="A11" s="155"/>
      <c r="B11" s="166" t="s">
        <v>1</v>
      </c>
      <c r="C11" s="154"/>
      <c r="D11" s="154"/>
      <c r="E11" s="154"/>
      <c r="F11" s="154"/>
      <c r="G11" s="154"/>
      <c r="H11" s="155"/>
      <c r="I11" s="179" t="s">
        <v>0</v>
      </c>
      <c r="J11" s="180" t="n">
        <f aca="false">B13+B20+I6</f>
        <v>0</v>
      </c>
      <c r="K11" s="155"/>
      <c r="L11" s="156"/>
      <c r="M11" s="167" t="s">
        <v>50</v>
      </c>
      <c r="N11" s="167" t="s">
        <v>45</v>
      </c>
      <c r="O11" s="167" t="s">
        <v>70</v>
      </c>
      <c r="P11" s="167" t="s">
        <v>71</v>
      </c>
      <c r="Q11" s="167" t="s">
        <v>55</v>
      </c>
      <c r="R11" s="167" t="s">
        <v>5</v>
      </c>
      <c r="S11" s="160"/>
      <c r="T11" s="179" t="s">
        <v>72</v>
      </c>
      <c r="U11" s="180" t="n">
        <f aca="false">R19+Q12</f>
        <v>0</v>
      </c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</row>
    <row r="12" customFormat="false" ht="12.75" hidden="false" customHeight="true" outlineLevel="0" collapsed="false">
      <c r="A12" s="156"/>
      <c r="B12" s="167" t="s">
        <v>50</v>
      </c>
      <c r="C12" s="167" t="s">
        <v>45</v>
      </c>
      <c r="D12" s="167" t="s">
        <v>70</v>
      </c>
      <c r="E12" s="167" t="s">
        <v>71</v>
      </c>
      <c r="F12" s="167" t="s">
        <v>55</v>
      </c>
      <c r="G12" s="167" t="s">
        <v>5</v>
      </c>
      <c r="H12" s="160"/>
      <c r="I12" s="179" t="s">
        <v>72</v>
      </c>
      <c r="J12" s="180" t="n">
        <f aca="false">G20+F13+J6+J8</f>
        <v>0</v>
      </c>
      <c r="K12" s="155"/>
      <c r="L12" s="156"/>
      <c r="M12" s="169" t="n">
        <f aca="false">COUNTIF(B136:AE136,M11)</f>
        <v>0</v>
      </c>
      <c r="N12" s="169" t="n">
        <f aca="false">COUNTIF(B136:AE136,N11)</f>
        <v>0</v>
      </c>
      <c r="O12" s="169" t="n">
        <f aca="false">COUNTIF(B136:AE136,O11)</f>
        <v>0</v>
      </c>
      <c r="P12" s="169" t="n">
        <f aca="false">COUNTIF(B136:AE136,P11)</f>
        <v>0</v>
      </c>
      <c r="Q12" s="169" t="n">
        <f aca="false">COUNTIF(B136:AE136,Q11)</f>
        <v>0</v>
      </c>
      <c r="R12" s="169" t="n">
        <f aca="false">SUM(M12:Q12)</f>
        <v>0</v>
      </c>
      <c r="S12" s="160"/>
      <c r="T12" s="179" t="s">
        <v>73</v>
      </c>
      <c r="U12" s="180" t="n">
        <f aca="false">Q5</f>
        <v>0</v>
      </c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</row>
    <row r="13" customFormat="false" ht="12.75" hidden="false" customHeight="true" outlineLevel="0" collapsed="false">
      <c r="A13" s="156"/>
      <c r="B13" s="169" t="n">
        <f aca="false">COUNTIF(B136:AE140,B12)</f>
        <v>0</v>
      </c>
      <c r="C13" s="169" t="n">
        <f aca="false">COUNTIF(B136:AE140,C12)</f>
        <v>0</v>
      </c>
      <c r="D13" s="169" t="n">
        <f aca="false">COUNTIF(B136:AE140,D12)</f>
        <v>0</v>
      </c>
      <c r="E13" s="169" t="n">
        <f aca="false">COUNTIF(B136:AE140,E12)</f>
        <v>0</v>
      </c>
      <c r="F13" s="169" t="n">
        <f aca="false">COUNTIF(B136:AE140,F12)</f>
        <v>0</v>
      </c>
      <c r="G13" s="169" t="n">
        <f aca="false">SUM(B13:F13)</f>
        <v>0</v>
      </c>
      <c r="H13" s="160"/>
      <c r="I13" s="179" t="s">
        <v>73</v>
      </c>
      <c r="J13" s="180" t="n">
        <f aca="false">F6</f>
        <v>0</v>
      </c>
      <c r="K13" s="155"/>
      <c r="L13" s="156"/>
      <c r="M13" s="170" t="n">
        <f aca="false">IF(R12&gt;0,M12/R12,0)</f>
        <v>0</v>
      </c>
      <c r="N13" s="170" t="n">
        <f aca="false">IF(R2&gt;0,N12/R12,0)</f>
        <v>0</v>
      </c>
      <c r="O13" s="170" t="n">
        <f aca="false">IF(R12&gt;0,O12/R12,0)</f>
        <v>0</v>
      </c>
      <c r="P13" s="170" t="n">
        <f aca="false">IF(R2&gt;0,P12/R12,0)</f>
        <v>0</v>
      </c>
      <c r="Q13" s="170" t="n">
        <f aca="false">IF(R2&gt;0,Q12/R12,0)</f>
        <v>0</v>
      </c>
      <c r="R13" s="170" t="n">
        <f aca="false">SUM(M13:Q13)</f>
        <v>0</v>
      </c>
      <c r="S13" s="160"/>
      <c r="T13" s="179" t="s">
        <v>74</v>
      </c>
      <c r="U13" s="180" t="n">
        <f aca="false">Q19</f>
        <v>0</v>
      </c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</row>
    <row r="14" customFormat="false" ht="12.75" hidden="false" customHeight="true" outlineLevel="0" collapsed="false">
      <c r="A14" s="156"/>
      <c r="B14" s="170" t="n">
        <f aca="false">IF(G13&gt;0,B13/G13,0)</f>
        <v>0</v>
      </c>
      <c r="C14" s="170" t="n">
        <f aca="false">IF(G13&gt;0,C13/G13,0)</f>
        <v>0</v>
      </c>
      <c r="D14" s="170" t="n">
        <f aca="false">IF(G13&gt;0,D13/G13,0)</f>
        <v>0</v>
      </c>
      <c r="E14" s="170" t="n">
        <f aca="false">IF(G13&gt;0,E13/G13,0)</f>
        <v>0</v>
      </c>
      <c r="F14" s="170" t="n">
        <f aca="false">IF(G13&gt;0,F13/G13,0)</f>
        <v>0</v>
      </c>
      <c r="G14" s="170" t="n">
        <f aca="false">SUM(B14:F14)</f>
        <v>0</v>
      </c>
      <c r="H14" s="160"/>
      <c r="I14" s="179" t="s">
        <v>74</v>
      </c>
      <c r="J14" s="180" t="n">
        <f aca="false">F20</f>
        <v>0</v>
      </c>
      <c r="K14" s="155"/>
      <c r="L14" s="172" t="s">
        <v>67</v>
      </c>
      <c r="M14" s="173" t="n">
        <f aca="false">IF(R12&gt;0,(M12-Q12)/R12,0)</f>
        <v>0</v>
      </c>
      <c r="N14" s="163"/>
      <c r="O14" s="163"/>
      <c r="P14" s="163"/>
      <c r="Q14" s="163"/>
      <c r="R14" s="163"/>
      <c r="S14" s="155"/>
      <c r="T14" s="179" t="s">
        <v>75</v>
      </c>
      <c r="U14" s="181" t="n">
        <f aca="false">M7</f>
        <v>0</v>
      </c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</row>
    <row r="15" customFormat="false" ht="12.75" hidden="false" customHeight="true" outlineLevel="0" collapsed="false">
      <c r="A15" s="172" t="s">
        <v>67</v>
      </c>
      <c r="B15" s="173" t="n">
        <f aca="false">IF(G13&gt;0,(B13-F13)/G13,0)</f>
        <v>0</v>
      </c>
      <c r="C15" s="163"/>
      <c r="D15" s="163"/>
      <c r="E15" s="163"/>
      <c r="F15" s="163"/>
      <c r="G15" s="163"/>
      <c r="H15" s="155"/>
      <c r="I15" s="179" t="s">
        <v>75</v>
      </c>
      <c r="J15" s="181" t="n">
        <f aca="false">B8</f>
        <v>0</v>
      </c>
      <c r="K15" s="155"/>
      <c r="L15" s="172" t="s">
        <v>68</v>
      </c>
      <c r="M15" s="176" t="n">
        <f aca="false">IF(R12&gt;0,(M12+N12)/R12,0)</f>
        <v>0</v>
      </c>
      <c r="N15" s="155"/>
      <c r="O15" s="155"/>
      <c r="P15" s="155"/>
      <c r="Q15" s="155"/>
      <c r="R15" s="155"/>
      <c r="S15" s="155"/>
      <c r="T15" s="179" t="s">
        <v>77</v>
      </c>
      <c r="U15" s="181" t="n">
        <f aca="false">M21</f>
        <v>0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</row>
    <row r="16" customFormat="false" ht="12.75" hidden="false" customHeight="true" outlineLevel="0" collapsed="false">
      <c r="A16" s="172" t="s">
        <v>76</v>
      </c>
      <c r="B16" s="176" t="n">
        <f aca="false">IF(G13&gt;0,(B13+C13)/G13,0)</f>
        <v>0</v>
      </c>
      <c r="C16" s="155"/>
      <c r="D16" s="155"/>
      <c r="E16" s="155"/>
      <c r="F16" s="155"/>
      <c r="G16" s="155"/>
      <c r="H16" s="155"/>
      <c r="I16" s="179" t="s">
        <v>77</v>
      </c>
      <c r="J16" s="181" t="n">
        <f aca="false">B22</f>
        <v>0</v>
      </c>
      <c r="K16" s="155"/>
      <c r="L16" s="155"/>
      <c r="M16" s="178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</row>
    <row r="17" customFormat="false" ht="12.75" hidden="false" customHeight="true" outlineLevel="0" collapsed="false">
      <c r="A17" s="155"/>
      <c r="B17" s="178"/>
      <c r="C17" s="155"/>
      <c r="D17" s="155"/>
      <c r="E17" s="155"/>
      <c r="F17" s="155"/>
      <c r="G17" s="155"/>
      <c r="H17" s="155"/>
      <c r="I17" s="155" t="s">
        <v>6</v>
      </c>
      <c r="J17" s="182" t="n">
        <f aca="false">J11-J12-J13</f>
        <v>0</v>
      </c>
      <c r="K17" s="155"/>
      <c r="L17" s="155"/>
      <c r="M17" s="166" t="s">
        <v>3</v>
      </c>
      <c r="N17" s="154"/>
      <c r="O17" s="154"/>
      <c r="P17" s="154"/>
      <c r="Q17" s="154"/>
      <c r="R17" s="154"/>
      <c r="S17" s="154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</row>
    <row r="18" customFormat="false" ht="12.75" hidden="false" customHeight="true" outlineLevel="0" collapsed="false">
      <c r="A18" s="155"/>
      <c r="B18" s="166" t="s">
        <v>3</v>
      </c>
      <c r="C18" s="154"/>
      <c r="D18" s="154"/>
      <c r="E18" s="154"/>
      <c r="F18" s="154"/>
      <c r="G18" s="154"/>
      <c r="H18" s="154"/>
      <c r="I18" s="155"/>
      <c r="J18" s="155"/>
      <c r="K18" s="155"/>
      <c r="L18" s="156"/>
      <c r="M18" s="167" t="s">
        <v>51</v>
      </c>
      <c r="N18" s="167" t="s">
        <v>47</v>
      </c>
      <c r="O18" s="167" t="s">
        <v>78</v>
      </c>
      <c r="P18" s="167" t="s">
        <v>49</v>
      </c>
      <c r="Q18" s="167" t="s">
        <v>52</v>
      </c>
      <c r="R18" s="167" t="s">
        <v>46</v>
      </c>
      <c r="S18" s="167" t="s">
        <v>5</v>
      </c>
      <c r="T18" s="160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</row>
    <row r="19" customFormat="false" ht="12.75" hidden="false" customHeight="true" outlineLevel="0" collapsed="false">
      <c r="A19" s="156"/>
      <c r="B19" s="167" t="s">
        <v>51</v>
      </c>
      <c r="C19" s="167" t="s">
        <v>47</v>
      </c>
      <c r="D19" s="167" t="s">
        <v>78</v>
      </c>
      <c r="E19" s="167" t="s">
        <v>49</v>
      </c>
      <c r="F19" s="167" t="s">
        <v>52</v>
      </c>
      <c r="G19" s="167" t="s">
        <v>46</v>
      </c>
      <c r="H19" s="167" t="s">
        <v>5</v>
      </c>
      <c r="I19" s="160"/>
      <c r="J19" s="155"/>
      <c r="K19" s="155"/>
      <c r="L19" s="156"/>
      <c r="M19" s="169" t="n">
        <f aca="false">COUNTIF(B136:AE136,M18)</f>
        <v>0</v>
      </c>
      <c r="N19" s="169" t="n">
        <f aca="false">COUNTIF(B136:AE136,N18)</f>
        <v>0</v>
      </c>
      <c r="O19" s="169" t="n">
        <f aca="false">COUNTIF(B136:AE136,O18)</f>
        <v>0</v>
      </c>
      <c r="P19" s="169" t="n">
        <f aca="false">COUNTIF(B136:AE136,P18)</f>
        <v>0</v>
      </c>
      <c r="Q19" s="169" t="n">
        <f aca="false">COUNTIF(B136:AE136,Q18)</f>
        <v>0</v>
      </c>
      <c r="R19" s="169" t="n">
        <f aca="false">COUNTIF(B136:AE136,R18)</f>
        <v>0</v>
      </c>
      <c r="S19" s="169" t="n">
        <f aca="false">SUM(M19:R19)</f>
        <v>0</v>
      </c>
      <c r="T19" s="160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</row>
    <row r="20" customFormat="false" ht="12.75" hidden="false" customHeight="true" outlineLevel="0" collapsed="false">
      <c r="A20" s="156"/>
      <c r="B20" s="169" t="n">
        <f aca="false">COUNTIF(B136:AE140,B19)</f>
        <v>0</v>
      </c>
      <c r="C20" s="169" t="n">
        <f aca="false">COUNTIF(B136:AE140,C19)</f>
        <v>0</v>
      </c>
      <c r="D20" s="169" t="n">
        <f aca="false">COUNTIF(B136:AE140,D19)</f>
        <v>0</v>
      </c>
      <c r="E20" s="169" t="n">
        <f aca="false">COUNTIF(B136:AE140,E19)</f>
        <v>0</v>
      </c>
      <c r="F20" s="169" t="n">
        <f aca="false">COUNTIF(B136:AE140,F19)</f>
        <v>0</v>
      </c>
      <c r="G20" s="169" t="n">
        <f aca="false">COUNTIF(B136:AE140,G19)</f>
        <v>0</v>
      </c>
      <c r="H20" s="169" t="n">
        <f aca="false">SUM(B20:G20)</f>
        <v>0</v>
      </c>
      <c r="I20" s="160"/>
      <c r="J20" s="155"/>
      <c r="K20" s="155"/>
      <c r="L20" s="156"/>
      <c r="M20" s="170" t="n">
        <f aca="false">IF(S19&gt;0,M19/S19,0)</f>
        <v>0</v>
      </c>
      <c r="N20" s="170" t="n">
        <f aca="false">IF(S19&gt;0,N19/S19,0)</f>
        <v>0</v>
      </c>
      <c r="O20" s="170" t="n">
        <f aca="false">IF(S19&gt;0,O19/S19,0)</f>
        <v>0</v>
      </c>
      <c r="P20" s="170" t="n">
        <f aca="false">IF(S19&gt;0,P19/S19,0)</f>
        <v>0</v>
      </c>
      <c r="Q20" s="170" t="n">
        <f aca="false">IF(S19&gt;0,Q19/S19,0)</f>
        <v>0</v>
      </c>
      <c r="R20" s="170" t="n">
        <f aca="false">IF(S19&gt;0,R19/S19,0)</f>
        <v>0</v>
      </c>
      <c r="S20" s="170" t="n">
        <f aca="false">SUM(M20:R20)</f>
        <v>0</v>
      </c>
      <c r="T20" s="160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</row>
    <row r="21" customFormat="false" ht="12.75" hidden="false" customHeight="true" outlineLevel="0" collapsed="false">
      <c r="A21" s="156"/>
      <c r="B21" s="170" t="n">
        <f aca="false">IF(H20&gt;0,B20/H20,0)</f>
        <v>0</v>
      </c>
      <c r="C21" s="170" t="n">
        <f aca="false">IF(H20&gt;0,C20/H20,0)</f>
        <v>0</v>
      </c>
      <c r="D21" s="170" t="n">
        <f aca="false">IF(H20&gt;0,D20/H20,0)</f>
        <v>0</v>
      </c>
      <c r="E21" s="170" t="n">
        <f aca="false">IF(H20&gt;0,E20/H20,0)</f>
        <v>0</v>
      </c>
      <c r="F21" s="170" t="n">
        <f aca="false">IF(H20&gt;0,F20/H20,0)</f>
        <v>0</v>
      </c>
      <c r="G21" s="170" t="n">
        <f aca="false">IF(H20&gt;0,G20/H20,0)</f>
        <v>0</v>
      </c>
      <c r="H21" s="170" t="n">
        <f aca="false">SUM(B21:G21)</f>
        <v>0</v>
      </c>
      <c r="I21" s="160"/>
      <c r="J21" s="155"/>
      <c r="K21" s="155"/>
      <c r="L21" s="172" t="s">
        <v>67</v>
      </c>
      <c r="M21" s="183" t="n">
        <f aca="false">IF(S19&gt;0,(M19-R19)/S19,0)</f>
        <v>0</v>
      </c>
      <c r="N21" s="163"/>
      <c r="O21" s="163"/>
      <c r="P21" s="163"/>
      <c r="Q21" s="163"/>
      <c r="R21" s="163"/>
      <c r="S21" s="163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</row>
    <row r="22" customFormat="false" ht="12.75" hidden="false" customHeight="true" outlineLevel="0" collapsed="false">
      <c r="A22" s="172" t="s">
        <v>67</v>
      </c>
      <c r="B22" s="183" t="n">
        <f aca="false">IF(H20&gt;0,(B20-G20)/H20,0)</f>
        <v>0</v>
      </c>
      <c r="C22" s="163"/>
      <c r="D22" s="163"/>
      <c r="E22" s="163"/>
      <c r="F22" s="163"/>
      <c r="G22" s="163"/>
      <c r="H22" s="163"/>
      <c r="I22" s="155"/>
      <c r="J22" s="155"/>
      <c r="K22" s="155"/>
      <c r="L22" s="172" t="s">
        <v>68</v>
      </c>
      <c r="M22" s="184" t="n">
        <f aca="false">IF(S19&gt;0,(M19+N19+O19+P19)/S19,0)</f>
        <v>0</v>
      </c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</row>
    <row r="23" customFormat="false" ht="12.75" hidden="false" customHeight="true" outlineLevel="0" collapsed="false">
      <c r="A23" s="172" t="s">
        <v>68</v>
      </c>
      <c r="B23" s="184" t="n">
        <f aca="false">IF(H20&gt;0,(B20+C20+D20+E20)/H20,0)</f>
        <v>0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</row>
    <row r="24" customFormat="false" ht="12.75" hidden="false" customHeight="true" outlineLevel="0" collapsed="false">
      <c r="A24" s="172"/>
      <c r="B24" s="18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customFormat="false" ht="12.75" hidden="false" customHeight="true" outlineLevel="0" collapsed="false">
      <c r="A25" s="164" t="s">
        <v>86</v>
      </c>
      <c r="B25" s="166" t="s">
        <v>2</v>
      </c>
      <c r="C25" s="154"/>
      <c r="D25" s="154"/>
      <c r="E25" s="154"/>
      <c r="F25" s="154"/>
      <c r="G25" s="154"/>
      <c r="H25" s="155"/>
      <c r="I25" s="166" t="s">
        <v>4</v>
      </c>
      <c r="J25" s="154"/>
      <c r="K25" s="155"/>
      <c r="L25" s="164" t="s">
        <v>87</v>
      </c>
      <c r="M25" s="166" t="s">
        <v>2</v>
      </c>
      <c r="N25" s="154"/>
      <c r="O25" s="154"/>
      <c r="P25" s="154"/>
      <c r="Q25" s="154"/>
      <c r="R25" s="154"/>
      <c r="S25" s="155"/>
      <c r="T25" s="166" t="s">
        <v>4</v>
      </c>
      <c r="U25" s="154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</row>
    <row r="26" customFormat="false" ht="12.75" hidden="false" customHeight="true" outlineLevel="0" collapsed="false">
      <c r="A26" s="156"/>
      <c r="B26" s="167" t="s">
        <v>57</v>
      </c>
      <c r="C26" s="167" t="s">
        <v>56</v>
      </c>
      <c r="D26" s="167" t="s">
        <v>54</v>
      </c>
      <c r="E26" s="167" t="s">
        <v>58</v>
      </c>
      <c r="F26" s="167" t="s">
        <v>59</v>
      </c>
      <c r="G26" s="167" t="s">
        <v>5</v>
      </c>
      <c r="H26" s="168"/>
      <c r="I26" s="167" t="s">
        <v>61</v>
      </c>
      <c r="J26" s="167" t="s">
        <v>53</v>
      </c>
      <c r="K26" s="160"/>
      <c r="L26" s="156"/>
      <c r="M26" s="167" t="s">
        <v>57</v>
      </c>
      <c r="N26" s="167" t="s">
        <v>56</v>
      </c>
      <c r="O26" s="167" t="s">
        <v>54</v>
      </c>
      <c r="P26" s="167" t="s">
        <v>58</v>
      </c>
      <c r="Q26" s="167" t="s">
        <v>59</v>
      </c>
      <c r="R26" s="167" t="s">
        <v>5</v>
      </c>
      <c r="S26" s="168"/>
      <c r="T26" s="167" t="s">
        <v>61</v>
      </c>
      <c r="U26" s="167" t="s">
        <v>53</v>
      </c>
      <c r="V26" s="160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</row>
    <row r="27" customFormat="false" ht="12.75" hidden="false" customHeight="true" outlineLevel="0" collapsed="false">
      <c r="A27" s="156"/>
      <c r="B27" s="169" t="n">
        <f aca="false">COUNTIF(B137:AE137,B26)</f>
        <v>0</v>
      </c>
      <c r="C27" s="169" t="n">
        <f aca="false">COUNTIF(B137:AE137,C26)</f>
        <v>0</v>
      </c>
      <c r="D27" s="169" t="n">
        <f aca="false">COUNTIF(B137:AE137,D26)</f>
        <v>0</v>
      </c>
      <c r="E27" s="169" t="n">
        <f aca="false">COUNTIF(B137:AE137,E26)</f>
        <v>0</v>
      </c>
      <c r="F27" s="169" t="n">
        <f aca="false">COUNTIF(B137:AE137,F26)</f>
        <v>0</v>
      </c>
      <c r="G27" s="169" t="n">
        <f aca="false">SUM(B27:F27)</f>
        <v>0</v>
      </c>
      <c r="H27" s="168"/>
      <c r="I27" s="169" t="n">
        <f aca="false">COUNTIF(B137:AE137,I26)</f>
        <v>0</v>
      </c>
      <c r="J27" s="169" t="n">
        <f aca="false">COUNTIF(B137:AE137,J26)</f>
        <v>0</v>
      </c>
      <c r="K27" s="160"/>
      <c r="L27" s="156"/>
      <c r="M27" s="169" t="n">
        <f aca="false">COUNTIF(B138:AE138,M26)</f>
        <v>0</v>
      </c>
      <c r="N27" s="169" t="n">
        <f aca="false">COUNTIF(B138:AE138,N26)</f>
        <v>0</v>
      </c>
      <c r="O27" s="169" t="n">
        <f aca="false">COUNTIF(B138:AE138,O26)</f>
        <v>0</v>
      </c>
      <c r="P27" s="169" t="n">
        <f aca="false">COUNTIF(B138:AE138,P26)</f>
        <v>0</v>
      </c>
      <c r="Q27" s="169" t="n">
        <f aca="false">COUNTIF(B138:AE138,Q26)</f>
        <v>0</v>
      </c>
      <c r="R27" s="169" t="n">
        <f aca="false">SUM(M27:Q27)</f>
        <v>0</v>
      </c>
      <c r="S27" s="168"/>
      <c r="T27" s="169" t="n">
        <f aca="false">COUNTIF(B138:AE138,T26)</f>
        <v>0</v>
      </c>
      <c r="U27" s="169" t="n">
        <f aca="false">COUNTIF(B138:AE138,U26)</f>
        <v>0</v>
      </c>
      <c r="V27" s="160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</row>
    <row r="28" customFormat="false" ht="12.75" hidden="false" customHeight="true" outlineLevel="0" collapsed="false">
      <c r="A28" s="156"/>
      <c r="B28" s="170" t="n">
        <f aca="false">IF(G27&gt;0,B27/G27,0)</f>
        <v>0</v>
      </c>
      <c r="C28" s="170" t="n">
        <f aca="false">IF(G27&gt;0,C27/G27,0)</f>
        <v>0</v>
      </c>
      <c r="D28" s="170" t="n">
        <f aca="false">IF(G27&gt;0,D27/G27,0)</f>
        <v>0</v>
      </c>
      <c r="E28" s="170" t="n">
        <f aca="false">IF(G27&gt;0,E27/G27,0)</f>
        <v>0</v>
      </c>
      <c r="F28" s="170" t="n">
        <f aca="false">IF(G27&gt;0,F27/G27,0)</f>
        <v>0</v>
      </c>
      <c r="G28" s="171" t="n">
        <f aca="false">SUM(B28:F28)</f>
        <v>0</v>
      </c>
      <c r="H28" s="160"/>
      <c r="I28" s="163"/>
      <c r="J28" s="163"/>
      <c r="K28" s="155"/>
      <c r="L28" s="156"/>
      <c r="M28" s="170" t="n">
        <f aca="false">IF(R27&gt;0,M27/R27,0)</f>
        <v>0</v>
      </c>
      <c r="N28" s="170" t="n">
        <f aca="false">IF(R27&gt;0,N27/R27,0)</f>
        <v>0</v>
      </c>
      <c r="O28" s="170" t="n">
        <f aca="false">IF(R27&gt;0,O27/R27,0)</f>
        <v>0</v>
      </c>
      <c r="P28" s="170" t="n">
        <f aca="false">IF(R27&gt;0,P27/R27,0)</f>
        <v>0</v>
      </c>
      <c r="Q28" s="170" t="n">
        <f aca="false">IF(R27&gt;0,Q27/R27,0)</f>
        <v>0</v>
      </c>
      <c r="R28" s="171" t="n">
        <f aca="false">SUM(M28:Q28)</f>
        <v>0</v>
      </c>
      <c r="S28" s="160"/>
      <c r="T28" s="163"/>
      <c r="U28" s="163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</row>
    <row r="29" customFormat="false" ht="12.75" hidden="false" customHeight="true" outlineLevel="0" collapsed="false">
      <c r="A29" s="172" t="s">
        <v>67</v>
      </c>
      <c r="B29" s="173" t="n">
        <f aca="false">IF(G27&gt;0,(B27-F27)/G27,0)</f>
        <v>0</v>
      </c>
      <c r="C29" s="163"/>
      <c r="D29" s="174"/>
      <c r="E29" s="174"/>
      <c r="F29" s="174"/>
      <c r="G29" s="163"/>
      <c r="H29" s="155"/>
      <c r="I29" s="155"/>
      <c r="J29" s="155"/>
      <c r="K29" s="155"/>
      <c r="L29" s="172" t="s">
        <v>67</v>
      </c>
      <c r="M29" s="173" t="n">
        <f aca="false">IF(R27&gt;0,(M27-Q27)/R27,0)</f>
        <v>0</v>
      </c>
      <c r="N29" s="163"/>
      <c r="O29" s="174"/>
      <c r="P29" s="174"/>
      <c r="Q29" s="174"/>
      <c r="R29" s="163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</row>
    <row r="30" customFormat="false" ht="12.75" hidden="false" customHeight="true" outlineLevel="0" collapsed="false">
      <c r="A30" s="172" t="s">
        <v>68</v>
      </c>
      <c r="B30" s="176" t="n">
        <f aca="false">IF(G27&gt;0,(B27+C27)/G27,0)</f>
        <v>0</v>
      </c>
      <c r="C30" s="177"/>
      <c r="D30" s="155"/>
      <c r="E30" s="155"/>
      <c r="F30" s="155"/>
      <c r="G30" s="155"/>
      <c r="H30" s="155"/>
      <c r="I30" s="155"/>
      <c r="J30" s="155"/>
      <c r="K30" s="155"/>
      <c r="L30" s="172" t="s">
        <v>68</v>
      </c>
      <c r="M30" s="176" t="n">
        <f aca="false">IF(R27&gt;0,(M27+N27)/R27,0)</f>
        <v>0</v>
      </c>
      <c r="N30" s="177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</row>
    <row r="31" customFormat="false" ht="12.75" hidden="false" customHeight="true" outlineLevel="0" collapsed="false">
      <c r="B31" s="178"/>
      <c r="C31" s="177"/>
      <c r="D31" s="155"/>
      <c r="E31" s="155"/>
      <c r="F31" s="155"/>
      <c r="G31" s="155"/>
      <c r="H31" s="155"/>
      <c r="I31" s="165" t="s">
        <v>69</v>
      </c>
      <c r="J31" s="155"/>
      <c r="K31" s="155"/>
      <c r="L31" s="155"/>
      <c r="M31" s="178"/>
      <c r="N31" s="177"/>
      <c r="O31" s="155"/>
      <c r="P31" s="155"/>
      <c r="Q31" s="155"/>
      <c r="R31" s="155"/>
      <c r="S31" s="155"/>
      <c r="T31" s="165" t="s">
        <v>69</v>
      </c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</row>
    <row r="32" customFormat="false" ht="12.75" hidden="false" customHeight="true" outlineLevel="0" collapsed="false">
      <c r="A32" s="155"/>
      <c r="B32" s="166" t="s">
        <v>1</v>
      </c>
      <c r="C32" s="154"/>
      <c r="D32" s="154"/>
      <c r="E32" s="154"/>
      <c r="F32" s="154"/>
      <c r="G32" s="154"/>
      <c r="H32" s="155"/>
      <c r="I32" s="179" t="s">
        <v>0</v>
      </c>
      <c r="J32" s="180" t="n">
        <f aca="false">B34+B41+I27</f>
        <v>0</v>
      </c>
      <c r="K32" s="155"/>
      <c r="L32" s="155"/>
      <c r="M32" s="166" t="s">
        <v>1</v>
      </c>
      <c r="N32" s="154"/>
      <c r="O32" s="154"/>
      <c r="P32" s="154"/>
      <c r="Q32" s="154"/>
      <c r="R32" s="154"/>
      <c r="S32" s="155"/>
      <c r="T32" s="179" t="s">
        <v>0</v>
      </c>
      <c r="U32" s="180" t="n">
        <f aca="false">M34+M41+T27</f>
        <v>0</v>
      </c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</row>
    <row r="33" customFormat="false" ht="12.75" hidden="false" customHeight="true" outlineLevel="0" collapsed="false">
      <c r="A33" s="156"/>
      <c r="B33" s="167" t="s">
        <v>50</v>
      </c>
      <c r="C33" s="167" t="s">
        <v>45</v>
      </c>
      <c r="D33" s="167" t="s">
        <v>70</v>
      </c>
      <c r="E33" s="167" t="s">
        <v>71</v>
      </c>
      <c r="F33" s="167" t="s">
        <v>55</v>
      </c>
      <c r="G33" s="167" t="s">
        <v>5</v>
      </c>
      <c r="H33" s="160"/>
      <c r="I33" s="179" t="s">
        <v>72</v>
      </c>
      <c r="J33" s="180" t="n">
        <f aca="false">G41+F34</f>
        <v>0</v>
      </c>
      <c r="K33" s="155"/>
      <c r="L33" s="156"/>
      <c r="M33" s="167" t="s">
        <v>50</v>
      </c>
      <c r="N33" s="167" t="s">
        <v>45</v>
      </c>
      <c r="O33" s="167" t="s">
        <v>70</v>
      </c>
      <c r="P33" s="167" t="s">
        <v>71</v>
      </c>
      <c r="Q33" s="167" t="s">
        <v>55</v>
      </c>
      <c r="R33" s="167" t="s">
        <v>5</v>
      </c>
      <c r="S33" s="160"/>
      <c r="T33" s="179" t="s">
        <v>72</v>
      </c>
      <c r="U33" s="180" t="n">
        <f aca="false">R41+Q34</f>
        <v>0</v>
      </c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</row>
    <row r="34" customFormat="false" ht="12.75" hidden="false" customHeight="true" outlineLevel="0" collapsed="false">
      <c r="A34" s="156"/>
      <c r="B34" s="169" t="n">
        <f aca="false">COUNTIF(B137:AE137,B33)</f>
        <v>0</v>
      </c>
      <c r="C34" s="169" t="n">
        <f aca="false">COUNTIF(B137:AE137,C33)</f>
        <v>0</v>
      </c>
      <c r="D34" s="169" t="n">
        <f aca="false">COUNTIF(B137:AE137,D33)</f>
        <v>0</v>
      </c>
      <c r="E34" s="169" t="n">
        <f aca="false">COUNTIF(B137:AE137,E33)</f>
        <v>0</v>
      </c>
      <c r="F34" s="169" t="n">
        <f aca="false">COUNTIF(B137:AE137,F33)</f>
        <v>0</v>
      </c>
      <c r="G34" s="169" t="n">
        <f aca="false">SUM(B34:F34)</f>
        <v>0</v>
      </c>
      <c r="H34" s="160"/>
      <c r="I34" s="179" t="s">
        <v>73</v>
      </c>
      <c r="J34" s="180" t="n">
        <f aca="false">F27</f>
        <v>0</v>
      </c>
      <c r="K34" s="155"/>
      <c r="L34" s="156"/>
      <c r="M34" s="169" t="n">
        <f aca="false">COUNTIF(B138:AE138,M33)</f>
        <v>0</v>
      </c>
      <c r="N34" s="169" t="n">
        <f aca="false">COUNTIF(B138:AE138,N33)</f>
        <v>0</v>
      </c>
      <c r="O34" s="169" t="n">
        <f aca="false">COUNTIF(B138:AE138,O33)</f>
        <v>0</v>
      </c>
      <c r="P34" s="169" t="n">
        <f aca="false">COUNTIF(B138:AE138,P33)</f>
        <v>0</v>
      </c>
      <c r="Q34" s="169" t="n">
        <f aca="false">COUNTIF(B138:AE138,Q33)</f>
        <v>0</v>
      </c>
      <c r="R34" s="169" t="n">
        <f aca="false">SUM(M34:Q34)</f>
        <v>0</v>
      </c>
      <c r="S34" s="160"/>
      <c r="T34" s="179" t="s">
        <v>73</v>
      </c>
      <c r="U34" s="180" t="n">
        <f aca="false">Q27</f>
        <v>0</v>
      </c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</row>
    <row r="35" customFormat="false" ht="12.75" hidden="false" customHeight="true" outlineLevel="0" collapsed="false">
      <c r="A35" s="172" t="s">
        <v>67</v>
      </c>
      <c r="B35" s="170" t="n">
        <f aca="false">IF($G$34&gt;0,B34/$G$34,0)</f>
        <v>0</v>
      </c>
      <c r="C35" s="170" t="n">
        <f aca="false">IF($G$34&gt;0,C34/$G$34,0)</f>
        <v>0</v>
      </c>
      <c r="D35" s="170" t="n">
        <f aca="false">IF($G$34&gt;0,D34/$G$34,0)</f>
        <v>0</v>
      </c>
      <c r="E35" s="170" t="n">
        <f aca="false">IF($G$34&gt;0,E34/$G$34,0)</f>
        <v>0</v>
      </c>
      <c r="F35" s="170" t="n">
        <f aca="false">IF($G$34&gt;0,F34/$G$34,0)</f>
        <v>0</v>
      </c>
      <c r="G35" s="170" t="n">
        <f aca="false">SUM(B35:F35)</f>
        <v>0</v>
      </c>
      <c r="H35" s="179" t="s">
        <v>74</v>
      </c>
      <c r="I35" s="180" t="n">
        <f aca="false">F41</f>
        <v>0</v>
      </c>
      <c r="J35" s="155"/>
      <c r="K35" s="156"/>
      <c r="L35" s="172" t="s">
        <v>67</v>
      </c>
      <c r="M35" s="170" t="n">
        <f aca="false">IF($G$69&gt;0,N34/$G$34,0)</f>
        <v>0</v>
      </c>
      <c r="N35" s="170" t="n">
        <f aca="false">IF($G$69&gt;0,O34/$G$34,0)</f>
        <v>0</v>
      </c>
      <c r="O35" s="170" t="n">
        <f aca="false">IF($G$69&gt;0,P34/$G$34,0)</f>
        <v>0</v>
      </c>
      <c r="P35" s="170" t="n">
        <f aca="false">IF($G$69&gt;0,Q34/$G$34,0)</f>
        <v>0</v>
      </c>
      <c r="Q35" s="170" t="n">
        <f aca="false">IF($G$69&gt;0,R34/$G$34,0)</f>
        <v>0</v>
      </c>
      <c r="R35" s="160"/>
      <c r="S35" s="179" t="s">
        <v>74</v>
      </c>
      <c r="T35" s="180" t="n">
        <f aca="false">Q41</f>
        <v>0</v>
      </c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</row>
    <row r="36" customFormat="false" ht="12.75" hidden="false" customHeight="true" outlineLevel="0" collapsed="false">
      <c r="A36" s="172" t="s">
        <v>68</v>
      </c>
      <c r="B36" s="173" t="n">
        <f aca="false">IF(G34&gt;0,(B34-F34)/G34,0)</f>
        <v>0</v>
      </c>
      <c r="C36" s="163"/>
      <c r="D36" s="163"/>
      <c r="E36" s="163"/>
      <c r="F36" s="163"/>
      <c r="G36" s="163"/>
      <c r="H36" s="155"/>
      <c r="I36" s="179" t="s">
        <v>75</v>
      </c>
      <c r="J36" s="181" t="n">
        <f aca="false">B29</f>
        <v>0</v>
      </c>
      <c r="K36" s="155"/>
      <c r="L36" s="172" t="s">
        <v>68</v>
      </c>
      <c r="M36" s="173" t="n">
        <f aca="false">IF(R34&gt;0,(M34-Q34)/R34,0)</f>
        <v>0</v>
      </c>
      <c r="N36" s="163"/>
      <c r="O36" s="163"/>
      <c r="P36" s="163"/>
      <c r="Q36" s="163"/>
      <c r="R36" s="163"/>
      <c r="S36" s="155"/>
      <c r="T36" s="179" t="s">
        <v>75</v>
      </c>
      <c r="U36" s="181" t="n">
        <f aca="false">M29</f>
        <v>0</v>
      </c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</row>
    <row r="37" customFormat="false" ht="12.75" hidden="false" customHeight="true" outlineLevel="0" collapsed="false">
      <c r="B37" s="176" t="n">
        <f aca="false">IF(G34&gt;0,(B34+C34)/G34,0)</f>
        <v>0</v>
      </c>
      <c r="C37" s="155"/>
      <c r="D37" s="155"/>
      <c r="E37" s="155"/>
      <c r="F37" s="155"/>
      <c r="G37" s="155"/>
      <c r="H37" s="155"/>
      <c r="I37" s="179" t="s">
        <v>77</v>
      </c>
      <c r="J37" s="181" t="n">
        <f aca="false">B43</f>
        <v>0</v>
      </c>
      <c r="K37" s="155"/>
      <c r="M37" s="176" t="n">
        <f aca="false">IF(R34&gt;0,(M34+N34)/R34,0)</f>
        <v>0</v>
      </c>
      <c r="N37" s="155"/>
      <c r="O37" s="155"/>
      <c r="P37" s="155"/>
      <c r="Q37" s="155"/>
      <c r="R37" s="155"/>
      <c r="S37" s="155"/>
      <c r="T37" s="179" t="s">
        <v>77</v>
      </c>
      <c r="U37" s="181" t="n">
        <f aca="false">M43</f>
        <v>0</v>
      </c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</row>
    <row r="38" customFormat="false" ht="12.75" hidden="false" customHeight="true" outlineLevel="0" collapsed="false">
      <c r="A38" s="155"/>
      <c r="B38" s="178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78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</row>
    <row r="39" customFormat="false" ht="12.75" hidden="false" customHeight="true" outlineLevel="0" collapsed="false">
      <c r="B39" s="166" t="s">
        <v>3</v>
      </c>
      <c r="C39" s="154"/>
      <c r="D39" s="154"/>
      <c r="E39" s="154"/>
      <c r="F39" s="154"/>
      <c r="G39" s="154"/>
      <c r="H39" s="154"/>
      <c r="I39" s="155"/>
      <c r="J39" s="155"/>
      <c r="K39" s="155"/>
      <c r="L39" s="155"/>
      <c r="M39" s="166" t="s">
        <v>3</v>
      </c>
      <c r="N39" s="154"/>
      <c r="O39" s="154"/>
      <c r="P39" s="154"/>
      <c r="Q39" s="154"/>
      <c r="R39" s="154"/>
      <c r="S39" s="154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</row>
    <row r="40" customFormat="false" ht="12.75" hidden="false" customHeight="true" outlineLevel="0" collapsed="false">
      <c r="A40" s="156"/>
      <c r="B40" s="167" t="s">
        <v>51</v>
      </c>
      <c r="C40" s="167" t="s">
        <v>47</v>
      </c>
      <c r="D40" s="167" t="s">
        <v>78</v>
      </c>
      <c r="E40" s="167" t="s">
        <v>49</v>
      </c>
      <c r="F40" s="167" t="s">
        <v>52</v>
      </c>
      <c r="G40" s="167" t="s">
        <v>46</v>
      </c>
      <c r="H40" s="167" t="s">
        <v>5</v>
      </c>
      <c r="I40" s="160"/>
      <c r="J40" s="155"/>
      <c r="K40" s="155"/>
      <c r="L40" s="156"/>
      <c r="M40" s="167" t="s">
        <v>51</v>
      </c>
      <c r="N40" s="167" t="s">
        <v>47</v>
      </c>
      <c r="O40" s="167" t="s">
        <v>78</v>
      </c>
      <c r="P40" s="167" t="s">
        <v>49</v>
      </c>
      <c r="Q40" s="167" t="s">
        <v>52</v>
      </c>
      <c r="R40" s="167" t="s">
        <v>46</v>
      </c>
      <c r="S40" s="167" t="s">
        <v>5</v>
      </c>
      <c r="T40" s="160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</row>
    <row r="41" customFormat="false" ht="12.75" hidden="false" customHeight="true" outlineLevel="0" collapsed="false">
      <c r="A41" s="156"/>
      <c r="B41" s="169" t="n">
        <f aca="false">COUNTIF(B137:AE137,B40)</f>
        <v>0</v>
      </c>
      <c r="C41" s="169" t="n">
        <f aca="false">COUNTIF(B137:AE137,C40)</f>
        <v>0</v>
      </c>
      <c r="D41" s="169" t="n">
        <f aca="false">COUNTIF(B137:AE137,D40)</f>
        <v>0</v>
      </c>
      <c r="E41" s="169" t="n">
        <f aca="false">COUNTIF(B137:AE137,E40)</f>
        <v>0</v>
      </c>
      <c r="F41" s="169" t="n">
        <f aca="false">COUNTIF(B137:AE137,F40)</f>
        <v>0</v>
      </c>
      <c r="G41" s="169" t="n">
        <f aca="false">COUNTIF(B137:AE137,G40)</f>
        <v>0</v>
      </c>
      <c r="H41" s="169" t="n">
        <f aca="false">SUM(B41:G41)</f>
        <v>0</v>
      </c>
      <c r="I41" s="160"/>
      <c r="J41" s="155"/>
      <c r="K41" s="155"/>
      <c r="L41" s="156"/>
      <c r="M41" s="169" t="n">
        <f aca="false">COUNTIF(B138:AE138,M40)</f>
        <v>0</v>
      </c>
      <c r="N41" s="169" t="n">
        <f aca="false">COUNTIF(B138:AE138,N40)</f>
        <v>0</v>
      </c>
      <c r="O41" s="169" t="n">
        <f aca="false">COUNTIF(B138:AE138,O40)</f>
        <v>0</v>
      </c>
      <c r="P41" s="169" t="n">
        <f aca="false">COUNTIF(B138:AE138,P40)</f>
        <v>0</v>
      </c>
      <c r="Q41" s="169" t="n">
        <f aca="false">COUNTIF(B138:AE138,Q40)</f>
        <v>0</v>
      </c>
      <c r="R41" s="169" t="n">
        <f aca="false">COUNTIF(B138:AE138,R40)</f>
        <v>0</v>
      </c>
      <c r="S41" s="169" t="n">
        <f aca="false">SUM(M41:R41)</f>
        <v>0</v>
      </c>
      <c r="T41" s="160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</row>
    <row r="42" customFormat="false" ht="12.75" hidden="false" customHeight="true" outlineLevel="0" collapsed="false">
      <c r="A42" s="156"/>
      <c r="B42" s="170" t="n">
        <f aca="false">IF(H41&gt;0,B41/H41,0)</f>
        <v>0</v>
      </c>
      <c r="C42" s="170" t="n">
        <f aca="false">IF(H41&gt;0,C41/H41,0)</f>
        <v>0</v>
      </c>
      <c r="D42" s="170" t="n">
        <f aca="false">IF(H41&gt;0,D41/H41,0)</f>
        <v>0</v>
      </c>
      <c r="E42" s="170" t="n">
        <f aca="false">IF(H41&gt;0,E41/H41,0)</f>
        <v>0</v>
      </c>
      <c r="F42" s="170" t="n">
        <f aca="false">IF(H41&gt;0,F41/H41,0)</f>
        <v>0</v>
      </c>
      <c r="G42" s="170" t="n">
        <f aca="false">IF(H41&gt;0,G41/H41,0)</f>
        <v>0</v>
      </c>
      <c r="H42" s="170" t="n">
        <f aca="false">SUM(B42:G42)</f>
        <v>0</v>
      </c>
      <c r="I42" s="160"/>
      <c r="J42" s="155"/>
      <c r="K42" s="155"/>
      <c r="L42" s="156"/>
      <c r="M42" s="170" t="n">
        <f aca="false">IF(S41&gt;0,M41/S41,0)</f>
        <v>0</v>
      </c>
      <c r="N42" s="170" t="n">
        <f aca="false">IF(S41&gt;0,N41/S41,0)</f>
        <v>0</v>
      </c>
      <c r="O42" s="170" t="n">
        <f aca="false">IF(S41&gt;0,O41/S41,0)</f>
        <v>0</v>
      </c>
      <c r="P42" s="170" t="n">
        <f aca="false">IF(S41&gt;0,P41/S41,0)</f>
        <v>0</v>
      </c>
      <c r="Q42" s="170" t="n">
        <f aca="false">IF(S41&gt;0,Q41/S41,0)</f>
        <v>0</v>
      </c>
      <c r="R42" s="170" t="n">
        <f aca="false">IF(S41&gt;0,R41/S41,0)</f>
        <v>0</v>
      </c>
      <c r="S42" s="170" t="n">
        <f aca="false">SUM(M42:R42)</f>
        <v>0</v>
      </c>
      <c r="T42" s="160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</row>
    <row r="43" customFormat="false" ht="12.75" hidden="false" customHeight="true" outlineLevel="0" collapsed="false">
      <c r="A43" s="172" t="s">
        <v>67</v>
      </c>
      <c r="B43" s="183" t="n">
        <f aca="false">IF(H41&gt;0,(B41-G41)/H41,0)</f>
        <v>0</v>
      </c>
      <c r="C43" s="163"/>
      <c r="D43" s="163"/>
      <c r="E43" s="163"/>
      <c r="F43" s="163"/>
      <c r="G43" s="163"/>
      <c r="H43" s="163"/>
      <c r="I43" s="155"/>
      <c r="J43" s="155"/>
      <c r="K43" s="155"/>
      <c r="L43" s="172" t="s">
        <v>67</v>
      </c>
      <c r="M43" s="183" t="n">
        <f aca="false">IF(S41&gt;0,(M41-R41)/S41,0)</f>
        <v>0</v>
      </c>
      <c r="N43" s="163"/>
      <c r="O43" s="163"/>
      <c r="P43" s="163"/>
      <c r="Q43" s="163"/>
      <c r="R43" s="163"/>
      <c r="S43" s="163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</row>
    <row r="44" customFormat="false" ht="12.75" hidden="false" customHeight="true" outlineLevel="0" collapsed="false">
      <c r="A44" s="172" t="s">
        <v>68</v>
      </c>
      <c r="B44" s="184" t="n">
        <f aca="false">IF(H41&gt;0,(B41+C41+D41+E41)/H41,0)</f>
        <v>0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72" t="s">
        <v>68</v>
      </c>
      <c r="M44" s="184" t="n">
        <f aca="false">IF(S41&gt;0,(M41+N41+O41+P41)/S41,0)</f>
        <v>0</v>
      </c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</row>
    <row r="45" customFormat="false" ht="12.75" hidden="false" customHeight="true" outlineLevel="0" collapsed="false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</row>
    <row r="46" customFormat="false" ht="12.75" hidden="false" customHeight="true" outlineLevel="0" collapsed="false">
      <c r="A46" s="155"/>
      <c r="B46" s="165"/>
      <c r="C46" s="155"/>
      <c r="D46" s="155"/>
      <c r="E46" s="155"/>
      <c r="F46" s="155"/>
      <c r="G46" s="155"/>
      <c r="H46" s="155"/>
      <c r="I46" s="16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</row>
    <row r="47" customFormat="false" ht="12.75" hidden="false" customHeight="true" outlineLevel="0" collapsed="false">
      <c r="A47" s="164" t="s">
        <v>88</v>
      </c>
      <c r="B47" s="166" t="s">
        <v>2</v>
      </c>
      <c r="C47" s="154"/>
      <c r="D47" s="154"/>
      <c r="E47" s="154"/>
      <c r="F47" s="154"/>
      <c r="G47" s="154"/>
      <c r="H47" s="155"/>
      <c r="I47" s="166" t="s">
        <v>4</v>
      </c>
      <c r="J47" s="154"/>
      <c r="K47" s="155"/>
      <c r="L47" s="164" t="s">
        <v>89</v>
      </c>
      <c r="M47" s="166" t="s">
        <v>2</v>
      </c>
      <c r="N47" s="154"/>
      <c r="O47" s="154"/>
      <c r="P47" s="154"/>
      <c r="Q47" s="154"/>
      <c r="R47" s="154"/>
      <c r="S47" s="155"/>
      <c r="T47" s="166" t="s">
        <v>4</v>
      </c>
      <c r="U47" s="154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</row>
    <row r="48" customFormat="false" ht="12.75" hidden="false" customHeight="true" outlineLevel="0" collapsed="false">
      <c r="A48" s="156"/>
      <c r="B48" s="167" t="s">
        <v>57</v>
      </c>
      <c r="C48" s="167" t="s">
        <v>56</v>
      </c>
      <c r="D48" s="167" t="s">
        <v>54</v>
      </c>
      <c r="E48" s="167" t="s">
        <v>58</v>
      </c>
      <c r="F48" s="167" t="s">
        <v>59</v>
      </c>
      <c r="G48" s="167" t="s">
        <v>5</v>
      </c>
      <c r="H48" s="168"/>
      <c r="I48" s="167" t="s">
        <v>61</v>
      </c>
      <c r="J48" s="167" t="s">
        <v>53</v>
      </c>
      <c r="K48" s="186"/>
      <c r="L48" s="156"/>
      <c r="M48" s="167" t="s">
        <v>57</v>
      </c>
      <c r="N48" s="167" t="s">
        <v>56</v>
      </c>
      <c r="O48" s="167" t="s">
        <v>54</v>
      </c>
      <c r="P48" s="167" t="s">
        <v>58</v>
      </c>
      <c r="Q48" s="167" t="s">
        <v>59</v>
      </c>
      <c r="R48" s="167" t="s">
        <v>5</v>
      </c>
      <c r="S48" s="168"/>
      <c r="T48" s="167" t="s">
        <v>61</v>
      </c>
      <c r="U48" s="167" t="s">
        <v>53</v>
      </c>
      <c r="V48" s="160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</row>
    <row r="49" customFormat="false" ht="12.75" hidden="false" customHeight="true" outlineLevel="0" collapsed="false">
      <c r="A49" s="156"/>
      <c r="B49" s="169" t="n">
        <f aca="false">COUNTIF(B139:AE139,B48)</f>
        <v>0</v>
      </c>
      <c r="C49" s="169" t="n">
        <f aca="false">COUNTIF(B139:AE139,C48)</f>
        <v>0</v>
      </c>
      <c r="D49" s="169" t="n">
        <f aca="false">COUNTIF(B139:AE139,D48)</f>
        <v>0</v>
      </c>
      <c r="E49" s="169" t="n">
        <f aca="false">COUNTIF(B139:AE139,E48)</f>
        <v>0</v>
      </c>
      <c r="F49" s="169" t="n">
        <f aca="false">COUNTIF(B139:AE139,F48)</f>
        <v>0</v>
      </c>
      <c r="G49" s="169" t="n">
        <f aca="false">SUM(B49:F49)</f>
        <v>0</v>
      </c>
      <c r="H49" s="168"/>
      <c r="I49" s="169" t="n">
        <f aca="false">COUNTIF(B139:AE139,I48)</f>
        <v>0</v>
      </c>
      <c r="J49" s="169" t="n">
        <f aca="false">COUNTIF(B139:AE139,J48)</f>
        <v>0</v>
      </c>
      <c r="K49" s="186"/>
      <c r="L49" s="156"/>
      <c r="M49" s="169" t="n">
        <f aca="false">COUNTIF(B140:AE140,M48)</f>
        <v>0</v>
      </c>
      <c r="N49" s="169" t="n">
        <f aca="false">COUNTIF(B140:AE140,N48)</f>
        <v>0</v>
      </c>
      <c r="O49" s="169" t="n">
        <f aca="false">COUNTIF(B140:AE140,O48)</f>
        <v>0</v>
      </c>
      <c r="P49" s="169" t="n">
        <f aca="false">COUNTIF(B140:AE140,P48)</f>
        <v>0</v>
      </c>
      <c r="Q49" s="169" t="n">
        <f aca="false">COUNTIF(B140:AE140,Q48)</f>
        <v>0</v>
      </c>
      <c r="R49" s="169" t="n">
        <f aca="false">SUM(M49:Q49)</f>
        <v>0</v>
      </c>
      <c r="S49" s="168"/>
      <c r="T49" s="169" t="n">
        <f aca="false">COUNTIF(B140:AE140,T48)</f>
        <v>0</v>
      </c>
      <c r="U49" s="169" t="n">
        <f aca="false">COUNTIF(B140:AE140,U48)</f>
        <v>0</v>
      </c>
      <c r="V49" s="160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</row>
    <row r="50" customFormat="false" ht="12.75" hidden="false" customHeight="true" outlineLevel="0" collapsed="false">
      <c r="A50" s="156"/>
      <c r="B50" s="170" t="n">
        <f aca="false">IF(G49&gt;0,B49/G49,0)</f>
        <v>0</v>
      </c>
      <c r="C50" s="170" t="n">
        <f aca="false">IF(G49&gt;0,C49/G49,0)</f>
        <v>0</v>
      </c>
      <c r="D50" s="170" t="n">
        <f aca="false">IF(G49&gt;0,D49/G49,0)</f>
        <v>0</v>
      </c>
      <c r="E50" s="170" t="n">
        <f aca="false">IF(G49&gt;0,E49/G49,0)</f>
        <v>0</v>
      </c>
      <c r="F50" s="170" t="n">
        <f aca="false">IF(G49&gt;0,F49/G49,0)</f>
        <v>0</v>
      </c>
      <c r="G50" s="171" t="n">
        <f aca="false">SUM(B50:F50)</f>
        <v>0</v>
      </c>
      <c r="H50" s="160"/>
      <c r="I50" s="163"/>
      <c r="J50" s="163"/>
      <c r="K50" s="153"/>
      <c r="L50" s="156"/>
      <c r="M50" s="170" t="n">
        <f aca="false">IF(R49&gt;0,M49/R49,0)</f>
        <v>0</v>
      </c>
      <c r="N50" s="170" t="n">
        <f aca="false">IF(R49&gt;0,N49/R49,0)</f>
        <v>0</v>
      </c>
      <c r="O50" s="170" t="n">
        <f aca="false">IF(R49&gt;0,O49/R49,0)</f>
        <v>0</v>
      </c>
      <c r="P50" s="170" t="n">
        <f aca="false">IF(R49&gt;0,P49/R49,0)</f>
        <v>0</v>
      </c>
      <c r="Q50" s="170" t="n">
        <f aca="false">IF(R49&gt;0,Q49/R49,0)</f>
        <v>0</v>
      </c>
      <c r="R50" s="171" t="n">
        <f aca="false">SUM(M50:Q50)</f>
        <v>0</v>
      </c>
      <c r="S50" s="160"/>
      <c r="T50" s="163"/>
      <c r="U50" s="163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</row>
    <row r="51" customFormat="false" ht="12.75" hidden="false" customHeight="true" outlineLevel="0" collapsed="false">
      <c r="A51" s="172" t="s">
        <v>67</v>
      </c>
      <c r="B51" s="173" t="n">
        <f aca="false">IF(G49&gt;0,(B49-F49)/G49,0)</f>
        <v>0</v>
      </c>
      <c r="C51" s="163"/>
      <c r="D51" s="174"/>
      <c r="E51" s="174"/>
      <c r="F51" s="174"/>
      <c r="G51" s="163"/>
      <c r="H51" s="155"/>
      <c r="I51" s="155"/>
      <c r="J51" s="155"/>
      <c r="K51" s="153"/>
      <c r="L51" s="172" t="s">
        <v>67</v>
      </c>
      <c r="M51" s="173" t="n">
        <f aca="false">IF(R49&gt;0,(M49-Q49)/R49,0)</f>
        <v>0</v>
      </c>
      <c r="N51" s="163"/>
      <c r="O51" s="174"/>
      <c r="P51" s="174"/>
      <c r="Q51" s="174"/>
      <c r="R51" s="163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</row>
    <row r="52" customFormat="false" ht="12.75" hidden="false" customHeight="true" outlineLevel="0" collapsed="false">
      <c r="A52" s="172" t="s">
        <v>68</v>
      </c>
      <c r="B52" s="176" t="n">
        <f aca="false">IF(G49&gt;0,(B49+C49)/G49,0)</f>
        <v>0</v>
      </c>
      <c r="C52" s="177"/>
      <c r="D52" s="155"/>
      <c r="E52" s="155"/>
      <c r="F52" s="155"/>
      <c r="G52" s="155"/>
      <c r="H52" s="155"/>
      <c r="I52" s="155"/>
      <c r="J52" s="155"/>
      <c r="K52" s="153"/>
      <c r="L52" s="172" t="s">
        <v>68</v>
      </c>
      <c r="M52" s="176" t="n">
        <f aca="false">IF(R49&gt;0,(M49+N49)/R49,0)</f>
        <v>0</v>
      </c>
      <c r="N52" s="177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</row>
    <row r="53" customFormat="false" ht="12.75" hidden="false" customHeight="true" outlineLevel="0" collapsed="false">
      <c r="A53" s="155"/>
      <c r="B53" s="178"/>
      <c r="C53" s="177"/>
      <c r="D53" s="155"/>
      <c r="E53" s="155"/>
      <c r="F53" s="155"/>
      <c r="G53" s="155"/>
      <c r="H53" s="155"/>
      <c r="I53" s="165" t="s">
        <v>69</v>
      </c>
      <c r="J53" s="155"/>
      <c r="K53" s="153"/>
      <c r="L53" s="155"/>
      <c r="M53" s="178"/>
      <c r="N53" s="177"/>
      <c r="O53" s="155"/>
      <c r="P53" s="155"/>
      <c r="Q53" s="155"/>
      <c r="R53" s="155"/>
      <c r="S53" s="155"/>
      <c r="T53" s="165" t="s">
        <v>69</v>
      </c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</row>
    <row r="54" customFormat="false" ht="12.75" hidden="false" customHeight="true" outlineLevel="0" collapsed="false">
      <c r="A54" s="155"/>
      <c r="B54" s="166" t="s">
        <v>1</v>
      </c>
      <c r="C54" s="154"/>
      <c r="D54" s="154"/>
      <c r="E54" s="154"/>
      <c r="F54" s="154"/>
      <c r="G54" s="154"/>
      <c r="H54" s="155"/>
      <c r="I54" s="179" t="s">
        <v>0</v>
      </c>
      <c r="J54" s="180" t="n">
        <f aca="false">B56+B63+I49</f>
        <v>0</v>
      </c>
      <c r="K54" s="153"/>
      <c r="L54" s="155"/>
      <c r="M54" s="166" t="s">
        <v>1</v>
      </c>
      <c r="N54" s="154"/>
      <c r="O54" s="154"/>
      <c r="P54" s="154"/>
      <c r="Q54" s="154"/>
      <c r="R54" s="154"/>
      <c r="S54" s="155"/>
      <c r="T54" s="179" t="s">
        <v>0</v>
      </c>
      <c r="U54" s="180" t="n">
        <f aca="false">M56+M63+T49</f>
        <v>0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</row>
    <row r="55" customFormat="false" ht="12.75" hidden="false" customHeight="true" outlineLevel="0" collapsed="false">
      <c r="A55" s="156"/>
      <c r="B55" s="167" t="s">
        <v>50</v>
      </c>
      <c r="C55" s="167" t="s">
        <v>45</v>
      </c>
      <c r="D55" s="167" t="s">
        <v>70</v>
      </c>
      <c r="E55" s="167" t="s">
        <v>71</v>
      </c>
      <c r="F55" s="167" t="s">
        <v>55</v>
      </c>
      <c r="G55" s="167" t="s">
        <v>5</v>
      </c>
      <c r="H55" s="160"/>
      <c r="I55" s="179" t="s">
        <v>72</v>
      </c>
      <c r="J55" s="180" t="n">
        <f aca="false">G63+F56</f>
        <v>0</v>
      </c>
      <c r="K55" s="153"/>
      <c r="L55" s="156"/>
      <c r="M55" s="167" t="s">
        <v>50</v>
      </c>
      <c r="N55" s="167" t="s">
        <v>45</v>
      </c>
      <c r="O55" s="167" t="s">
        <v>70</v>
      </c>
      <c r="P55" s="167" t="s">
        <v>71</v>
      </c>
      <c r="Q55" s="167" t="s">
        <v>55</v>
      </c>
      <c r="R55" s="167" t="s">
        <v>5</v>
      </c>
      <c r="S55" s="160"/>
      <c r="T55" s="179" t="s">
        <v>72</v>
      </c>
      <c r="U55" s="180" t="n">
        <f aca="false">R63+Q56</f>
        <v>0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</row>
    <row r="56" customFormat="false" ht="12.75" hidden="false" customHeight="true" outlineLevel="0" collapsed="false">
      <c r="A56" s="156"/>
      <c r="B56" s="169" t="n">
        <f aca="false">COUNTIF(B139:AE139,B55)</f>
        <v>0</v>
      </c>
      <c r="C56" s="169" t="n">
        <f aca="false">COUNTIF(B139:AE139,C55)</f>
        <v>0</v>
      </c>
      <c r="D56" s="169" t="n">
        <f aca="false">COUNTIF(B139:AE139,D55)</f>
        <v>0</v>
      </c>
      <c r="E56" s="169" t="n">
        <f aca="false">COUNTIF(B139:AE139,E55)</f>
        <v>0</v>
      </c>
      <c r="F56" s="169" t="n">
        <f aca="false">COUNTIF(B139:AE139,F55)</f>
        <v>0</v>
      </c>
      <c r="G56" s="169" t="n">
        <f aca="false">SUM(B56:F56)</f>
        <v>0</v>
      </c>
      <c r="H56" s="160"/>
      <c r="I56" s="179" t="s">
        <v>73</v>
      </c>
      <c r="J56" s="180" t="n">
        <f aca="false">F49</f>
        <v>0</v>
      </c>
      <c r="K56" s="153"/>
      <c r="L56" s="156"/>
      <c r="M56" s="169" t="n">
        <f aca="false">COUNTIF(B140:AE140,M55)</f>
        <v>0</v>
      </c>
      <c r="N56" s="169" t="n">
        <f aca="false">COUNTIF(B140:AE140,N55)</f>
        <v>0</v>
      </c>
      <c r="O56" s="169" t="n">
        <f aca="false">COUNTIF(B140:AE140,O55)</f>
        <v>0</v>
      </c>
      <c r="P56" s="169" t="n">
        <f aca="false">COUNTIF(B140:AE140,P55)</f>
        <v>0</v>
      </c>
      <c r="Q56" s="169" t="n">
        <f aca="false">COUNTIF(B140:AE140,Q55)</f>
        <v>0</v>
      </c>
      <c r="R56" s="169" t="n">
        <f aca="false">SUM(M56:Q56)</f>
        <v>0</v>
      </c>
      <c r="S56" s="160"/>
      <c r="T56" s="179" t="s">
        <v>73</v>
      </c>
      <c r="U56" s="180" t="n">
        <f aca="false">Q49</f>
        <v>0</v>
      </c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</row>
    <row r="57" customFormat="false" ht="12.75" hidden="false" customHeight="true" outlineLevel="0" collapsed="false">
      <c r="A57" s="156"/>
      <c r="B57" s="170" t="n">
        <f aca="false">IF(G56&gt;0,B56/G56,0)</f>
        <v>0</v>
      </c>
      <c r="C57" s="170" t="n">
        <f aca="false">IF(G46&gt;0,C56/G56,0)</f>
        <v>0</v>
      </c>
      <c r="D57" s="170" t="n">
        <f aca="false">IF(G56&gt;0,D56/G56,0)</f>
        <v>0</v>
      </c>
      <c r="E57" s="170" t="n">
        <f aca="false">IF(G46&gt;0,E56/G56,0)</f>
        <v>0</v>
      </c>
      <c r="F57" s="170" t="n">
        <f aca="false">IF(G46&gt;0,F56/G56,0)</f>
        <v>0</v>
      </c>
      <c r="G57" s="170" t="n">
        <f aca="false">SUM(B57:F57)</f>
        <v>0</v>
      </c>
      <c r="H57" s="160"/>
      <c r="I57" s="179" t="s">
        <v>74</v>
      </c>
      <c r="J57" s="180" t="n">
        <f aca="false">F63</f>
        <v>0</v>
      </c>
      <c r="K57" s="153"/>
      <c r="L57" s="156"/>
      <c r="M57" s="170" t="n">
        <f aca="false">IF(R56&gt;0,M56/R56,0)</f>
        <v>0</v>
      </c>
      <c r="N57" s="170" t="n">
        <f aca="false">IF(G113&gt;0,N56/R56,0)</f>
        <v>0</v>
      </c>
      <c r="O57" s="170" t="n">
        <f aca="false">IF(R56&gt;0,O56/R56,0)</f>
        <v>0</v>
      </c>
      <c r="P57" s="170" t="n">
        <f aca="false">IF(G113&gt;0,P56/R56,0)</f>
        <v>0</v>
      </c>
      <c r="Q57" s="170" t="n">
        <f aca="false">IF(G113&gt;0,Q56/R56,0)</f>
        <v>0</v>
      </c>
      <c r="R57" s="170" t="n">
        <f aca="false">SUM(M57:Q57)</f>
        <v>0</v>
      </c>
      <c r="S57" s="160"/>
      <c r="T57" s="179" t="s">
        <v>74</v>
      </c>
      <c r="U57" s="180" t="n">
        <f aca="false">Q63</f>
        <v>0</v>
      </c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</row>
    <row r="58" customFormat="false" ht="12.75" hidden="false" customHeight="true" outlineLevel="0" collapsed="false">
      <c r="A58" s="172" t="s">
        <v>67</v>
      </c>
      <c r="B58" s="173" t="n">
        <f aca="false">IF(G56&gt;0,(B56-F56)/G56,0)</f>
        <v>0</v>
      </c>
      <c r="C58" s="163"/>
      <c r="D58" s="163"/>
      <c r="E58" s="163"/>
      <c r="F58" s="163"/>
      <c r="G58" s="163"/>
      <c r="H58" s="155"/>
      <c r="I58" s="179" t="s">
        <v>75</v>
      </c>
      <c r="J58" s="181" t="n">
        <f aca="false">B51</f>
        <v>0</v>
      </c>
      <c r="K58" s="153"/>
      <c r="L58" s="172" t="s">
        <v>67</v>
      </c>
      <c r="M58" s="173" t="n">
        <f aca="false">IF(R56&gt;0,(M56-Q56)/R56,0)</f>
        <v>0</v>
      </c>
      <c r="N58" s="163"/>
      <c r="O58" s="163"/>
      <c r="P58" s="163"/>
      <c r="Q58" s="163"/>
      <c r="R58" s="163"/>
      <c r="S58" s="155"/>
      <c r="T58" s="179" t="s">
        <v>75</v>
      </c>
      <c r="U58" s="181" t="n">
        <f aca="false">M51</f>
        <v>0</v>
      </c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</row>
    <row r="59" customFormat="false" ht="12.75" hidden="false" customHeight="true" outlineLevel="0" collapsed="false">
      <c r="A59" s="172" t="s">
        <v>68</v>
      </c>
      <c r="B59" s="176" t="n">
        <f aca="false">IF(G56&gt;0,(B56+C56)/G56,0)</f>
        <v>0</v>
      </c>
      <c r="C59" s="155"/>
      <c r="D59" s="155"/>
      <c r="E59" s="155"/>
      <c r="F59" s="155"/>
      <c r="G59" s="155"/>
      <c r="H59" s="155"/>
      <c r="I59" s="179" t="s">
        <v>77</v>
      </c>
      <c r="J59" s="181" t="n">
        <f aca="false">B65</f>
        <v>0</v>
      </c>
      <c r="K59" s="153"/>
      <c r="L59" s="172" t="s">
        <v>68</v>
      </c>
      <c r="M59" s="176" t="n">
        <f aca="false">IF(R56&gt;0,(M56+N56)/R56,0)</f>
        <v>0</v>
      </c>
      <c r="N59" s="155"/>
      <c r="O59" s="155"/>
      <c r="P59" s="155"/>
      <c r="Q59" s="155"/>
      <c r="R59" s="155"/>
      <c r="S59" s="155"/>
      <c r="T59" s="179" t="s">
        <v>77</v>
      </c>
      <c r="U59" s="181" t="n">
        <f aca="false">M65</f>
        <v>0</v>
      </c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</row>
    <row r="60" customFormat="false" ht="12.75" hidden="false" customHeight="true" outlineLevel="0" collapsed="false">
      <c r="A60" s="155"/>
      <c r="B60" s="184"/>
      <c r="C60" s="155"/>
      <c r="D60" s="155"/>
      <c r="E60" s="155"/>
      <c r="F60" s="155"/>
      <c r="G60" s="155"/>
      <c r="H60" s="155"/>
      <c r="I60" s="155"/>
      <c r="J60" s="155"/>
      <c r="K60" s="153"/>
      <c r="L60" s="155"/>
      <c r="M60" s="178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</row>
    <row r="61" customFormat="false" ht="12.75" hidden="false" customHeight="true" outlineLevel="0" collapsed="false">
      <c r="A61" s="155"/>
      <c r="B61" s="166" t="s">
        <v>3</v>
      </c>
      <c r="C61" s="154"/>
      <c r="D61" s="154"/>
      <c r="E61" s="154"/>
      <c r="F61" s="154"/>
      <c r="G61" s="154"/>
      <c r="H61" s="154"/>
      <c r="I61" s="155"/>
      <c r="J61" s="155"/>
      <c r="K61" s="153"/>
      <c r="L61" s="155"/>
      <c r="M61" s="166" t="s">
        <v>3</v>
      </c>
      <c r="N61" s="154"/>
      <c r="O61" s="154"/>
      <c r="P61" s="154"/>
      <c r="Q61" s="154"/>
      <c r="R61" s="154"/>
      <c r="S61" s="154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</row>
    <row r="62" customFormat="false" ht="12.75" hidden="false" customHeight="true" outlineLevel="0" collapsed="false">
      <c r="A62" s="156"/>
      <c r="B62" s="167" t="s">
        <v>51</v>
      </c>
      <c r="C62" s="167" t="s">
        <v>47</v>
      </c>
      <c r="D62" s="167" t="s">
        <v>78</v>
      </c>
      <c r="E62" s="167" t="s">
        <v>49</v>
      </c>
      <c r="F62" s="167" t="s">
        <v>52</v>
      </c>
      <c r="G62" s="167" t="s">
        <v>46</v>
      </c>
      <c r="H62" s="167" t="s">
        <v>5</v>
      </c>
      <c r="I62" s="160"/>
      <c r="J62" s="155"/>
      <c r="K62" s="153"/>
      <c r="L62" s="156"/>
      <c r="M62" s="167" t="s">
        <v>51</v>
      </c>
      <c r="N62" s="167" t="s">
        <v>47</v>
      </c>
      <c r="O62" s="167" t="s">
        <v>78</v>
      </c>
      <c r="P62" s="167" t="s">
        <v>49</v>
      </c>
      <c r="Q62" s="167" t="s">
        <v>52</v>
      </c>
      <c r="R62" s="167" t="s">
        <v>46</v>
      </c>
      <c r="S62" s="167" t="s">
        <v>5</v>
      </c>
      <c r="T62" s="160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</row>
    <row r="63" customFormat="false" ht="12.75" hidden="false" customHeight="true" outlineLevel="0" collapsed="false">
      <c r="A63" s="156"/>
      <c r="B63" s="169" t="n">
        <f aca="false">COUNTIF(B139:AE139,B62)</f>
        <v>0</v>
      </c>
      <c r="C63" s="169" t="n">
        <f aca="false">COUNTIF(B139:AE139,C62)</f>
        <v>0</v>
      </c>
      <c r="D63" s="169" t="n">
        <f aca="false">COUNTIF(B139:AE139,D62)</f>
        <v>0</v>
      </c>
      <c r="E63" s="169" t="n">
        <f aca="false">COUNTIF(B139:AE139,E62)</f>
        <v>0</v>
      </c>
      <c r="F63" s="169" t="n">
        <f aca="false">COUNTIF(B139:AE139,F62)</f>
        <v>0</v>
      </c>
      <c r="G63" s="169" t="n">
        <f aca="false">COUNTIF(B139:AE139,G62)</f>
        <v>0</v>
      </c>
      <c r="H63" s="169" t="n">
        <f aca="false">SUM(B63:G63)</f>
        <v>0</v>
      </c>
      <c r="I63" s="160"/>
      <c r="J63" s="155"/>
      <c r="K63" s="153"/>
      <c r="L63" s="156"/>
      <c r="M63" s="169" t="n">
        <f aca="false">COUNTIF(B140:AE140,M62)</f>
        <v>0</v>
      </c>
      <c r="N63" s="169" t="n">
        <f aca="false">COUNTIF(B140:AE140,N62)</f>
        <v>0</v>
      </c>
      <c r="O63" s="169" t="n">
        <f aca="false">COUNTIF(B140:AE140,O62)</f>
        <v>0</v>
      </c>
      <c r="P63" s="169" t="n">
        <f aca="false">COUNTIF(B140:AE140,P62)</f>
        <v>0</v>
      </c>
      <c r="Q63" s="169" t="n">
        <f aca="false">COUNTIF(B140:AE140,Q62)</f>
        <v>0</v>
      </c>
      <c r="R63" s="169" t="n">
        <f aca="false">COUNTIF(B140:AE140,R62)</f>
        <v>0</v>
      </c>
      <c r="S63" s="169" t="n">
        <f aca="false">SUM(M63:R63)</f>
        <v>0</v>
      </c>
      <c r="T63" s="160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</row>
    <row r="64" customFormat="false" ht="12.75" hidden="false" customHeight="true" outlineLevel="0" collapsed="false">
      <c r="A64" s="156"/>
      <c r="B64" s="170" t="n">
        <f aca="false">IF(H63&gt;0,B63/H63,0)</f>
        <v>0</v>
      </c>
      <c r="C64" s="170" t="n">
        <f aca="false">IF(H63&gt;0,C63/H63,0)</f>
        <v>0</v>
      </c>
      <c r="D64" s="170" t="n">
        <f aca="false">IF(H63&gt;0,D63/H63,0)</f>
        <v>0</v>
      </c>
      <c r="E64" s="170" t="n">
        <f aca="false">IF(H63&gt;0,E63/H63,0)</f>
        <v>0</v>
      </c>
      <c r="F64" s="170" t="n">
        <f aca="false">IF(H63&gt;0,F63/H63,0)</f>
        <v>0</v>
      </c>
      <c r="G64" s="170" t="n">
        <f aca="false">IF(H63&gt;0,G63/H63,0)</f>
        <v>0</v>
      </c>
      <c r="H64" s="170" t="n">
        <f aca="false">SUM(B64:G64)</f>
        <v>0</v>
      </c>
      <c r="I64" s="160"/>
      <c r="J64" s="155"/>
      <c r="K64" s="153"/>
      <c r="L64" s="156"/>
      <c r="M64" s="170" t="n">
        <f aca="false">IF(S63&gt;0,M63/S63,0)</f>
        <v>0</v>
      </c>
      <c r="N64" s="170" t="n">
        <f aca="false">IF(S63&gt;0,N63/S63,0)</f>
        <v>0</v>
      </c>
      <c r="O64" s="170" t="n">
        <f aca="false">IF(S63&gt;0,O63/S63,0)</f>
        <v>0</v>
      </c>
      <c r="P64" s="170" t="n">
        <f aca="false">IF(S63&gt;0,P63/S63,0)</f>
        <v>0</v>
      </c>
      <c r="Q64" s="170" t="n">
        <f aca="false">IF(S63&gt;0,Q63/S63,0)</f>
        <v>0</v>
      </c>
      <c r="R64" s="170" t="n">
        <f aca="false">IF(S63&gt;0,R63/S63,0)</f>
        <v>0</v>
      </c>
      <c r="S64" s="170" t="n">
        <f aca="false">SUM(M64:R64)</f>
        <v>0</v>
      </c>
      <c r="T64" s="160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</row>
    <row r="65" customFormat="false" ht="12.75" hidden="false" customHeight="true" outlineLevel="0" collapsed="false">
      <c r="A65" s="172" t="s">
        <v>67</v>
      </c>
      <c r="B65" s="183" t="n">
        <f aca="false">IF(H63&gt;0,(B63-G63)/H63,0)</f>
        <v>0</v>
      </c>
      <c r="C65" s="163"/>
      <c r="D65" s="163"/>
      <c r="E65" s="163"/>
      <c r="F65" s="163"/>
      <c r="G65" s="163"/>
      <c r="H65" s="163"/>
      <c r="I65" s="155"/>
      <c r="J65" s="155"/>
      <c r="K65" s="153"/>
      <c r="L65" s="172" t="s">
        <v>67</v>
      </c>
      <c r="M65" s="183" t="n">
        <f aca="false">IF(S63&gt;0,(M63-R63)/S63,0)</f>
        <v>0</v>
      </c>
      <c r="N65" s="163"/>
      <c r="O65" s="163"/>
      <c r="P65" s="163"/>
      <c r="Q65" s="163"/>
      <c r="R65" s="163"/>
      <c r="S65" s="163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</row>
    <row r="66" customFormat="false" ht="12.75" hidden="false" customHeight="true" outlineLevel="0" collapsed="false">
      <c r="A66" s="172" t="s">
        <v>68</v>
      </c>
      <c r="B66" s="184" t="n">
        <f aca="false">IF(H63&gt;0,(B63+C63+D63+E63)/H63,0)</f>
        <v>0</v>
      </c>
      <c r="C66" s="155"/>
      <c r="D66" s="155"/>
      <c r="E66" s="155"/>
      <c r="F66" s="155"/>
      <c r="G66" s="155"/>
      <c r="H66" s="155"/>
      <c r="I66" s="155"/>
      <c r="J66" s="155"/>
      <c r="K66" s="153"/>
      <c r="L66" s="172" t="s">
        <v>68</v>
      </c>
      <c r="M66" s="184" t="n">
        <f aca="false">IF(S63&gt;0,(M63+N63+O63+P63)/S63,0)</f>
        <v>0</v>
      </c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</row>
    <row r="67" customFormat="false" ht="12.75" hidden="false" customHeight="true" outlineLevel="0" collapsed="false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</row>
    <row r="68" customFormat="false" ht="12.75" hidden="false" customHeight="true" outlineLevel="0" collapsed="false">
      <c r="A68" s="155"/>
      <c r="B68" s="18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</row>
    <row r="69" customFormat="false" ht="12.75" hidden="false" customHeight="true" outlineLevel="0" collapsed="false">
      <c r="A69" s="155"/>
      <c r="B69" s="165"/>
      <c r="C69" s="155"/>
      <c r="D69" s="155"/>
      <c r="E69" s="155"/>
      <c r="F69" s="155"/>
      <c r="G69" s="155"/>
      <c r="H69" s="155"/>
      <c r="I69" s="16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</row>
    <row r="70" customFormat="false" ht="12.75" hidden="false" customHeight="true" outlineLevel="0" collapsed="false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</row>
    <row r="71" customFormat="false" ht="12.75" hidden="false" customHeight="true" outlineLevel="0" collapsed="false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</row>
    <row r="72" customFormat="false" ht="12.75" hidden="false" customHeight="true" outlineLevel="0" collapsed="false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</row>
    <row r="73" customFormat="false" ht="12.75" hidden="false" customHeight="true" outlineLevel="0" collapsed="false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</row>
    <row r="74" customFormat="false" ht="12.75" hidden="false" customHeight="true" outlineLevel="0" collapsed="false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</row>
    <row r="75" customFormat="false" ht="12.75" hidden="false" customHeight="true" outlineLevel="0" collapsed="false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</row>
    <row r="76" customFormat="false" ht="12.75" hidden="false" customHeight="true" outlineLevel="0" collapsed="false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</row>
    <row r="77" customFormat="false" ht="12.75" hidden="false" customHeight="true" outlineLevel="0" collapsed="false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</row>
    <row r="78" customFormat="false" ht="12.75" hidden="false" customHeight="true" outlineLevel="0" collapsed="false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</row>
    <row r="79" customFormat="false" ht="12.75" hidden="false" customHeight="true" outlineLevel="0" collapsed="false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</row>
    <row r="80" customFormat="false" ht="12.75" hidden="false" customHeight="true" outlineLevel="0" collapsed="false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</row>
    <row r="81" customFormat="false" ht="12.75" hidden="false" customHeight="true" outlineLevel="0" collapsed="false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</row>
    <row r="82" customFormat="false" ht="12.75" hidden="false" customHeight="true" outlineLevel="0" collapsed="false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</row>
    <row r="83" customFormat="false" ht="12.75" hidden="false" customHeight="true" outlineLevel="0" collapsed="false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</row>
    <row r="84" customFormat="false" ht="12.75" hidden="false" customHeight="true" outlineLevel="0" collapsed="false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</row>
    <row r="85" customFormat="false" ht="12.75" hidden="false" customHeight="true" outlineLevel="0" collapsed="false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</row>
    <row r="86" customFormat="false" ht="12.75" hidden="false" customHeight="true" outlineLevel="0" collapsed="false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</row>
    <row r="87" customFormat="false" ht="12.75" hidden="false" customHeight="true" outlineLevel="0" collapsed="false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</row>
    <row r="88" customFormat="false" ht="12.75" hidden="false" customHeight="true" outlineLevel="0" collapsed="false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</row>
    <row r="89" customFormat="false" ht="12.75" hidden="false" customHeight="true" outlineLevel="0" collapsed="false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</row>
    <row r="90" customFormat="false" ht="12.75" hidden="false" customHeight="true" outlineLevel="0" collapsed="false">
      <c r="A90" s="155"/>
      <c r="B90" s="18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</row>
    <row r="91" customFormat="false" ht="12.75" hidden="false" customHeight="true" outlineLevel="0" collapsed="false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</row>
    <row r="92" customFormat="false" ht="12.75" hidden="false" customHeight="true" outlineLevel="0" collapsed="false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</row>
    <row r="93" customFormat="false" ht="12.75" hidden="false" customHeight="true" outlineLevel="0" collapsed="false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</row>
    <row r="94" customFormat="false" ht="12.75" hidden="false" customHeight="true" outlineLevel="0" collapsed="false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</row>
    <row r="95" customFormat="false" ht="12.75" hidden="false" customHeight="true" outlineLevel="0" collapsed="false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</row>
    <row r="96" customFormat="false" ht="12.75" hidden="false" customHeight="true" outlineLevel="0" collapsed="false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</row>
    <row r="97" customFormat="false" ht="12.75" hidden="false" customHeight="true" outlineLevel="0" collapsed="false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</row>
    <row r="98" customFormat="false" ht="12.75" hidden="false" customHeight="true" outlineLevel="0" collapsed="false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</row>
    <row r="99" customFormat="false" ht="12.75" hidden="false" customHeight="true" outlineLevel="0" collapsed="false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</row>
    <row r="100" customFormat="false" ht="12.75" hidden="false" customHeight="true" outlineLevel="0" collapsed="false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</row>
    <row r="101" customFormat="false" ht="12.75" hidden="false" customHeight="true" outlineLevel="0" collapsed="false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</row>
    <row r="102" customFormat="false" ht="12.75" hidden="false" customHeight="true" outlineLevel="0" collapsed="false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</row>
    <row r="103" customFormat="false" ht="12.75" hidden="false" customHeight="true" outlineLevel="0" collapsed="false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</row>
    <row r="104" customFormat="false" ht="12.75" hidden="false" customHeight="true" outlineLevel="0" collapsed="false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</row>
    <row r="105" customFormat="false" ht="12.75" hidden="false" customHeight="true" outlineLevel="0" collapsed="false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</row>
    <row r="106" customFormat="false" ht="12.75" hidden="false" customHeight="true" outlineLevel="0" collapsed="false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</row>
    <row r="107" customFormat="false" ht="12.75" hidden="false" customHeight="true" outlineLevel="0" collapsed="false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</row>
    <row r="108" customFormat="false" ht="12.75" hidden="false" customHeight="true" outlineLevel="0" collapsed="false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</row>
    <row r="109" customFormat="false" ht="12.75" hidden="false" customHeight="true" outlineLevel="0" collapsed="false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</row>
    <row r="110" customFormat="false" ht="12.75" hidden="false" customHeight="true" outlineLevel="0" collapsed="false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</row>
    <row r="111" customFormat="false" ht="12.75" hidden="false" customHeight="true" outlineLevel="0" collapsed="false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</row>
    <row r="112" customFormat="false" ht="12.75" hidden="false" customHeight="true" outlineLevel="0" collapsed="false">
      <c r="A112" s="155"/>
      <c r="B112" s="184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</row>
    <row r="113" customFormat="false" ht="12.75" hidden="false" customHeight="true" outlineLevel="0" collapsed="false">
      <c r="A113" s="155"/>
      <c r="B113" s="165"/>
      <c r="C113" s="155"/>
      <c r="D113" s="155"/>
      <c r="E113" s="155"/>
      <c r="F113" s="155"/>
      <c r="G113" s="155"/>
      <c r="H113" s="155"/>
      <c r="I113" s="16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customFormat="false" ht="12.75" hidden="false" customHeight="true" outlineLevel="0" collapsed="false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</row>
    <row r="115" customFormat="false" ht="12.75" hidden="false" customHeight="true" outlineLevel="0" collapsed="false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</row>
    <row r="116" customFormat="false" ht="12.75" hidden="false" customHeight="true" outlineLevel="0" collapsed="false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</row>
    <row r="117" customFormat="false" ht="12.75" hidden="false" customHeight="true" outlineLevel="0" collapsed="false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</row>
    <row r="118" customFormat="false" ht="12.75" hidden="false" customHeight="true" outlineLevel="0" collapsed="false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</row>
    <row r="119" customFormat="false" ht="12.75" hidden="false" customHeight="true" outlineLevel="0" collapsed="false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</row>
    <row r="120" customFormat="false" ht="12.75" hidden="false" customHeight="true" outlineLevel="0" collapsed="false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</row>
    <row r="121" customFormat="false" ht="12.75" hidden="false" customHeight="true" outlineLevel="0" collapsed="false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</row>
    <row r="122" customFormat="false" ht="12.75" hidden="false" customHeight="true" outlineLevel="0" collapsed="false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</row>
    <row r="123" customFormat="false" ht="12.75" hidden="false" customHeight="true" outlineLevel="0" collapsed="false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</row>
    <row r="124" customFormat="false" ht="12.75" hidden="false" customHeight="true" outlineLevel="0" collapsed="false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</row>
    <row r="125" customFormat="false" ht="12.75" hidden="false" customHeight="true" outlineLevel="0" collapsed="false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</row>
    <row r="126" customFormat="false" ht="12.75" hidden="false" customHeight="true" outlineLevel="0" collapsed="false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</row>
    <row r="127" customFormat="false" ht="12.75" hidden="false" customHeight="true" outlineLevel="0" collapsed="false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</row>
    <row r="128" customFormat="false" ht="12.75" hidden="false" customHeight="true" outlineLevel="0" collapsed="false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</row>
    <row r="129" customFormat="false" ht="12.75" hidden="false" customHeight="true" outlineLevel="0" collapsed="false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</row>
    <row r="130" customFormat="false" ht="12.75" hidden="false" customHeight="true" outlineLevel="0" collapsed="false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</row>
    <row r="131" customFormat="false" ht="12.75" hidden="false" customHeight="true" outlineLevel="0" collapsed="false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</row>
    <row r="132" customFormat="false" ht="12.75" hidden="false" customHeight="true" outlineLevel="0" collapsed="false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</row>
    <row r="133" customFormat="false" ht="12.75" hidden="false" customHeight="true" outlineLevel="0" collapsed="false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</row>
    <row r="134" customFormat="false" ht="12.75" hidden="false" customHeight="true" outlineLevel="0" collapsed="false">
      <c r="A134" s="155"/>
      <c r="B134" s="184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</row>
    <row r="135" customFormat="false" ht="12.75" hidden="false" customHeight="true" outlineLevel="0" collapsed="false">
      <c r="A135" s="172"/>
      <c r="B135" s="184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</row>
    <row r="136" customFormat="false" ht="12.75" hidden="false" customHeight="true" outlineLevel="0" collapsed="false">
      <c r="A136" s="187" t="s">
        <v>90</v>
      </c>
      <c r="B136" s="187" t="n">
        <f aca="false">VLOOKUP(B1,Dati!B2:AF13,2,0)</f>
        <v>0</v>
      </c>
      <c r="C136" s="187" t="n">
        <f aca="false">VLOOKUP(B1,Dati!B2:AF13,3,0)</f>
        <v>0</v>
      </c>
      <c r="D136" s="187" t="n">
        <f aca="false">VLOOKUP(B1,Dati!B2:AF13,4,0)</f>
        <v>0</v>
      </c>
      <c r="E136" s="187" t="n">
        <f aca="false">VLOOKUP(B1,Dati!B2:AF13,5,0)</f>
        <v>0</v>
      </c>
      <c r="F136" s="187" t="n">
        <f aca="false">VLOOKUP(B1,Dati!B2:AF13,6,0)</f>
        <v>0</v>
      </c>
      <c r="G136" s="187" t="n">
        <f aca="false">VLOOKUP(B1,Dati!B2:AF13,7,0)</f>
        <v>0</v>
      </c>
      <c r="H136" s="187" t="n">
        <f aca="false">VLOOKUP(B1,Dati!B2:AF13,8,0)</f>
        <v>0</v>
      </c>
      <c r="I136" s="187" t="n">
        <f aca="false">VLOOKUP(B1,Dati!B2:AF13,9,0)</f>
        <v>0</v>
      </c>
      <c r="J136" s="187" t="n">
        <f aca="false">VLOOKUP(B1,Dati!B2:AF13,10,0)</f>
        <v>0</v>
      </c>
      <c r="K136" s="187" t="n">
        <f aca="false">VLOOKUP(B1,Dati!B2:AF13,11,0)</f>
        <v>0</v>
      </c>
      <c r="L136" s="187" t="n">
        <f aca="false">VLOOKUP(B1,Dati!B2:AF13,12,0)</f>
        <v>0</v>
      </c>
      <c r="M136" s="187" t="n">
        <f aca="false">VLOOKUP(B1,Dati!B2:AF13,13,0)</f>
        <v>0</v>
      </c>
      <c r="N136" s="187" t="n">
        <f aca="false">VLOOKUP(B1,Dati!B2:AF13,14,0)</f>
        <v>0</v>
      </c>
      <c r="O136" s="187" t="n">
        <f aca="false">VLOOKUP(B1,Dati!B2:AF13,15,0)</f>
        <v>0</v>
      </c>
      <c r="P136" s="187" t="n">
        <f aca="false">VLOOKUP(B1,Dati!B2:AF13,16,0)</f>
        <v>0</v>
      </c>
      <c r="Q136" s="187" t="n">
        <f aca="false">VLOOKUP(B1,Dati!B2:AF13,17,0)</f>
        <v>0</v>
      </c>
      <c r="R136" s="187" t="n">
        <f aca="false">VLOOKUP(B1,Dati!B2:AF13,18,0)</f>
        <v>0</v>
      </c>
      <c r="S136" s="187" t="n">
        <f aca="false">VLOOKUP(B1,Dati!B2:AF13,19,0)</f>
        <v>0</v>
      </c>
      <c r="T136" s="187" t="n">
        <f aca="false">VLOOKUP(B1,Dati!B2:AF13,20,0)</f>
        <v>0</v>
      </c>
      <c r="U136" s="187" t="n">
        <f aca="false">VLOOKUP(B1,Dati!B2:AF13,21,0)</f>
        <v>0</v>
      </c>
      <c r="V136" s="187" t="n">
        <f aca="false">VLOOKUP(B1,Dati!B2:AF13,22,0)</f>
        <v>0</v>
      </c>
      <c r="W136" s="187" t="n">
        <f aca="false">VLOOKUP(B1,Dati!B2:AF13,23,0)</f>
        <v>0</v>
      </c>
      <c r="X136" s="187" t="n">
        <f aca="false">VLOOKUP(B1,Dati!B2:AF13,24,0)</f>
        <v>0</v>
      </c>
      <c r="Y136" s="187" t="n">
        <f aca="false">VLOOKUP(B1,Dati!B2:AF13,25,0)</f>
        <v>0</v>
      </c>
      <c r="Z136" s="187" t="n">
        <f aca="false">VLOOKUP(B1,Dati!B2:AF13,26,0)</f>
        <v>0</v>
      </c>
      <c r="AA136" s="187" t="n">
        <f aca="false">VLOOKUP(B1,Dati!B2:AF13,27,0)</f>
        <v>0</v>
      </c>
      <c r="AB136" s="187" t="n">
        <f aca="false">VLOOKUP(B1,Dati!B2:AF13,28,0)</f>
        <v>0</v>
      </c>
      <c r="AC136" s="187" t="n">
        <f aca="false">VLOOKUP(B1,Dati!B2:AF13,29,0)</f>
        <v>0</v>
      </c>
      <c r="AD136" s="187" t="n">
        <f aca="false">VLOOKUP(B1,Dati!B2:AF13,30,0)</f>
        <v>0</v>
      </c>
      <c r="AE136" s="187" t="n">
        <f aca="false">VLOOKUP(B1,Dati!B2:AF13,31,0)</f>
        <v>0</v>
      </c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</row>
    <row r="137" customFormat="false" ht="12.75" hidden="false" customHeight="true" outlineLevel="0" collapsed="false">
      <c r="A137" s="187" t="s">
        <v>91</v>
      </c>
      <c r="B137" s="187" t="e">
        <f aca="false">VLOOKUP(B1,Dati!B16:AF27,2,0)</f>
        <v>#N/A</v>
      </c>
      <c r="C137" s="187" t="e">
        <f aca="false">VLOOKUP(B1,Dati!B16:AF27,3,0)</f>
        <v>#N/A</v>
      </c>
      <c r="D137" s="187" t="e">
        <f aca="false">VLOOKUP(B1,Dati!B16:AF27,4,0)</f>
        <v>#N/A</v>
      </c>
      <c r="E137" s="187" t="e">
        <f aca="false">VLOOKUP(B1,Dati!B16:AF27,5,0)</f>
        <v>#N/A</v>
      </c>
      <c r="F137" s="187" t="e">
        <f aca="false">VLOOKUP(B1,Dati!B16:AF27,6,0)</f>
        <v>#N/A</v>
      </c>
      <c r="G137" s="187" t="e">
        <f aca="false">VLOOKUP(B1,Dati!B16:AF27,7,0)</f>
        <v>#N/A</v>
      </c>
      <c r="H137" s="187" t="e">
        <f aca="false">VLOOKUP(B1,Dati!B16:AF27,8,0)</f>
        <v>#N/A</v>
      </c>
      <c r="I137" s="187" t="e">
        <f aca="false">VLOOKUP(B1,Dati!B16:AF27,9,0)</f>
        <v>#N/A</v>
      </c>
      <c r="J137" s="187" t="e">
        <f aca="false">VLOOKUP(B1,Dati!B16:AF27,10,0)</f>
        <v>#N/A</v>
      </c>
      <c r="K137" s="187" t="e">
        <f aca="false">VLOOKUP(B1,Dati!B16:AF27,11,0)</f>
        <v>#N/A</v>
      </c>
      <c r="L137" s="187" t="e">
        <f aca="false">VLOOKUP(B1,Dati!B16:AF27,12,0)</f>
        <v>#N/A</v>
      </c>
      <c r="M137" s="187" t="e">
        <f aca="false">VLOOKUP(B1,Dati!B16:AF27,13,0)</f>
        <v>#N/A</v>
      </c>
      <c r="N137" s="187" t="e">
        <f aca="false">VLOOKUP(B1,Dati!B16:AF27,14,0)</f>
        <v>#N/A</v>
      </c>
      <c r="O137" s="187" t="e">
        <f aca="false">VLOOKUP(B1,Dati!B16:AF27,15,0)</f>
        <v>#N/A</v>
      </c>
      <c r="P137" s="187" t="e">
        <f aca="false">VLOOKUP(B1,Dati!B16:AF27,16,0)</f>
        <v>#N/A</v>
      </c>
      <c r="Q137" s="187" t="e">
        <f aca="false">VLOOKUP(B1,Dati!B16:AF27,17,0)</f>
        <v>#N/A</v>
      </c>
      <c r="R137" s="187" t="e">
        <f aca="false">VLOOKUP(B1,Dati!B16:AF27,18,0)</f>
        <v>#N/A</v>
      </c>
      <c r="S137" s="187" t="e">
        <f aca="false">VLOOKUP(B1,Dati!B16:AF27,19,0)</f>
        <v>#N/A</v>
      </c>
      <c r="T137" s="187" t="e">
        <f aca="false">VLOOKUP(B1,Dati!B16:AF27,20,0)</f>
        <v>#N/A</v>
      </c>
      <c r="U137" s="187" t="e">
        <f aca="false">VLOOKUP(B1,Dati!B16:AF27,21,0)</f>
        <v>#N/A</v>
      </c>
      <c r="V137" s="187" t="e">
        <f aca="false">VLOOKUP(B1,Dati!B16:AF27,22,0)</f>
        <v>#N/A</v>
      </c>
      <c r="W137" s="187" t="e">
        <f aca="false">VLOOKUP(B1,Dati!B16:AF27,23,0)</f>
        <v>#N/A</v>
      </c>
      <c r="X137" s="187" t="e">
        <f aca="false">VLOOKUP(B1,Dati!B16:AF27,24,0)</f>
        <v>#N/A</v>
      </c>
      <c r="Y137" s="187" t="e">
        <f aca="false">VLOOKUP(B1,Dati!B16:AF27,25,0)</f>
        <v>#N/A</v>
      </c>
      <c r="Z137" s="187" t="e">
        <f aca="false">VLOOKUP(B1,Dati!B16:AF27,26,0)</f>
        <v>#N/A</v>
      </c>
      <c r="AA137" s="187" t="e">
        <f aca="false">VLOOKUP(B1,Dati!B16:AF27,27,0)</f>
        <v>#N/A</v>
      </c>
      <c r="AB137" s="187" t="e">
        <f aca="false">VLOOKUP(B1,Dati!B16:AF27,28,0)</f>
        <v>#N/A</v>
      </c>
      <c r="AC137" s="187" t="e">
        <f aca="false">VLOOKUP(B1,Dati!B16:AF27,29,0)</f>
        <v>#N/A</v>
      </c>
      <c r="AD137" s="187" t="e">
        <f aca="false">VLOOKUP(B1,Dati!B16:AF27,30,0)</f>
        <v>#N/A</v>
      </c>
      <c r="AE137" s="187" t="e">
        <f aca="false">VLOOKUP(B1,Dati!B16:AF27,31,0)</f>
        <v>#N/A</v>
      </c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</row>
    <row r="138" customFormat="false" ht="12.75" hidden="false" customHeight="true" outlineLevel="0" collapsed="false">
      <c r="A138" s="187" t="s">
        <v>92</v>
      </c>
      <c r="B138" s="187" t="e">
        <f aca="false">VLOOKUP(B1,Dati!B30:AF41,2,0)</f>
        <v>#N/A</v>
      </c>
      <c r="C138" s="187" t="e">
        <f aca="false">VLOOKUP(B1,Dati!B30:AF41,3,0)</f>
        <v>#N/A</v>
      </c>
      <c r="D138" s="187" t="e">
        <f aca="false">VLOOKUP(B1,Dati!B30:AF41,4,0)</f>
        <v>#N/A</v>
      </c>
      <c r="E138" s="187" t="e">
        <f aca="false">VLOOKUP(B1,Dati!B30:AF41,5,0)</f>
        <v>#N/A</v>
      </c>
      <c r="F138" s="187" t="e">
        <f aca="false">VLOOKUP(B1,Dati!B30:AF41,6,0)</f>
        <v>#N/A</v>
      </c>
      <c r="G138" s="187" t="e">
        <f aca="false">VLOOKUP(B1,Dati!B30:AF41,7,0)</f>
        <v>#N/A</v>
      </c>
      <c r="H138" s="187" t="e">
        <f aca="false">VLOOKUP(B1,Dati!B30:AF41,8,0)</f>
        <v>#N/A</v>
      </c>
      <c r="I138" s="187" t="e">
        <f aca="false">VLOOKUP(B1,Dati!B30:AF41,9,0)</f>
        <v>#N/A</v>
      </c>
      <c r="J138" s="187" t="e">
        <f aca="false">VLOOKUP(B1,Dati!B30:AF41,10,0)</f>
        <v>#N/A</v>
      </c>
      <c r="K138" s="187" t="e">
        <f aca="false">VLOOKUP(B1,Dati!B30:AF41,11,0)</f>
        <v>#N/A</v>
      </c>
      <c r="L138" s="187" t="e">
        <f aca="false">VLOOKUP(B1,Dati!B30:AF41,12,0)</f>
        <v>#N/A</v>
      </c>
      <c r="M138" s="187" t="e">
        <f aca="false">VLOOKUP(B1,Dati!B30:AF41,13,0)</f>
        <v>#N/A</v>
      </c>
      <c r="N138" s="187" t="e">
        <f aca="false">VLOOKUP(B1,Dati!B30:AF41,14,0)</f>
        <v>#N/A</v>
      </c>
      <c r="O138" s="187" t="e">
        <f aca="false">VLOOKUP(B1,Dati!B30:AF41,15,0)</f>
        <v>#N/A</v>
      </c>
      <c r="P138" s="187" t="e">
        <f aca="false">VLOOKUP(B1,Dati!B30:AF41,16,0)</f>
        <v>#N/A</v>
      </c>
      <c r="Q138" s="187" t="e">
        <f aca="false">VLOOKUP(B1,Dati!B30:AF41,17,0)</f>
        <v>#N/A</v>
      </c>
      <c r="R138" s="187" t="e">
        <f aca="false">VLOOKUP(B1,Dati!B30:AF41,18,0)</f>
        <v>#N/A</v>
      </c>
      <c r="S138" s="187" t="e">
        <f aca="false">VLOOKUP(B1,Dati!B30:AF41,19,0)</f>
        <v>#N/A</v>
      </c>
      <c r="T138" s="187" t="e">
        <f aca="false">VLOOKUP(B1,Dati!B30:AF41,20,0)</f>
        <v>#N/A</v>
      </c>
      <c r="U138" s="187" t="e">
        <f aca="false">VLOOKUP(B1,Dati!B30:AF41,21,0)</f>
        <v>#N/A</v>
      </c>
      <c r="V138" s="187" t="e">
        <f aca="false">VLOOKUP(B1,Dati!B30:AF41,22,0)</f>
        <v>#N/A</v>
      </c>
      <c r="W138" s="187" t="e">
        <f aca="false">VLOOKUP(B1,Dati!B30:AF41,23,0)</f>
        <v>#N/A</v>
      </c>
      <c r="X138" s="187" t="e">
        <f aca="false">VLOOKUP(B1,Dati!B30:AF41,24,0)</f>
        <v>#N/A</v>
      </c>
      <c r="Y138" s="187" t="e">
        <f aca="false">VLOOKUP(B1,Dati!B30:AF41,25,0)</f>
        <v>#N/A</v>
      </c>
      <c r="Z138" s="187" t="e">
        <f aca="false">VLOOKUP(B1,Dati!B30:AF41,26,0)</f>
        <v>#N/A</v>
      </c>
      <c r="AA138" s="187" t="e">
        <f aca="false">VLOOKUP(B1,Dati!B30:AF41,27,0)</f>
        <v>#N/A</v>
      </c>
      <c r="AB138" s="187" t="e">
        <f aca="false">VLOOKUP(B1,Dati!B30:AF41,28,0)</f>
        <v>#N/A</v>
      </c>
      <c r="AC138" s="187" t="e">
        <f aca="false">VLOOKUP(B1,Dati!B30:AF41,29,0)</f>
        <v>#N/A</v>
      </c>
      <c r="AD138" s="187" t="e">
        <f aca="false">VLOOKUP(B1,Dati!B30:AF41,30,0)</f>
        <v>#N/A</v>
      </c>
      <c r="AE138" s="187" t="e">
        <f aca="false">VLOOKUP(B1,Dati!B30:AF41,31,0)</f>
        <v>#N/A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</row>
    <row r="139" customFormat="false" ht="12.75" hidden="false" customHeight="true" outlineLevel="0" collapsed="false">
      <c r="A139" s="187" t="s">
        <v>93</v>
      </c>
      <c r="B139" s="187" t="e">
        <f aca="false">VLOOKUP(B1,Dati!B44:AF55,2,0)</f>
        <v>#N/A</v>
      </c>
      <c r="C139" s="187" t="e">
        <f aca="false">VLOOKUP(B1,Dati!B44:AF55,3,0)</f>
        <v>#N/A</v>
      </c>
      <c r="D139" s="187" t="e">
        <f aca="false">VLOOKUP(B1,Dati!B44:AF55,4,0)</f>
        <v>#N/A</v>
      </c>
      <c r="E139" s="187" t="e">
        <f aca="false">VLOOKUP(B1,Dati!B44:AF55,5,0)</f>
        <v>#N/A</v>
      </c>
      <c r="F139" s="187" t="e">
        <f aca="false">VLOOKUP(B1,Dati!B44:AF55,6,0)</f>
        <v>#N/A</v>
      </c>
      <c r="G139" s="187" t="e">
        <f aca="false">VLOOKUP(B1,Dati!B44:AF55,7,0)</f>
        <v>#N/A</v>
      </c>
      <c r="H139" s="187" t="e">
        <f aca="false">VLOOKUP(B1,Dati!B44:AF55,8,0)</f>
        <v>#N/A</v>
      </c>
      <c r="I139" s="187" t="e">
        <f aca="false">VLOOKUP(B1,Dati!B44:AF55,9,0)</f>
        <v>#N/A</v>
      </c>
      <c r="J139" s="187" t="e">
        <f aca="false">VLOOKUP(B1,Dati!B44:AF55,10,0)</f>
        <v>#N/A</v>
      </c>
      <c r="K139" s="187" t="e">
        <f aca="false">VLOOKUP(B1,Dati!B44:AF55,11,0)</f>
        <v>#N/A</v>
      </c>
      <c r="L139" s="187" t="e">
        <f aca="false">VLOOKUP(B1,Dati!B44:AF55,12,0)</f>
        <v>#N/A</v>
      </c>
      <c r="M139" s="187" t="e">
        <f aca="false">VLOOKUP(B1,Dati!B44:AF55,13,0)</f>
        <v>#N/A</v>
      </c>
      <c r="N139" s="187" t="e">
        <f aca="false">VLOOKUP(B1,Dati!B44:AF55,14,0)</f>
        <v>#N/A</v>
      </c>
      <c r="O139" s="187" t="e">
        <f aca="false">VLOOKUP(B1,Dati!B44:AF55,15,0)</f>
        <v>#N/A</v>
      </c>
      <c r="P139" s="187" t="e">
        <f aca="false">VLOOKUP(B1,Dati!B44:AF55,16,0)</f>
        <v>#N/A</v>
      </c>
      <c r="Q139" s="187" t="e">
        <f aca="false">VLOOKUP(B1,Dati!B44:AF55,17,0)</f>
        <v>#N/A</v>
      </c>
      <c r="R139" s="187" t="e">
        <f aca="false">VLOOKUP(B1,Dati!B44:AF55,18,0)</f>
        <v>#N/A</v>
      </c>
      <c r="S139" s="187" t="e">
        <f aca="false">VLOOKUP(B1,Dati!B44:AF55,19,0)</f>
        <v>#N/A</v>
      </c>
      <c r="T139" s="187" t="e">
        <f aca="false">VLOOKUP(B1,Dati!B44:AF55,20,0)</f>
        <v>#N/A</v>
      </c>
      <c r="U139" s="187" t="e">
        <f aca="false">VLOOKUP(B1,Dati!B44:AF55,21,0)</f>
        <v>#N/A</v>
      </c>
      <c r="V139" s="187" t="e">
        <f aca="false">VLOOKUP(B1,Dati!B44:AF55,22,0)</f>
        <v>#N/A</v>
      </c>
      <c r="W139" s="187" t="e">
        <f aca="false">VLOOKUP(B1,Dati!B44:AF55,23,0)</f>
        <v>#N/A</v>
      </c>
      <c r="X139" s="187" t="e">
        <f aca="false">VLOOKUP(B1,Dati!B44:AF55,24,0)</f>
        <v>#N/A</v>
      </c>
      <c r="Y139" s="187" t="e">
        <f aca="false">VLOOKUP(B1,Dati!B44:AF55,25,0)</f>
        <v>#N/A</v>
      </c>
      <c r="Z139" s="187" t="e">
        <f aca="false">VLOOKUP(B1,Dati!B44:AF55,26,0)</f>
        <v>#N/A</v>
      </c>
      <c r="AA139" s="187" t="e">
        <f aca="false">VLOOKUP(B1,Dati!B44:AF55,27,0)</f>
        <v>#N/A</v>
      </c>
      <c r="AB139" s="187" t="e">
        <f aca="false">VLOOKUP(B1,Dati!B44:AF55,28,0)</f>
        <v>#N/A</v>
      </c>
      <c r="AC139" s="187" t="e">
        <f aca="false">VLOOKUP(B1,Dati!B44:AF55,29,0)</f>
        <v>#N/A</v>
      </c>
      <c r="AD139" s="187" t="e">
        <f aca="false">VLOOKUP(B1,Dati!B44:AF55,30,0)</f>
        <v>#N/A</v>
      </c>
      <c r="AE139" s="187" t="e">
        <f aca="false">VLOOKUP(B1,Dati!B44:AF55,31,0)</f>
        <v>#N/A</v>
      </c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</row>
    <row r="140" customFormat="false" ht="12.75" hidden="false" customHeight="true" outlineLevel="0" collapsed="false">
      <c r="A140" s="187" t="s">
        <v>94</v>
      </c>
      <c r="B140" s="187" t="e">
        <f aca="false">VLOOKUP(B1,Dati!B58:AF69,2,0)</f>
        <v>#N/A</v>
      </c>
      <c r="C140" s="187" t="e">
        <f aca="false">VLOOKUP(B1,Dati!B58:AF69,3,0)</f>
        <v>#N/A</v>
      </c>
      <c r="D140" s="187" t="e">
        <f aca="false">VLOOKUP(B1,Dati!B58:AF69,4,0)</f>
        <v>#N/A</v>
      </c>
      <c r="E140" s="187" t="e">
        <f aca="false">VLOOKUP(B1,Dati!B58:AF69,5,0)</f>
        <v>#N/A</v>
      </c>
      <c r="F140" s="187" t="e">
        <f aca="false">VLOOKUP(B1,Dati!B58:AF69,6,0)</f>
        <v>#N/A</v>
      </c>
      <c r="G140" s="187" t="e">
        <f aca="false">VLOOKUP(B1,Dati!B58:AF69,7,0)</f>
        <v>#N/A</v>
      </c>
      <c r="H140" s="187" t="e">
        <f aca="false">VLOOKUP(B1,Dati!B58:AF69,8,0)</f>
        <v>#N/A</v>
      </c>
      <c r="I140" s="187" t="e">
        <f aca="false">VLOOKUP(B1,Dati!B58:AF69,9,0)</f>
        <v>#N/A</v>
      </c>
      <c r="J140" s="187" t="e">
        <f aca="false">VLOOKUP(B1,Dati!B58:AF69,10,0)</f>
        <v>#N/A</v>
      </c>
      <c r="K140" s="187" t="e">
        <f aca="false">VLOOKUP(B1,Dati!B58:AF69,11,0)</f>
        <v>#N/A</v>
      </c>
      <c r="L140" s="187" t="e">
        <f aca="false">VLOOKUP(B1,Dati!B58:AF69,12,0)</f>
        <v>#N/A</v>
      </c>
      <c r="M140" s="187" t="e">
        <f aca="false">VLOOKUP(B1,Dati!B58:AF69,13,0)</f>
        <v>#N/A</v>
      </c>
      <c r="N140" s="187" t="e">
        <f aca="false">VLOOKUP(B1,Dati!B58:AF69,14,0)</f>
        <v>#N/A</v>
      </c>
      <c r="O140" s="187" t="e">
        <f aca="false">VLOOKUP(B1,Dati!B58:AF69,15,0)</f>
        <v>#N/A</v>
      </c>
      <c r="P140" s="187" t="e">
        <f aca="false">VLOOKUP(B1,Dati!B58:AF69,16,0)</f>
        <v>#N/A</v>
      </c>
      <c r="Q140" s="187" t="e">
        <f aca="false">VLOOKUP(B1,Dati!B58:AF69,17,0)</f>
        <v>#N/A</v>
      </c>
      <c r="R140" s="187" t="e">
        <f aca="false">VLOOKUP(B1,Dati!B58:AF69,18,0)</f>
        <v>#N/A</v>
      </c>
      <c r="S140" s="187" t="e">
        <f aca="false">VLOOKUP(B1,Dati!B58:AF69,19,0)</f>
        <v>#N/A</v>
      </c>
      <c r="T140" s="187" t="e">
        <f aca="false">VLOOKUP(B1,Dati!B58:AF69,20,0)</f>
        <v>#N/A</v>
      </c>
      <c r="U140" s="187" t="e">
        <f aca="false">VLOOKUP(B1,Dati!B58:AF69,21,0)</f>
        <v>#N/A</v>
      </c>
      <c r="V140" s="187" t="e">
        <f aca="false">VLOOKUP(B1,Dati!B58:AF69,22,0)</f>
        <v>#N/A</v>
      </c>
      <c r="W140" s="187" t="e">
        <f aca="false">VLOOKUP(B1,Dati!B58:AF69,23,0)</f>
        <v>#N/A</v>
      </c>
      <c r="X140" s="187" t="e">
        <f aca="false">VLOOKUP(B1,Dati!B58:AF69,24,0)</f>
        <v>#N/A</v>
      </c>
      <c r="Y140" s="187" t="e">
        <f aca="false">VLOOKUP(B1,Dati!B58:AF69,25,0)</f>
        <v>#N/A</v>
      </c>
      <c r="Z140" s="187" t="e">
        <f aca="false">VLOOKUP(B1,Dati!B58:AF69,26,0)</f>
        <v>#N/A</v>
      </c>
      <c r="AA140" s="187" t="e">
        <f aca="false">VLOOKUP(B1,Dati!B58:AF69,27,0)</f>
        <v>#N/A</v>
      </c>
      <c r="AB140" s="187" t="e">
        <f aca="false">VLOOKUP(B1,Dati!B58:AF69,28,0)</f>
        <v>#N/A</v>
      </c>
      <c r="AC140" s="187" t="e">
        <f aca="false">VLOOKUP(B1,Dati!B58:AF69,29,0)</f>
        <v>#N/A</v>
      </c>
      <c r="AD140" s="187" t="e">
        <f aca="false">VLOOKUP(B1,Dati!B58:AF69,30,0)</f>
        <v>#N/A</v>
      </c>
      <c r="AE140" s="187" t="e">
        <f aca="false">VLOOKUP(B1,Dati!B58:AF69,31,0)</f>
        <v>#N/A</v>
      </c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</row>
    <row r="141" customFormat="false" ht="12.75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57"/>
    <col collapsed="false" customWidth="true" hidden="false" outlineLevel="0" max="8" min="3" style="0" width="4.86"/>
    <col collapsed="false" customWidth="true" hidden="false" outlineLevel="0" max="9" min="9" style="0" width="9.58"/>
    <col collapsed="false" customWidth="true" hidden="false" outlineLevel="0" max="11" min="10" style="0" width="4.86"/>
    <col collapsed="false" customWidth="true" hidden="false" outlineLevel="0" max="12" min="12" style="0" width="7.57"/>
    <col collapsed="false" customWidth="true" hidden="false" outlineLevel="0" max="13" min="13" style="0" width="8.57"/>
    <col collapsed="false" customWidth="true" hidden="false" outlineLevel="0" max="19" min="14" style="0" width="4.86"/>
    <col collapsed="false" customWidth="true" hidden="false" outlineLevel="0" max="20" min="20" style="0" width="9.58"/>
    <col collapsed="false" customWidth="true" hidden="false" outlineLevel="0" max="31" min="21" style="0" width="4.86"/>
    <col collapsed="false" customWidth="true" hidden="false" outlineLevel="0" max="32" min="32" style="0" width="8"/>
    <col collapsed="false" customWidth="true" hidden="false" outlineLevel="0" max="41" min="33" style="0" width="10.86"/>
    <col collapsed="false" customWidth="true" hidden="false" outlineLevel="0" max="1025" min="42" style="0" width="17.29"/>
  </cols>
  <sheetData>
    <row r="1" customFormat="false" ht="12.75" hidden="false" customHeight="true" outlineLevel="0" collapsed="false">
      <c r="A1" s="165" t="s">
        <v>84</v>
      </c>
      <c r="B1" s="185" t="n">
        <v>3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</row>
    <row r="2" customFormat="false" ht="12.75" hidden="false" customHeight="true" outlineLevel="0" collapsed="false">
      <c r="A2" s="164"/>
      <c r="B2" s="165"/>
      <c r="C2" s="155"/>
      <c r="D2" s="155"/>
      <c r="E2" s="155"/>
      <c r="F2" s="155"/>
      <c r="G2" s="155"/>
      <c r="H2" s="155"/>
      <c r="I2" s="165"/>
      <c r="J2" s="155"/>
      <c r="K2" s="155"/>
      <c r="L2" s="164" t="s">
        <v>85</v>
      </c>
      <c r="M2" s="165"/>
      <c r="N2" s="155"/>
      <c r="O2" s="155"/>
      <c r="P2" s="155"/>
      <c r="Q2" s="155"/>
      <c r="R2" s="155"/>
      <c r="S2" s="155"/>
      <c r="T2" s="16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</row>
    <row r="3" customFormat="false" ht="12.75" hidden="false" customHeight="true" outlineLevel="0" collapsed="false">
      <c r="A3" s="164" t="s">
        <v>66</v>
      </c>
      <c r="B3" s="165"/>
      <c r="C3" s="155"/>
      <c r="D3" s="155"/>
      <c r="E3" s="155"/>
      <c r="F3" s="155"/>
      <c r="G3" s="155"/>
      <c r="H3" s="155"/>
      <c r="I3" s="165"/>
      <c r="J3" s="155"/>
      <c r="K3" s="155"/>
      <c r="L3" s="155"/>
      <c r="M3" s="166" t="s">
        <v>2</v>
      </c>
      <c r="N3" s="154"/>
      <c r="O3" s="154"/>
      <c r="P3" s="154"/>
      <c r="Q3" s="154"/>
      <c r="R3" s="154"/>
      <c r="S3" s="155"/>
      <c r="T3" s="166" t="s">
        <v>4</v>
      </c>
      <c r="U3" s="154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customFormat="false" ht="12.75" hidden="false" customHeight="true" outlineLevel="0" collapsed="false">
      <c r="A4" s="155"/>
      <c r="B4" s="166" t="s">
        <v>2</v>
      </c>
      <c r="C4" s="154"/>
      <c r="D4" s="154"/>
      <c r="E4" s="154"/>
      <c r="F4" s="154"/>
      <c r="G4" s="154"/>
      <c r="H4" s="155"/>
      <c r="I4" s="166" t="s">
        <v>4</v>
      </c>
      <c r="J4" s="154"/>
      <c r="K4" s="155"/>
      <c r="L4" s="156"/>
      <c r="M4" s="167" t="s">
        <v>57</v>
      </c>
      <c r="N4" s="167" t="s">
        <v>56</v>
      </c>
      <c r="O4" s="167" t="s">
        <v>54</v>
      </c>
      <c r="P4" s="167" t="s">
        <v>58</v>
      </c>
      <c r="Q4" s="167" t="s">
        <v>59</v>
      </c>
      <c r="R4" s="167" t="s">
        <v>5</v>
      </c>
      <c r="S4" s="168"/>
      <c r="T4" s="167" t="s">
        <v>61</v>
      </c>
      <c r="U4" s="167" t="s">
        <v>53</v>
      </c>
      <c r="V4" s="160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</row>
    <row r="5" customFormat="false" ht="12.75" hidden="false" customHeight="true" outlineLevel="0" collapsed="false">
      <c r="A5" s="156"/>
      <c r="B5" s="167" t="s">
        <v>57</v>
      </c>
      <c r="C5" s="167" t="s">
        <v>56</v>
      </c>
      <c r="D5" s="167" t="s">
        <v>54</v>
      </c>
      <c r="E5" s="167" t="s">
        <v>58</v>
      </c>
      <c r="F5" s="167" t="s">
        <v>59</v>
      </c>
      <c r="G5" s="167" t="s">
        <v>5</v>
      </c>
      <c r="H5" s="168"/>
      <c r="I5" s="167" t="s">
        <v>61</v>
      </c>
      <c r="J5" s="167" t="s">
        <v>53</v>
      </c>
      <c r="K5" s="160"/>
      <c r="L5" s="156"/>
      <c r="M5" s="169" t="n">
        <f aca="false">COUNTIF(B136:AE136,M4)</f>
        <v>0</v>
      </c>
      <c r="N5" s="169" t="n">
        <f aca="false">COUNTIF(B136:AE136,N4)</f>
        <v>0</v>
      </c>
      <c r="O5" s="169" t="n">
        <f aca="false">COUNTIF(B136:AE136,O4)</f>
        <v>0</v>
      </c>
      <c r="P5" s="169" t="n">
        <f aca="false">COUNTIF(B136:AE136,P4)</f>
        <v>0</v>
      </c>
      <c r="Q5" s="169" t="n">
        <f aca="false">COUNTIF(B136:AE136,Q4)</f>
        <v>0</v>
      </c>
      <c r="R5" s="169" t="n">
        <f aca="false">SUM(M5:Q5)</f>
        <v>0</v>
      </c>
      <c r="S5" s="168"/>
      <c r="T5" s="169" t="n">
        <f aca="false">COUNTIF(B136:AE136,T4)</f>
        <v>0</v>
      </c>
      <c r="U5" s="169" t="n">
        <f aca="false">COUNTIF(B136:AE136,U4)</f>
        <v>0</v>
      </c>
      <c r="V5" s="160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</row>
    <row r="6" customFormat="false" ht="12.75" hidden="false" customHeight="true" outlineLevel="0" collapsed="false">
      <c r="A6" s="156"/>
      <c r="B6" s="169" t="n">
        <f aca="false">COUNTIF(B136:AE140,B5)</f>
        <v>0</v>
      </c>
      <c r="C6" s="169" t="n">
        <f aca="false">COUNTIF(B136:AE140,C5)</f>
        <v>0</v>
      </c>
      <c r="D6" s="169" t="n">
        <f aca="false">COUNTIF(B136:AE140,D5)</f>
        <v>0</v>
      </c>
      <c r="E6" s="169" t="n">
        <f aca="false">COUNTIF(B136:AE140,E5)</f>
        <v>0</v>
      </c>
      <c r="F6" s="169" t="n">
        <f aca="false">COUNTIF(B136:AE140,F5)</f>
        <v>0</v>
      </c>
      <c r="G6" s="169" t="n">
        <f aca="false">SUM(B6:F6)</f>
        <v>0</v>
      </c>
      <c r="H6" s="168"/>
      <c r="I6" s="169" t="n">
        <f aca="false">COUNTIF(B136:AE140,I5)</f>
        <v>0</v>
      </c>
      <c r="J6" s="169" t="n">
        <f aca="false">COUNTIF(B136:AE140,J5)</f>
        <v>0</v>
      </c>
      <c r="K6" s="160"/>
      <c r="L6" s="156"/>
      <c r="M6" s="170" t="n">
        <f aca="false">IF(R5&gt;0,M5/R5,0)</f>
        <v>0</v>
      </c>
      <c r="N6" s="170" t="n">
        <f aca="false">IF(R5&gt;0,N5/R5,0)</f>
        <v>0</v>
      </c>
      <c r="O6" s="170" t="n">
        <f aca="false">IF(R5&gt;0,O5/R5,0)</f>
        <v>0</v>
      </c>
      <c r="P6" s="170" t="n">
        <f aca="false">IF(R5&gt;0,P5/R5,0)</f>
        <v>0</v>
      </c>
      <c r="Q6" s="170" t="n">
        <f aca="false">IF(R5&gt;0,Q5/R5,0)</f>
        <v>0</v>
      </c>
      <c r="R6" s="171" t="n">
        <f aca="false">SUM(M6:Q6)</f>
        <v>0</v>
      </c>
      <c r="S6" s="160"/>
      <c r="T6" s="163"/>
      <c r="U6" s="163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</row>
    <row r="7" customFormat="false" ht="12.75" hidden="false" customHeight="true" outlineLevel="0" collapsed="false">
      <c r="A7" s="156"/>
      <c r="B7" s="170" t="n">
        <f aca="false">IF(G6&gt;0,B6/G6,0)</f>
        <v>0</v>
      </c>
      <c r="C7" s="170" t="n">
        <f aca="false">IF(G6&gt;0,C6/G6,0)</f>
        <v>0</v>
      </c>
      <c r="D7" s="170" t="n">
        <f aca="false">IF(G6&gt;0,D6/G6,0)</f>
        <v>0</v>
      </c>
      <c r="E7" s="170" t="n">
        <f aca="false">IF(E6&gt;0,E6/G6,0)</f>
        <v>0</v>
      </c>
      <c r="F7" s="170" t="n">
        <f aca="false">IF(F6&gt;0,F6/G6,0)</f>
        <v>0</v>
      </c>
      <c r="G7" s="171" t="n">
        <f aca="false">SUM(B7:F7)</f>
        <v>0</v>
      </c>
      <c r="H7" s="160"/>
      <c r="I7" s="163"/>
      <c r="J7" s="163"/>
      <c r="K7" s="155"/>
      <c r="L7" s="172" t="s">
        <v>67</v>
      </c>
      <c r="M7" s="173" t="n">
        <f aca="false">IF(R5&gt;0,(M5-Q5)/R5,0)</f>
        <v>0</v>
      </c>
      <c r="N7" s="163"/>
      <c r="O7" s="174"/>
      <c r="P7" s="174"/>
      <c r="Q7" s="174"/>
      <c r="R7" s="163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</row>
    <row r="8" customFormat="false" ht="12.75" hidden="false" customHeight="true" outlineLevel="0" collapsed="false">
      <c r="A8" s="172" t="s">
        <v>67</v>
      </c>
      <c r="B8" s="173" t="n">
        <f aca="false">IF(G6&gt;0,(B6-F6)/G6,0)</f>
        <v>0</v>
      </c>
      <c r="C8" s="163"/>
      <c r="D8" s="174"/>
      <c r="E8" s="174"/>
      <c r="F8" s="174"/>
      <c r="G8" s="163"/>
      <c r="H8" s="155"/>
      <c r="I8" s="153" t="s">
        <v>48</v>
      </c>
      <c r="J8" s="175" t="n">
        <f aca="false">COUNTIF(B136:AE140,I8)</f>
        <v>0</v>
      </c>
      <c r="K8" s="155"/>
      <c r="L8" s="172" t="s">
        <v>68</v>
      </c>
      <c r="M8" s="176" t="n">
        <f aca="false">IF(R5&gt;0,(M5+N5)/R5,0)</f>
        <v>0</v>
      </c>
      <c r="N8" s="177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</row>
    <row r="9" customFormat="false" ht="12.75" hidden="false" customHeight="true" outlineLevel="0" collapsed="false">
      <c r="A9" s="172" t="s">
        <v>68</v>
      </c>
      <c r="B9" s="176" t="n">
        <f aca="false">IF(G6&gt;0,(B6+C6)/G6,0)</f>
        <v>0</v>
      </c>
      <c r="C9" s="177"/>
      <c r="D9" s="155"/>
      <c r="E9" s="155"/>
      <c r="F9" s="155"/>
      <c r="G9" s="155"/>
      <c r="H9" s="155"/>
      <c r="I9" s="155"/>
      <c r="J9" s="155"/>
      <c r="K9" s="155"/>
      <c r="L9" s="155"/>
      <c r="M9" s="178"/>
      <c r="N9" s="177"/>
      <c r="O9" s="155"/>
      <c r="P9" s="155"/>
      <c r="Q9" s="155"/>
      <c r="R9" s="155"/>
      <c r="S9" s="155"/>
      <c r="T9" s="165" t="s">
        <v>69</v>
      </c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</row>
    <row r="10" customFormat="false" ht="12.75" hidden="false" customHeight="true" outlineLevel="0" collapsed="false">
      <c r="A10" s="155"/>
      <c r="B10" s="178"/>
      <c r="C10" s="177"/>
      <c r="D10" s="155"/>
      <c r="E10" s="155"/>
      <c r="F10" s="155"/>
      <c r="G10" s="155"/>
      <c r="H10" s="155"/>
      <c r="I10" s="165" t="s">
        <v>69</v>
      </c>
      <c r="J10" s="155"/>
      <c r="K10" s="155"/>
      <c r="L10" s="155"/>
      <c r="M10" s="166" t="s">
        <v>1</v>
      </c>
      <c r="N10" s="154"/>
      <c r="O10" s="154"/>
      <c r="P10" s="154"/>
      <c r="Q10" s="154"/>
      <c r="R10" s="154"/>
      <c r="S10" s="155"/>
      <c r="T10" s="179" t="s">
        <v>0</v>
      </c>
      <c r="U10" s="180" t="n">
        <f aca="false">M12+M19+T5</f>
        <v>0</v>
      </c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</row>
    <row r="11" customFormat="false" ht="12.75" hidden="false" customHeight="true" outlineLevel="0" collapsed="false">
      <c r="A11" s="155"/>
      <c r="B11" s="166" t="s">
        <v>1</v>
      </c>
      <c r="C11" s="154"/>
      <c r="D11" s="154"/>
      <c r="E11" s="154"/>
      <c r="F11" s="154"/>
      <c r="G11" s="154"/>
      <c r="H11" s="155"/>
      <c r="I11" s="179" t="s">
        <v>0</v>
      </c>
      <c r="J11" s="180" t="n">
        <f aca="false">B13+B20+I6</f>
        <v>0</v>
      </c>
      <c r="K11" s="155"/>
      <c r="L11" s="156"/>
      <c r="M11" s="167" t="s">
        <v>50</v>
      </c>
      <c r="N11" s="167" t="s">
        <v>45</v>
      </c>
      <c r="O11" s="167" t="s">
        <v>70</v>
      </c>
      <c r="P11" s="167" t="s">
        <v>71</v>
      </c>
      <c r="Q11" s="167" t="s">
        <v>55</v>
      </c>
      <c r="R11" s="167" t="s">
        <v>5</v>
      </c>
      <c r="S11" s="160"/>
      <c r="T11" s="179" t="s">
        <v>72</v>
      </c>
      <c r="U11" s="180" t="n">
        <f aca="false">R19+Q12</f>
        <v>0</v>
      </c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</row>
    <row r="12" customFormat="false" ht="12.75" hidden="false" customHeight="true" outlineLevel="0" collapsed="false">
      <c r="A12" s="156"/>
      <c r="B12" s="167" t="s">
        <v>50</v>
      </c>
      <c r="C12" s="167" t="s">
        <v>45</v>
      </c>
      <c r="D12" s="167" t="s">
        <v>70</v>
      </c>
      <c r="E12" s="167" t="s">
        <v>71</v>
      </c>
      <c r="F12" s="167" t="s">
        <v>55</v>
      </c>
      <c r="G12" s="167" t="s">
        <v>5</v>
      </c>
      <c r="H12" s="160"/>
      <c r="I12" s="179" t="s">
        <v>72</v>
      </c>
      <c r="J12" s="188" t="n">
        <f aca="false">G20+F13+J6+J8</f>
        <v>0</v>
      </c>
      <c r="K12" s="155"/>
      <c r="L12" s="156"/>
      <c r="M12" s="169" t="n">
        <f aca="false">COUNTIF(B136:AE136,M11)</f>
        <v>0</v>
      </c>
      <c r="N12" s="169" t="n">
        <f aca="false">COUNTIF(B136:AE136,N11)</f>
        <v>0</v>
      </c>
      <c r="O12" s="169" t="n">
        <f aca="false">COUNTIF(B136:AE136,O11)</f>
        <v>0</v>
      </c>
      <c r="P12" s="169" t="n">
        <f aca="false">COUNTIF(B136:AE136,P11)</f>
        <v>0</v>
      </c>
      <c r="Q12" s="169" t="n">
        <f aca="false">COUNTIF(B136:AE136,Q11)</f>
        <v>0</v>
      </c>
      <c r="R12" s="169" t="n">
        <f aca="false">SUM(M12:Q12)</f>
        <v>0</v>
      </c>
      <c r="S12" s="160"/>
      <c r="T12" s="179" t="s">
        <v>73</v>
      </c>
      <c r="U12" s="180" t="n">
        <f aca="false">Q5</f>
        <v>0</v>
      </c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</row>
    <row r="13" customFormat="false" ht="12.75" hidden="false" customHeight="true" outlineLevel="0" collapsed="false">
      <c r="A13" s="156"/>
      <c r="B13" s="169" t="n">
        <f aca="false">COUNTIF(B136:AE140,B12)</f>
        <v>0</v>
      </c>
      <c r="C13" s="169" t="n">
        <f aca="false">COUNTIF(B136:AE140,C12)</f>
        <v>1</v>
      </c>
      <c r="D13" s="169" t="n">
        <f aca="false">COUNTIF(B136:AE140,D12)</f>
        <v>0</v>
      </c>
      <c r="E13" s="169" t="n">
        <f aca="false">COUNTIF(B136:AE140,E12)</f>
        <v>0</v>
      </c>
      <c r="F13" s="169" t="n">
        <f aca="false">COUNTIF(B136:AE140,F12)</f>
        <v>0</v>
      </c>
      <c r="G13" s="169" t="n">
        <f aca="false">SUM(B13:F13)</f>
        <v>1</v>
      </c>
      <c r="H13" s="160"/>
      <c r="I13" s="179" t="s">
        <v>73</v>
      </c>
      <c r="J13" s="180" t="n">
        <f aca="false">F6</f>
        <v>0</v>
      </c>
      <c r="K13" s="155"/>
      <c r="L13" s="156"/>
      <c r="M13" s="170" t="n">
        <f aca="false">IF(R12&gt;0,M12/R12,0)</f>
        <v>0</v>
      </c>
      <c r="N13" s="170" t="n">
        <f aca="false">IF(R2&gt;0,N12/R12,0)</f>
        <v>0</v>
      </c>
      <c r="O13" s="170" t="n">
        <f aca="false">IF(R12&gt;0,O12/R12,0)</f>
        <v>0</v>
      </c>
      <c r="P13" s="170" t="n">
        <f aca="false">IF(R2&gt;0,P12/R12,0)</f>
        <v>0</v>
      </c>
      <c r="Q13" s="170" t="n">
        <f aca="false">IF(R2&gt;0,Q12/R12,0)</f>
        <v>0</v>
      </c>
      <c r="R13" s="170" t="n">
        <f aca="false">SUM(M13:Q13)</f>
        <v>0</v>
      </c>
      <c r="S13" s="160"/>
      <c r="T13" s="179" t="s">
        <v>74</v>
      </c>
      <c r="U13" s="180" t="n">
        <f aca="false">Q19</f>
        <v>0</v>
      </c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</row>
    <row r="14" customFormat="false" ht="12.75" hidden="false" customHeight="true" outlineLevel="0" collapsed="false">
      <c r="A14" s="156"/>
      <c r="B14" s="170" t="n">
        <f aca="false">IF(G13&gt;0,B13/G13,0)</f>
        <v>0</v>
      </c>
      <c r="C14" s="170" t="n">
        <f aca="false">IF(G13&gt;0,C13/G13,0)</f>
        <v>1</v>
      </c>
      <c r="D14" s="170" t="n">
        <f aca="false">IF(G13&gt;0,D13/G13,0)</f>
        <v>0</v>
      </c>
      <c r="E14" s="170" t="n">
        <f aca="false">IF(G13&gt;0,E13/G13,0)</f>
        <v>0</v>
      </c>
      <c r="F14" s="170" t="n">
        <f aca="false">IF(G13&gt;0,F13/G13,0)</f>
        <v>0</v>
      </c>
      <c r="G14" s="170" t="n">
        <f aca="false">SUM(B14:F14)</f>
        <v>1</v>
      </c>
      <c r="H14" s="160"/>
      <c r="I14" s="179" t="s">
        <v>74</v>
      </c>
      <c r="J14" s="180" t="n">
        <f aca="false">F20</f>
        <v>0</v>
      </c>
      <c r="K14" s="155"/>
      <c r="L14" s="172" t="s">
        <v>67</v>
      </c>
      <c r="M14" s="173" t="n">
        <f aca="false">IF(R12&gt;0,(M12-Q12)/R12,0)</f>
        <v>0</v>
      </c>
      <c r="N14" s="163"/>
      <c r="O14" s="163"/>
      <c r="P14" s="163"/>
      <c r="Q14" s="163"/>
      <c r="R14" s="163"/>
      <c r="S14" s="155"/>
      <c r="T14" s="179" t="s">
        <v>75</v>
      </c>
      <c r="U14" s="181" t="n">
        <f aca="false">M7</f>
        <v>0</v>
      </c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</row>
    <row r="15" customFormat="false" ht="12.75" hidden="false" customHeight="true" outlineLevel="0" collapsed="false">
      <c r="A15" s="172" t="s">
        <v>67</v>
      </c>
      <c r="B15" s="173" t="n">
        <f aca="false">IF(G13&gt;0,(B13-F13)/G13,0)</f>
        <v>0</v>
      </c>
      <c r="C15" s="163"/>
      <c r="D15" s="163"/>
      <c r="E15" s="163"/>
      <c r="F15" s="163"/>
      <c r="G15" s="163"/>
      <c r="H15" s="155"/>
      <c r="I15" s="179" t="s">
        <v>75</v>
      </c>
      <c r="J15" s="181" t="n">
        <f aca="false">B8</f>
        <v>0</v>
      </c>
      <c r="K15" s="155"/>
      <c r="L15" s="172" t="s">
        <v>68</v>
      </c>
      <c r="M15" s="176" t="n">
        <f aca="false">IF(R12&gt;0,(M12+N12)/R12,0)</f>
        <v>0</v>
      </c>
      <c r="N15" s="155"/>
      <c r="O15" s="155"/>
      <c r="P15" s="155"/>
      <c r="Q15" s="155"/>
      <c r="R15" s="155"/>
      <c r="S15" s="155"/>
      <c r="T15" s="179" t="s">
        <v>77</v>
      </c>
      <c r="U15" s="181" t="n">
        <f aca="false">M21</f>
        <v>0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</row>
    <row r="16" customFormat="false" ht="12.75" hidden="false" customHeight="true" outlineLevel="0" collapsed="false">
      <c r="A16" s="172" t="s">
        <v>76</v>
      </c>
      <c r="B16" s="176" t="n">
        <f aca="false">IF(G13&gt;0,(B13+C13)/G13,0)</f>
        <v>1</v>
      </c>
      <c r="C16" s="155"/>
      <c r="D16" s="155"/>
      <c r="E16" s="155"/>
      <c r="F16" s="155"/>
      <c r="G16" s="155"/>
      <c r="H16" s="155"/>
      <c r="I16" s="179" t="s">
        <v>77</v>
      </c>
      <c r="J16" s="181" t="n">
        <f aca="false">B22</f>
        <v>0</v>
      </c>
      <c r="K16" s="155"/>
      <c r="L16" s="155"/>
      <c r="M16" s="178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</row>
    <row r="17" customFormat="false" ht="12.75" hidden="false" customHeight="true" outlineLevel="0" collapsed="false">
      <c r="A17" s="155"/>
      <c r="B17" s="178"/>
      <c r="C17" s="155"/>
      <c r="D17" s="155"/>
      <c r="E17" s="155"/>
      <c r="F17" s="155"/>
      <c r="G17" s="155"/>
      <c r="H17" s="155"/>
      <c r="I17" s="155" t="s">
        <v>6</v>
      </c>
      <c r="J17" s="182" t="n">
        <f aca="false">J11-J12-J13</f>
        <v>0</v>
      </c>
      <c r="K17" s="155"/>
      <c r="L17" s="155"/>
      <c r="M17" s="166" t="s">
        <v>3</v>
      </c>
      <c r="N17" s="154"/>
      <c r="O17" s="154"/>
      <c r="P17" s="154"/>
      <c r="Q17" s="154"/>
      <c r="R17" s="154"/>
      <c r="S17" s="154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</row>
    <row r="18" customFormat="false" ht="12.75" hidden="false" customHeight="true" outlineLevel="0" collapsed="false">
      <c r="A18" s="155"/>
      <c r="B18" s="166" t="s">
        <v>3</v>
      </c>
      <c r="C18" s="154"/>
      <c r="D18" s="154"/>
      <c r="E18" s="154"/>
      <c r="F18" s="154"/>
      <c r="G18" s="154"/>
      <c r="H18" s="154"/>
      <c r="I18" s="155"/>
      <c r="J18" s="155"/>
      <c r="K18" s="155"/>
      <c r="L18" s="156"/>
      <c r="M18" s="167" t="s">
        <v>51</v>
      </c>
      <c r="N18" s="167" t="s">
        <v>47</v>
      </c>
      <c r="O18" s="167" t="s">
        <v>78</v>
      </c>
      <c r="P18" s="167" t="s">
        <v>49</v>
      </c>
      <c r="Q18" s="167" t="s">
        <v>52</v>
      </c>
      <c r="R18" s="167" t="s">
        <v>46</v>
      </c>
      <c r="S18" s="167" t="s">
        <v>5</v>
      </c>
      <c r="T18" s="160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</row>
    <row r="19" customFormat="false" ht="12.75" hidden="false" customHeight="true" outlineLevel="0" collapsed="false">
      <c r="A19" s="156"/>
      <c r="B19" s="167" t="s">
        <v>51</v>
      </c>
      <c r="C19" s="167" t="s">
        <v>47</v>
      </c>
      <c r="D19" s="167" t="s">
        <v>78</v>
      </c>
      <c r="E19" s="167" t="s">
        <v>49</v>
      </c>
      <c r="F19" s="167" t="s">
        <v>52</v>
      </c>
      <c r="G19" s="167" t="s">
        <v>46</v>
      </c>
      <c r="H19" s="167" t="s">
        <v>5</v>
      </c>
      <c r="I19" s="160"/>
      <c r="J19" s="155"/>
      <c r="K19" s="155"/>
      <c r="L19" s="156"/>
      <c r="M19" s="169" t="n">
        <f aca="false">COUNTIF(B136:AE136,M18)</f>
        <v>0</v>
      </c>
      <c r="N19" s="169" t="n">
        <f aca="false">COUNTIF(B136:AE136,N18)</f>
        <v>0</v>
      </c>
      <c r="O19" s="169" t="n">
        <f aca="false">COUNTIF(B136:AE136,O18)</f>
        <v>0</v>
      </c>
      <c r="P19" s="169" t="n">
        <f aca="false">COUNTIF(B136:AE136,P18)</f>
        <v>0</v>
      </c>
      <c r="Q19" s="169" t="n">
        <f aca="false">COUNTIF(B136:AE136,Q18)</f>
        <v>0</v>
      </c>
      <c r="R19" s="169" t="n">
        <f aca="false">COUNTIF(B136:AE136,R18)</f>
        <v>0</v>
      </c>
      <c r="S19" s="169" t="n">
        <f aca="false">SUM(M19:R19)</f>
        <v>0</v>
      </c>
      <c r="T19" s="160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</row>
    <row r="20" customFormat="false" ht="12.75" hidden="false" customHeight="true" outlineLevel="0" collapsed="false">
      <c r="A20" s="156"/>
      <c r="B20" s="169" t="n">
        <f aca="false">COUNTIF(B136:AE140,B19)</f>
        <v>0</v>
      </c>
      <c r="C20" s="169" t="n">
        <f aca="false">COUNTIF(B136:AE140,C19)</f>
        <v>0</v>
      </c>
      <c r="D20" s="169" t="n">
        <f aca="false">COUNTIF(B136:AE140,D19)</f>
        <v>0</v>
      </c>
      <c r="E20" s="169" t="n">
        <f aca="false">COUNTIF(B136:AE140,E19)</f>
        <v>0</v>
      </c>
      <c r="F20" s="169" t="n">
        <f aca="false">COUNTIF(B136:AE140,F19)</f>
        <v>0</v>
      </c>
      <c r="G20" s="169" t="n">
        <f aca="false">COUNTIF(B136:AE140,G19)</f>
        <v>0</v>
      </c>
      <c r="H20" s="169" t="n">
        <f aca="false">SUM(B20:G20)</f>
        <v>0</v>
      </c>
      <c r="I20" s="160"/>
      <c r="J20" s="155"/>
      <c r="K20" s="155"/>
      <c r="L20" s="156"/>
      <c r="M20" s="170" t="n">
        <f aca="false">IF(S19&gt;0,M19/S19,0)</f>
        <v>0</v>
      </c>
      <c r="N20" s="170" t="n">
        <f aca="false">IF(S19&gt;0,N19/S19,0)</f>
        <v>0</v>
      </c>
      <c r="O20" s="170" t="n">
        <f aca="false">IF(S19&gt;0,O19/S19,0)</f>
        <v>0</v>
      </c>
      <c r="P20" s="170" t="n">
        <f aca="false">IF(S19&gt;0,P19/S19,0)</f>
        <v>0</v>
      </c>
      <c r="Q20" s="170" t="n">
        <f aca="false">IF(S19&gt;0,Q19/S19,0)</f>
        <v>0</v>
      </c>
      <c r="R20" s="170" t="n">
        <f aca="false">IF(S19&gt;0,R19/S19,0)</f>
        <v>0</v>
      </c>
      <c r="S20" s="170" t="n">
        <f aca="false">SUM(M20:R20)</f>
        <v>0</v>
      </c>
      <c r="T20" s="160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</row>
    <row r="21" customFormat="false" ht="12.75" hidden="false" customHeight="true" outlineLevel="0" collapsed="false">
      <c r="A21" s="156"/>
      <c r="B21" s="170" t="n">
        <f aca="false">IF(H20&gt;0,B20/H20,0)</f>
        <v>0</v>
      </c>
      <c r="C21" s="170" t="n">
        <f aca="false">IF(H20&gt;0,C20/H20,0)</f>
        <v>0</v>
      </c>
      <c r="D21" s="170" t="n">
        <f aca="false">IF(H20&gt;0,D20/H20,0)</f>
        <v>0</v>
      </c>
      <c r="E21" s="170" t="n">
        <f aca="false">IF(H20&gt;0,E20/H20,0)</f>
        <v>0</v>
      </c>
      <c r="F21" s="170" t="n">
        <f aca="false">IF(H20&gt;0,F20/H20,0)</f>
        <v>0</v>
      </c>
      <c r="G21" s="170" t="n">
        <f aca="false">IF(H20&gt;0,G20/H20,0)</f>
        <v>0</v>
      </c>
      <c r="H21" s="170" t="n">
        <f aca="false">SUM(B21:G21)</f>
        <v>0</v>
      </c>
      <c r="I21" s="160"/>
      <c r="J21" s="155"/>
      <c r="K21" s="155"/>
      <c r="L21" s="172" t="s">
        <v>67</v>
      </c>
      <c r="M21" s="183" t="n">
        <f aca="false">IF(S19&gt;0,(M19-R19)/S19,0)</f>
        <v>0</v>
      </c>
      <c r="N21" s="163"/>
      <c r="O21" s="163"/>
      <c r="P21" s="163"/>
      <c r="Q21" s="163"/>
      <c r="R21" s="163"/>
      <c r="S21" s="163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</row>
    <row r="22" customFormat="false" ht="12.75" hidden="false" customHeight="true" outlineLevel="0" collapsed="false">
      <c r="A22" s="172" t="s">
        <v>67</v>
      </c>
      <c r="B22" s="183" t="n">
        <f aca="false">IF(H20&gt;0,(B20-G20)/H20,0)</f>
        <v>0</v>
      </c>
      <c r="C22" s="163"/>
      <c r="D22" s="163"/>
      <c r="E22" s="163"/>
      <c r="F22" s="163"/>
      <c r="G22" s="163"/>
      <c r="H22" s="163"/>
      <c r="I22" s="155"/>
      <c r="J22" s="155"/>
      <c r="K22" s="155"/>
      <c r="L22" s="172" t="s">
        <v>68</v>
      </c>
      <c r="M22" s="184" t="n">
        <f aca="false">IF(S19&gt;0,(M19+N19+O19+P19)/S19,0)</f>
        <v>0</v>
      </c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</row>
    <row r="23" customFormat="false" ht="12.75" hidden="false" customHeight="true" outlineLevel="0" collapsed="false">
      <c r="A23" s="172" t="s">
        <v>68</v>
      </c>
      <c r="B23" s="184" t="n">
        <f aca="false">IF(H20&gt;0,(B20+C20+D20+E20)/H20,0)</f>
        <v>0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</row>
    <row r="24" customFormat="false" ht="12.75" hidden="false" customHeight="true" outlineLevel="0" collapsed="false">
      <c r="A24" s="172"/>
      <c r="B24" s="18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customFormat="false" ht="12.75" hidden="false" customHeight="true" outlineLevel="0" collapsed="false">
      <c r="A25" s="164" t="s">
        <v>86</v>
      </c>
      <c r="B25" s="166" t="s">
        <v>2</v>
      </c>
      <c r="C25" s="154"/>
      <c r="D25" s="154"/>
      <c r="E25" s="154"/>
      <c r="F25" s="154"/>
      <c r="G25" s="154"/>
      <c r="H25" s="155"/>
      <c r="I25" s="166" t="s">
        <v>4</v>
      </c>
      <c r="J25" s="154"/>
      <c r="K25" s="155"/>
      <c r="L25" s="164" t="s">
        <v>87</v>
      </c>
      <c r="M25" s="166" t="s">
        <v>2</v>
      </c>
      <c r="N25" s="154"/>
      <c r="O25" s="154"/>
      <c r="P25" s="154"/>
      <c r="Q25" s="154"/>
      <c r="R25" s="154"/>
      <c r="S25" s="155"/>
      <c r="T25" s="166" t="s">
        <v>4</v>
      </c>
      <c r="U25" s="154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</row>
    <row r="26" customFormat="false" ht="12.75" hidden="false" customHeight="true" outlineLevel="0" collapsed="false">
      <c r="A26" s="156"/>
      <c r="B26" s="167" t="s">
        <v>57</v>
      </c>
      <c r="C26" s="167" t="s">
        <v>56</v>
      </c>
      <c r="D26" s="167" t="s">
        <v>54</v>
      </c>
      <c r="E26" s="167" t="s">
        <v>58</v>
      </c>
      <c r="F26" s="167" t="s">
        <v>59</v>
      </c>
      <c r="G26" s="167" t="s">
        <v>5</v>
      </c>
      <c r="H26" s="168"/>
      <c r="I26" s="167" t="s">
        <v>61</v>
      </c>
      <c r="J26" s="167" t="s">
        <v>53</v>
      </c>
      <c r="K26" s="160"/>
      <c r="L26" s="156"/>
      <c r="M26" s="167" t="s">
        <v>57</v>
      </c>
      <c r="N26" s="167" t="s">
        <v>56</v>
      </c>
      <c r="O26" s="167" t="s">
        <v>54</v>
      </c>
      <c r="P26" s="167" t="s">
        <v>58</v>
      </c>
      <c r="Q26" s="167" t="s">
        <v>59</v>
      </c>
      <c r="R26" s="167" t="s">
        <v>5</v>
      </c>
      <c r="S26" s="168"/>
      <c r="T26" s="167" t="s">
        <v>61</v>
      </c>
      <c r="U26" s="167" t="s">
        <v>53</v>
      </c>
      <c r="V26" s="160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</row>
    <row r="27" customFormat="false" ht="12.75" hidden="false" customHeight="true" outlineLevel="0" collapsed="false">
      <c r="A27" s="156"/>
      <c r="B27" s="169" t="n">
        <f aca="false">COUNTIF(B137:AE137,B26)</f>
        <v>0</v>
      </c>
      <c r="C27" s="169" t="n">
        <f aca="false">COUNTIF(B137:AE137,C26)</f>
        <v>0</v>
      </c>
      <c r="D27" s="169" t="n">
        <f aca="false">COUNTIF(B137:AE137,D26)</f>
        <v>0</v>
      </c>
      <c r="E27" s="169" t="n">
        <f aca="false">COUNTIF(B137:AE137,E26)</f>
        <v>0</v>
      </c>
      <c r="F27" s="169" t="n">
        <f aca="false">COUNTIF(B137:AE137,F26)</f>
        <v>0</v>
      </c>
      <c r="G27" s="169" t="n">
        <f aca="false">SUM(B27:F27)</f>
        <v>0</v>
      </c>
      <c r="H27" s="168"/>
      <c r="I27" s="169" t="n">
        <f aca="false">COUNTIF(B137:AE137,I26)</f>
        <v>0</v>
      </c>
      <c r="J27" s="169" t="n">
        <f aca="false">COUNTIF(B137:AE137,J26)</f>
        <v>0</v>
      </c>
      <c r="K27" s="160"/>
      <c r="L27" s="156"/>
      <c r="M27" s="169" t="n">
        <f aca="false">COUNTIF(B138:AE138,M26)</f>
        <v>0</v>
      </c>
      <c r="N27" s="169" t="n">
        <f aca="false">COUNTIF(B138:AE138,N26)</f>
        <v>0</v>
      </c>
      <c r="O27" s="169" t="n">
        <f aca="false">COUNTIF(B138:AE138,O26)</f>
        <v>0</v>
      </c>
      <c r="P27" s="169" t="n">
        <f aca="false">COUNTIF(B138:AE138,P26)</f>
        <v>0</v>
      </c>
      <c r="Q27" s="169" t="n">
        <f aca="false">COUNTIF(B138:AE138,Q26)</f>
        <v>0</v>
      </c>
      <c r="R27" s="169" t="n">
        <f aca="false">SUM(M27:Q27)</f>
        <v>0</v>
      </c>
      <c r="S27" s="168"/>
      <c r="T27" s="169" t="n">
        <f aca="false">COUNTIF(B138:AE138,T26)</f>
        <v>0</v>
      </c>
      <c r="U27" s="169" t="n">
        <f aca="false">COUNTIF(B138:AE138,U26)</f>
        <v>0</v>
      </c>
      <c r="V27" s="160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</row>
    <row r="28" customFormat="false" ht="12.75" hidden="false" customHeight="true" outlineLevel="0" collapsed="false">
      <c r="A28" s="156"/>
      <c r="B28" s="170" t="n">
        <f aca="false">IF(G27&gt;0,B27/G27,0)</f>
        <v>0</v>
      </c>
      <c r="C28" s="170" t="n">
        <f aca="false">IF(G27&gt;0,C27/G27,0)</f>
        <v>0</v>
      </c>
      <c r="D28" s="170" t="n">
        <f aca="false">IF(G27&gt;0,D27/G27,0)</f>
        <v>0</v>
      </c>
      <c r="E28" s="170" t="n">
        <f aca="false">IF(G27&gt;0,E27/G27,0)</f>
        <v>0</v>
      </c>
      <c r="F28" s="170" t="n">
        <f aca="false">IF(G27&gt;0,F27/G27,0)</f>
        <v>0</v>
      </c>
      <c r="G28" s="171" t="n">
        <f aca="false">SUM(B28:F28)</f>
        <v>0</v>
      </c>
      <c r="H28" s="160"/>
      <c r="I28" s="163"/>
      <c r="J28" s="163"/>
      <c r="K28" s="155"/>
      <c r="L28" s="156"/>
      <c r="M28" s="170" t="n">
        <f aca="false">IF(R27&gt;0,M27/R27,0)</f>
        <v>0</v>
      </c>
      <c r="N28" s="170" t="n">
        <f aca="false">IF(R27&gt;0,N27/R27,0)</f>
        <v>0</v>
      </c>
      <c r="O28" s="170" t="n">
        <f aca="false">IF(R27&gt;0,O27/R27,0)</f>
        <v>0</v>
      </c>
      <c r="P28" s="170" t="n">
        <f aca="false">IF(R27&gt;0,P27/R27,0)</f>
        <v>0</v>
      </c>
      <c r="Q28" s="170" t="n">
        <f aca="false">IF(R27&gt;0,Q27/R27,0)</f>
        <v>0</v>
      </c>
      <c r="R28" s="171" t="n">
        <f aca="false">SUM(M28:Q28)</f>
        <v>0</v>
      </c>
      <c r="S28" s="160"/>
      <c r="T28" s="163"/>
      <c r="U28" s="163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</row>
    <row r="29" customFormat="false" ht="12.75" hidden="false" customHeight="true" outlineLevel="0" collapsed="false">
      <c r="A29" s="172" t="s">
        <v>67</v>
      </c>
      <c r="B29" s="173" t="n">
        <f aca="false">IF(G27&gt;0,(B27-F27)/G27,0)</f>
        <v>0</v>
      </c>
      <c r="C29" s="163"/>
      <c r="D29" s="174"/>
      <c r="E29" s="174"/>
      <c r="F29" s="174"/>
      <c r="G29" s="163"/>
      <c r="H29" s="155"/>
      <c r="I29" s="155"/>
      <c r="J29" s="155"/>
      <c r="K29" s="155"/>
      <c r="L29" s="172" t="s">
        <v>67</v>
      </c>
      <c r="M29" s="173" t="n">
        <f aca="false">IF(R27&gt;0,(M27-Q27)/R27,0)</f>
        <v>0</v>
      </c>
      <c r="N29" s="163"/>
      <c r="O29" s="174"/>
      <c r="P29" s="174"/>
      <c r="Q29" s="174"/>
      <c r="R29" s="163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</row>
    <row r="30" customFormat="false" ht="12.75" hidden="false" customHeight="true" outlineLevel="0" collapsed="false">
      <c r="A30" s="172" t="s">
        <v>68</v>
      </c>
      <c r="B30" s="176" t="n">
        <f aca="false">IF(G27&gt;0,(B27+C27)/G27,0)</f>
        <v>0</v>
      </c>
      <c r="C30" s="177"/>
      <c r="D30" s="155"/>
      <c r="E30" s="155"/>
      <c r="F30" s="155"/>
      <c r="G30" s="155"/>
      <c r="H30" s="155"/>
      <c r="I30" s="155"/>
      <c r="J30" s="155"/>
      <c r="K30" s="155"/>
      <c r="L30" s="172" t="s">
        <v>68</v>
      </c>
      <c r="M30" s="176" t="n">
        <f aca="false">IF(R27&gt;0,(M27+N27)/R27,0)</f>
        <v>0</v>
      </c>
      <c r="N30" s="177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</row>
    <row r="31" customFormat="false" ht="12.75" hidden="false" customHeight="true" outlineLevel="0" collapsed="false">
      <c r="B31" s="178"/>
      <c r="C31" s="177"/>
      <c r="D31" s="155"/>
      <c r="E31" s="155"/>
      <c r="F31" s="155"/>
      <c r="G31" s="155"/>
      <c r="H31" s="155"/>
      <c r="I31" s="165" t="s">
        <v>69</v>
      </c>
      <c r="J31" s="155"/>
      <c r="K31" s="155"/>
      <c r="L31" s="155"/>
      <c r="M31" s="178"/>
      <c r="N31" s="177"/>
      <c r="O31" s="155"/>
      <c r="P31" s="155"/>
      <c r="Q31" s="155"/>
      <c r="R31" s="155"/>
      <c r="S31" s="155"/>
      <c r="T31" s="165" t="s">
        <v>69</v>
      </c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</row>
    <row r="32" customFormat="false" ht="12.75" hidden="false" customHeight="true" outlineLevel="0" collapsed="false">
      <c r="A32" s="155"/>
      <c r="B32" s="166" t="s">
        <v>1</v>
      </c>
      <c r="C32" s="154"/>
      <c r="D32" s="154"/>
      <c r="E32" s="154"/>
      <c r="F32" s="154"/>
      <c r="G32" s="154"/>
      <c r="H32" s="155"/>
      <c r="I32" s="179" t="s">
        <v>0</v>
      </c>
      <c r="J32" s="180" t="n">
        <f aca="false">B34+B41+I27</f>
        <v>0</v>
      </c>
      <c r="K32" s="155"/>
      <c r="L32" s="155"/>
      <c r="M32" s="166" t="s">
        <v>1</v>
      </c>
      <c r="N32" s="154"/>
      <c r="O32" s="154"/>
      <c r="P32" s="154"/>
      <c r="Q32" s="154"/>
      <c r="R32" s="154"/>
      <c r="S32" s="155"/>
      <c r="T32" s="179" t="s">
        <v>0</v>
      </c>
      <c r="U32" s="180" t="n">
        <f aca="false">M34+M41+T27</f>
        <v>0</v>
      </c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</row>
    <row r="33" customFormat="false" ht="12.75" hidden="false" customHeight="true" outlineLevel="0" collapsed="false">
      <c r="A33" s="156"/>
      <c r="B33" s="167" t="s">
        <v>50</v>
      </c>
      <c r="C33" s="167" t="s">
        <v>45</v>
      </c>
      <c r="D33" s="167" t="s">
        <v>70</v>
      </c>
      <c r="E33" s="167" t="s">
        <v>71</v>
      </c>
      <c r="F33" s="167" t="s">
        <v>55</v>
      </c>
      <c r="G33" s="167" t="s">
        <v>5</v>
      </c>
      <c r="H33" s="160"/>
      <c r="I33" s="179" t="s">
        <v>72</v>
      </c>
      <c r="J33" s="180" t="n">
        <f aca="false">G41+F34</f>
        <v>0</v>
      </c>
      <c r="K33" s="155"/>
      <c r="L33" s="156"/>
      <c r="M33" s="167" t="s">
        <v>50</v>
      </c>
      <c r="N33" s="167" t="s">
        <v>45</v>
      </c>
      <c r="O33" s="167" t="s">
        <v>70</v>
      </c>
      <c r="P33" s="167" t="s">
        <v>71</v>
      </c>
      <c r="Q33" s="167" t="s">
        <v>55</v>
      </c>
      <c r="R33" s="167" t="s">
        <v>5</v>
      </c>
      <c r="S33" s="160"/>
      <c r="T33" s="179" t="s">
        <v>72</v>
      </c>
      <c r="U33" s="180" t="n">
        <f aca="false">R41+Q34</f>
        <v>0</v>
      </c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</row>
    <row r="34" customFormat="false" ht="12.75" hidden="false" customHeight="true" outlineLevel="0" collapsed="false">
      <c r="A34" s="156"/>
      <c r="B34" s="169" t="n">
        <f aca="false">COUNTIF(B137:AE137,B33)</f>
        <v>0</v>
      </c>
      <c r="C34" s="169" t="n">
        <f aca="false">COUNTIF(B137:AE137,C33)</f>
        <v>0</v>
      </c>
      <c r="D34" s="169" t="n">
        <f aca="false">COUNTIF(B137:AE137,D33)</f>
        <v>0</v>
      </c>
      <c r="E34" s="169" t="n">
        <f aca="false">COUNTIF(B137:AE137,E33)</f>
        <v>0</v>
      </c>
      <c r="F34" s="169" t="n">
        <f aca="false">COUNTIF(B137:AE137,F33)</f>
        <v>0</v>
      </c>
      <c r="G34" s="169" t="n">
        <f aca="false">SUM(B34:F34)</f>
        <v>0</v>
      </c>
      <c r="H34" s="160"/>
      <c r="I34" s="179" t="s">
        <v>73</v>
      </c>
      <c r="J34" s="180" t="n">
        <f aca="false">F27</f>
        <v>0</v>
      </c>
      <c r="K34" s="155"/>
      <c r="L34" s="156"/>
      <c r="M34" s="169" t="n">
        <f aca="false">COUNTIF(B138:AE138,M33)</f>
        <v>0</v>
      </c>
      <c r="N34" s="169" t="n">
        <f aca="false">COUNTIF(B138:AE138,N33)</f>
        <v>0</v>
      </c>
      <c r="O34" s="169" t="n">
        <f aca="false">COUNTIF(B138:AE138,O33)</f>
        <v>0</v>
      </c>
      <c r="P34" s="169" t="n">
        <f aca="false">COUNTIF(B138:AE138,P33)</f>
        <v>0</v>
      </c>
      <c r="Q34" s="169" t="n">
        <f aca="false">COUNTIF(B138:AE138,Q33)</f>
        <v>0</v>
      </c>
      <c r="R34" s="169" t="n">
        <f aca="false">SUM(M34:Q34)</f>
        <v>0</v>
      </c>
      <c r="S34" s="160"/>
      <c r="T34" s="179" t="s">
        <v>73</v>
      </c>
      <c r="U34" s="180" t="n">
        <f aca="false">Q27</f>
        <v>0</v>
      </c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</row>
    <row r="35" customFormat="false" ht="12.75" hidden="false" customHeight="true" outlineLevel="0" collapsed="false">
      <c r="A35" s="172" t="s">
        <v>67</v>
      </c>
      <c r="B35" s="170" t="n">
        <f aca="false">IF($G$34&gt;0,B34/$G$34,0)</f>
        <v>0</v>
      </c>
      <c r="C35" s="170" t="n">
        <f aca="false">IF($G$34&gt;0,C34/$G$34,0)</f>
        <v>0</v>
      </c>
      <c r="D35" s="170" t="n">
        <f aca="false">IF($G$34&gt;0,D34/$G$34,0)</f>
        <v>0</v>
      </c>
      <c r="E35" s="170" t="n">
        <f aca="false">IF($G$34&gt;0,E34/$G$34,0)</f>
        <v>0</v>
      </c>
      <c r="F35" s="170" t="n">
        <f aca="false">IF($G$34&gt;0,F34/$G$34,0)</f>
        <v>0</v>
      </c>
      <c r="G35" s="170" t="n">
        <f aca="false">SUM(B35:F35)</f>
        <v>0</v>
      </c>
      <c r="H35" s="179" t="s">
        <v>74</v>
      </c>
      <c r="I35" s="180" t="n">
        <f aca="false">F41</f>
        <v>0</v>
      </c>
      <c r="J35" s="155"/>
      <c r="K35" s="156"/>
      <c r="L35" s="172" t="s">
        <v>67</v>
      </c>
      <c r="M35" s="170" t="n">
        <f aca="false">IF($G$69&gt;0,N34/$G$34,0)</f>
        <v>0</v>
      </c>
      <c r="N35" s="170" t="n">
        <f aca="false">IF($G$69&gt;0,O34/$G$34,0)</f>
        <v>0</v>
      </c>
      <c r="O35" s="170" t="n">
        <f aca="false">IF($G$69&gt;0,P34/$G$34,0)</f>
        <v>0</v>
      </c>
      <c r="P35" s="170" t="n">
        <f aca="false">IF($G$69&gt;0,Q34/$G$34,0)</f>
        <v>0</v>
      </c>
      <c r="Q35" s="170" t="n">
        <f aca="false">IF($G$69&gt;0,R34/$G$34,0)</f>
        <v>0</v>
      </c>
      <c r="R35" s="160"/>
      <c r="S35" s="179" t="s">
        <v>74</v>
      </c>
      <c r="T35" s="180" t="n">
        <f aca="false">Q41</f>
        <v>0</v>
      </c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</row>
    <row r="36" customFormat="false" ht="12.75" hidden="false" customHeight="true" outlineLevel="0" collapsed="false">
      <c r="A36" s="172" t="s">
        <v>68</v>
      </c>
      <c r="B36" s="173" t="n">
        <f aca="false">IF(G34&gt;0,(B34-F34)/G34,0)</f>
        <v>0</v>
      </c>
      <c r="C36" s="163"/>
      <c r="D36" s="163"/>
      <c r="E36" s="163"/>
      <c r="F36" s="163"/>
      <c r="G36" s="163"/>
      <c r="H36" s="155"/>
      <c r="I36" s="179" t="s">
        <v>75</v>
      </c>
      <c r="J36" s="181" t="n">
        <f aca="false">B29</f>
        <v>0</v>
      </c>
      <c r="K36" s="155"/>
      <c r="L36" s="172" t="s">
        <v>68</v>
      </c>
      <c r="M36" s="173" t="n">
        <f aca="false">IF(R34&gt;0,(M34-Q34)/R34,0)</f>
        <v>0</v>
      </c>
      <c r="N36" s="163"/>
      <c r="O36" s="163"/>
      <c r="P36" s="163"/>
      <c r="Q36" s="163"/>
      <c r="R36" s="163"/>
      <c r="S36" s="155"/>
      <c r="T36" s="179" t="s">
        <v>75</v>
      </c>
      <c r="U36" s="181" t="n">
        <f aca="false">M29</f>
        <v>0</v>
      </c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</row>
    <row r="37" customFormat="false" ht="12.75" hidden="false" customHeight="true" outlineLevel="0" collapsed="false">
      <c r="B37" s="176" t="n">
        <f aca="false">IF(G34&gt;0,(B34+C34)/G34,0)</f>
        <v>0</v>
      </c>
      <c r="C37" s="155"/>
      <c r="D37" s="155"/>
      <c r="E37" s="155"/>
      <c r="F37" s="155"/>
      <c r="G37" s="155"/>
      <c r="H37" s="155"/>
      <c r="I37" s="179" t="s">
        <v>77</v>
      </c>
      <c r="J37" s="181" t="n">
        <f aca="false">B43</f>
        <v>0</v>
      </c>
      <c r="K37" s="155"/>
      <c r="M37" s="176" t="n">
        <f aca="false">IF(R34&gt;0,(M34+N34)/R34,0)</f>
        <v>0</v>
      </c>
      <c r="N37" s="155"/>
      <c r="O37" s="155"/>
      <c r="P37" s="155"/>
      <c r="Q37" s="155"/>
      <c r="R37" s="155"/>
      <c r="S37" s="155"/>
      <c r="T37" s="179" t="s">
        <v>77</v>
      </c>
      <c r="U37" s="181" t="n">
        <f aca="false">M43</f>
        <v>0</v>
      </c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</row>
    <row r="38" customFormat="false" ht="12.75" hidden="false" customHeight="true" outlineLevel="0" collapsed="false">
      <c r="A38" s="155"/>
      <c r="B38" s="178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78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</row>
    <row r="39" customFormat="false" ht="12.75" hidden="false" customHeight="true" outlineLevel="0" collapsed="false">
      <c r="B39" s="166" t="s">
        <v>3</v>
      </c>
      <c r="C39" s="154"/>
      <c r="D39" s="154"/>
      <c r="E39" s="154"/>
      <c r="F39" s="154"/>
      <c r="G39" s="154"/>
      <c r="H39" s="154"/>
      <c r="I39" s="155"/>
      <c r="J39" s="155"/>
      <c r="K39" s="155"/>
      <c r="L39" s="155"/>
      <c r="M39" s="166" t="s">
        <v>3</v>
      </c>
      <c r="N39" s="154"/>
      <c r="O39" s="154"/>
      <c r="P39" s="154"/>
      <c r="Q39" s="154"/>
      <c r="R39" s="154"/>
      <c r="S39" s="154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</row>
    <row r="40" customFormat="false" ht="12.75" hidden="false" customHeight="true" outlineLevel="0" collapsed="false">
      <c r="A40" s="156"/>
      <c r="B40" s="167" t="s">
        <v>51</v>
      </c>
      <c r="C40" s="167" t="s">
        <v>47</v>
      </c>
      <c r="D40" s="167" t="s">
        <v>78</v>
      </c>
      <c r="E40" s="167" t="s">
        <v>49</v>
      </c>
      <c r="F40" s="167" t="s">
        <v>52</v>
      </c>
      <c r="G40" s="167" t="s">
        <v>46</v>
      </c>
      <c r="H40" s="167" t="s">
        <v>5</v>
      </c>
      <c r="I40" s="160"/>
      <c r="J40" s="155"/>
      <c r="K40" s="155"/>
      <c r="L40" s="156"/>
      <c r="M40" s="167" t="s">
        <v>51</v>
      </c>
      <c r="N40" s="167" t="s">
        <v>47</v>
      </c>
      <c r="O40" s="167" t="s">
        <v>78</v>
      </c>
      <c r="P40" s="167" t="s">
        <v>49</v>
      </c>
      <c r="Q40" s="167" t="s">
        <v>52</v>
      </c>
      <c r="R40" s="167" t="s">
        <v>46</v>
      </c>
      <c r="S40" s="167" t="s">
        <v>5</v>
      </c>
      <c r="T40" s="160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</row>
    <row r="41" customFormat="false" ht="12.75" hidden="false" customHeight="true" outlineLevel="0" collapsed="false">
      <c r="A41" s="156"/>
      <c r="B41" s="169" t="n">
        <f aca="false">COUNTIF(B137:AE137,B40)</f>
        <v>0</v>
      </c>
      <c r="C41" s="169" t="n">
        <f aca="false">COUNTIF(B137:AE137,C40)</f>
        <v>0</v>
      </c>
      <c r="D41" s="169" t="n">
        <f aca="false">COUNTIF(B137:AE137,D40)</f>
        <v>0</v>
      </c>
      <c r="E41" s="169" t="n">
        <f aca="false">COUNTIF(B137:AE137,E40)</f>
        <v>0</v>
      </c>
      <c r="F41" s="169" t="n">
        <f aca="false">COUNTIF(B137:AE137,F40)</f>
        <v>0</v>
      </c>
      <c r="G41" s="169" t="n">
        <f aca="false">COUNTIF(B137:AE137,G40)</f>
        <v>0</v>
      </c>
      <c r="H41" s="169" t="n">
        <f aca="false">SUM(B41:G41)</f>
        <v>0</v>
      </c>
      <c r="I41" s="160"/>
      <c r="J41" s="155"/>
      <c r="K41" s="155"/>
      <c r="L41" s="156"/>
      <c r="M41" s="169" t="n">
        <f aca="false">COUNTIF(B138:AE138,M40)</f>
        <v>0</v>
      </c>
      <c r="N41" s="169" t="n">
        <f aca="false">COUNTIF(B138:AE138,N40)</f>
        <v>0</v>
      </c>
      <c r="O41" s="169" t="n">
        <f aca="false">COUNTIF(B138:AE138,O40)</f>
        <v>0</v>
      </c>
      <c r="P41" s="169" t="n">
        <f aca="false">COUNTIF(B138:AE138,P40)</f>
        <v>0</v>
      </c>
      <c r="Q41" s="169" t="n">
        <f aca="false">COUNTIF(B138:AE138,Q40)</f>
        <v>0</v>
      </c>
      <c r="R41" s="169" t="n">
        <f aca="false">COUNTIF(B138:AE138,R40)</f>
        <v>0</v>
      </c>
      <c r="S41" s="169" t="n">
        <f aca="false">SUM(M41:R41)</f>
        <v>0</v>
      </c>
      <c r="T41" s="160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</row>
    <row r="42" customFormat="false" ht="12.75" hidden="false" customHeight="true" outlineLevel="0" collapsed="false">
      <c r="A42" s="156"/>
      <c r="B42" s="170" t="n">
        <f aca="false">IF(H41&gt;0,B41/H41,0)</f>
        <v>0</v>
      </c>
      <c r="C42" s="170" t="n">
        <f aca="false">IF(H41&gt;0,C41/H41,0)</f>
        <v>0</v>
      </c>
      <c r="D42" s="170" t="n">
        <f aca="false">IF(H41&gt;0,D41/H41,0)</f>
        <v>0</v>
      </c>
      <c r="E42" s="170" t="n">
        <f aca="false">IF(H41&gt;0,E41/H41,0)</f>
        <v>0</v>
      </c>
      <c r="F42" s="170" t="n">
        <f aca="false">IF(H41&gt;0,F41/H41,0)</f>
        <v>0</v>
      </c>
      <c r="G42" s="170" t="n">
        <f aca="false">IF(H41&gt;0,G41/H41,0)</f>
        <v>0</v>
      </c>
      <c r="H42" s="170" t="n">
        <f aca="false">SUM(B42:G42)</f>
        <v>0</v>
      </c>
      <c r="I42" s="160"/>
      <c r="J42" s="155"/>
      <c r="K42" s="155"/>
      <c r="L42" s="156"/>
      <c r="M42" s="170" t="n">
        <f aca="false">IF(S41&gt;0,M41/S41,0)</f>
        <v>0</v>
      </c>
      <c r="N42" s="170" t="n">
        <f aca="false">IF(S41&gt;0,N41/S41,0)</f>
        <v>0</v>
      </c>
      <c r="O42" s="170" t="n">
        <f aca="false">IF(S41&gt;0,O41/S41,0)</f>
        <v>0</v>
      </c>
      <c r="P42" s="170" t="n">
        <f aca="false">IF(S41&gt;0,P41/S41,0)</f>
        <v>0</v>
      </c>
      <c r="Q42" s="170" t="n">
        <f aca="false">IF(S41&gt;0,Q41/S41,0)</f>
        <v>0</v>
      </c>
      <c r="R42" s="170" t="n">
        <f aca="false">IF(S41&gt;0,R41/S41,0)</f>
        <v>0</v>
      </c>
      <c r="S42" s="170" t="n">
        <f aca="false">SUM(M42:R42)</f>
        <v>0</v>
      </c>
      <c r="T42" s="160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</row>
    <row r="43" customFormat="false" ht="12.75" hidden="false" customHeight="true" outlineLevel="0" collapsed="false">
      <c r="A43" s="172" t="s">
        <v>67</v>
      </c>
      <c r="B43" s="183" t="n">
        <f aca="false">IF(H41&gt;0,(B41-G41)/H41,0)</f>
        <v>0</v>
      </c>
      <c r="C43" s="163"/>
      <c r="D43" s="163"/>
      <c r="E43" s="163"/>
      <c r="F43" s="163"/>
      <c r="G43" s="163"/>
      <c r="H43" s="163"/>
      <c r="I43" s="155"/>
      <c r="J43" s="155"/>
      <c r="K43" s="155"/>
      <c r="L43" s="172" t="s">
        <v>67</v>
      </c>
      <c r="M43" s="183" t="n">
        <f aca="false">IF(S41&gt;0,(M41-R41)/S41,0)</f>
        <v>0</v>
      </c>
      <c r="N43" s="163"/>
      <c r="O43" s="163"/>
      <c r="P43" s="163"/>
      <c r="Q43" s="163"/>
      <c r="R43" s="163"/>
      <c r="S43" s="163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</row>
    <row r="44" customFormat="false" ht="12.75" hidden="false" customHeight="true" outlineLevel="0" collapsed="false">
      <c r="A44" s="172" t="s">
        <v>68</v>
      </c>
      <c r="B44" s="184" t="n">
        <f aca="false">IF(H41&gt;0,(B41+C41+D41+E41)/H41,0)</f>
        <v>0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72" t="s">
        <v>68</v>
      </c>
      <c r="M44" s="184" t="n">
        <f aca="false">IF(S41&gt;0,(M41+N41+O41+P41)/S41,0)</f>
        <v>0</v>
      </c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</row>
    <row r="45" customFormat="false" ht="12.75" hidden="false" customHeight="true" outlineLevel="0" collapsed="false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</row>
    <row r="46" customFormat="false" ht="12.75" hidden="false" customHeight="true" outlineLevel="0" collapsed="false">
      <c r="A46" s="155"/>
      <c r="B46" s="165"/>
      <c r="C46" s="155"/>
      <c r="D46" s="155"/>
      <c r="E46" s="155"/>
      <c r="F46" s="155"/>
      <c r="G46" s="155"/>
      <c r="H46" s="155"/>
      <c r="I46" s="16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</row>
    <row r="47" customFormat="false" ht="12.75" hidden="false" customHeight="true" outlineLevel="0" collapsed="false">
      <c r="A47" s="164" t="s">
        <v>88</v>
      </c>
      <c r="B47" s="166" t="s">
        <v>2</v>
      </c>
      <c r="C47" s="154"/>
      <c r="D47" s="154"/>
      <c r="E47" s="154"/>
      <c r="F47" s="154"/>
      <c r="G47" s="154"/>
      <c r="H47" s="155"/>
      <c r="I47" s="166" t="s">
        <v>4</v>
      </c>
      <c r="J47" s="154"/>
      <c r="K47" s="155"/>
      <c r="L47" s="164" t="s">
        <v>89</v>
      </c>
      <c r="M47" s="166" t="s">
        <v>2</v>
      </c>
      <c r="N47" s="154"/>
      <c r="O47" s="154"/>
      <c r="P47" s="154"/>
      <c r="Q47" s="154"/>
      <c r="R47" s="154"/>
      <c r="S47" s="155"/>
      <c r="T47" s="166" t="s">
        <v>4</v>
      </c>
      <c r="U47" s="154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</row>
    <row r="48" customFormat="false" ht="12.75" hidden="false" customHeight="true" outlineLevel="0" collapsed="false">
      <c r="A48" s="156"/>
      <c r="B48" s="167" t="s">
        <v>57</v>
      </c>
      <c r="C48" s="167" t="s">
        <v>56</v>
      </c>
      <c r="D48" s="167" t="s">
        <v>54</v>
      </c>
      <c r="E48" s="167" t="s">
        <v>58</v>
      </c>
      <c r="F48" s="167" t="s">
        <v>59</v>
      </c>
      <c r="G48" s="167" t="s">
        <v>5</v>
      </c>
      <c r="H48" s="168"/>
      <c r="I48" s="167" t="s">
        <v>61</v>
      </c>
      <c r="J48" s="167" t="s">
        <v>53</v>
      </c>
      <c r="K48" s="186"/>
      <c r="L48" s="156"/>
      <c r="M48" s="167" t="s">
        <v>57</v>
      </c>
      <c r="N48" s="167" t="s">
        <v>56</v>
      </c>
      <c r="O48" s="167" t="s">
        <v>54</v>
      </c>
      <c r="P48" s="167" t="s">
        <v>58</v>
      </c>
      <c r="Q48" s="167" t="s">
        <v>59</v>
      </c>
      <c r="R48" s="167" t="s">
        <v>5</v>
      </c>
      <c r="S48" s="168"/>
      <c r="T48" s="167" t="s">
        <v>61</v>
      </c>
      <c r="U48" s="167" t="s">
        <v>53</v>
      </c>
      <c r="V48" s="160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</row>
    <row r="49" customFormat="false" ht="12.75" hidden="false" customHeight="true" outlineLevel="0" collapsed="false">
      <c r="A49" s="156"/>
      <c r="B49" s="169" t="n">
        <f aca="false">COUNTIF(B139:AE139,B48)</f>
        <v>0</v>
      </c>
      <c r="C49" s="169" t="n">
        <f aca="false">COUNTIF(B139:AE139,C48)</f>
        <v>0</v>
      </c>
      <c r="D49" s="169" t="n">
        <f aca="false">COUNTIF(B139:AE139,D48)</f>
        <v>0</v>
      </c>
      <c r="E49" s="169" t="n">
        <f aca="false">COUNTIF(B139:AE139,E48)</f>
        <v>0</v>
      </c>
      <c r="F49" s="169" t="n">
        <f aca="false">COUNTIF(B139:AE139,F48)</f>
        <v>0</v>
      </c>
      <c r="G49" s="169" t="n">
        <f aca="false">SUM(B49:F49)</f>
        <v>0</v>
      </c>
      <c r="H49" s="168"/>
      <c r="I49" s="169" t="n">
        <f aca="false">COUNTIF(B139:AE139,I48)</f>
        <v>0</v>
      </c>
      <c r="J49" s="169" t="n">
        <f aca="false">COUNTIF(B139:AE139,J48)</f>
        <v>0</v>
      </c>
      <c r="K49" s="186"/>
      <c r="L49" s="156"/>
      <c r="M49" s="169" t="n">
        <f aca="false">COUNTIF(B140:AE140,M48)</f>
        <v>0</v>
      </c>
      <c r="N49" s="169" t="n">
        <f aca="false">COUNTIF(B140:AE140,N48)</f>
        <v>0</v>
      </c>
      <c r="O49" s="169" t="n">
        <f aca="false">COUNTIF(B140:AE140,O48)</f>
        <v>0</v>
      </c>
      <c r="P49" s="169" t="n">
        <f aca="false">COUNTIF(B140:AE140,P48)</f>
        <v>0</v>
      </c>
      <c r="Q49" s="169" t="n">
        <f aca="false">COUNTIF(B140:AE140,Q48)</f>
        <v>0</v>
      </c>
      <c r="R49" s="169" t="n">
        <f aca="false">SUM(M49:Q49)</f>
        <v>0</v>
      </c>
      <c r="S49" s="168"/>
      <c r="T49" s="169" t="n">
        <f aca="false">COUNTIF(B140:AE140,T48)</f>
        <v>0</v>
      </c>
      <c r="U49" s="169" t="n">
        <f aca="false">COUNTIF(B140:AE140,U48)</f>
        <v>0</v>
      </c>
      <c r="V49" s="160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</row>
    <row r="50" customFormat="false" ht="12.75" hidden="false" customHeight="true" outlineLevel="0" collapsed="false">
      <c r="A50" s="156"/>
      <c r="B50" s="170" t="n">
        <f aca="false">IF(G49&gt;0,B49/G49,0)</f>
        <v>0</v>
      </c>
      <c r="C50" s="170" t="n">
        <f aca="false">IF(G49&gt;0,C49/G49,0)</f>
        <v>0</v>
      </c>
      <c r="D50" s="170" t="n">
        <f aca="false">IF(G49&gt;0,D49/G49,0)</f>
        <v>0</v>
      </c>
      <c r="E50" s="170" t="n">
        <f aca="false">IF(G49&gt;0,E49/G49,0)</f>
        <v>0</v>
      </c>
      <c r="F50" s="170" t="n">
        <f aca="false">IF(G49&gt;0,F49/G49,0)</f>
        <v>0</v>
      </c>
      <c r="G50" s="171" t="n">
        <f aca="false">SUM(B50:F50)</f>
        <v>0</v>
      </c>
      <c r="H50" s="160"/>
      <c r="I50" s="163"/>
      <c r="J50" s="163"/>
      <c r="K50" s="153"/>
      <c r="L50" s="156"/>
      <c r="M50" s="170" t="n">
        <f aca="false">IF(R49&gt;0,M49/R49,0)</f>
        <v>0</v>
      </c>
      <c r="N50" s="170" t="n">
        <f aca="false">IF(R49&gt;0,N49/R49,0)</f>
        <v>0</v>
      </c>
      <c r="O50" s="170" t="n">
        <f aca="false">IF(R49&gt;0,O49/R49,0)</f>
        <v>0</v>
      </c>
      <c r="P50" s="170" t="n">
        <f aca="false">IF(R49&gt;0,P49/R49,0)</f>
        <v>0</v>
      </c>
      <c r="Q50" s="170" t="n">
        <f aca="false">IF(R49&gt;0,Q49/R49,0)</f>
        <v>0</v>
      </c>
      <c r="R50" s="171" t="n">
        <f aca="false">SUM(M50:Q50)</f>
        <v>0</v>
      </c>
      <c r="S50" s="160"/>
      <c r="T50" s="163"/>
      <c r="U50" s="163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</row>
    <row r="51" customFormat="false" ht="12.75" hidden="false" customHeight="true" outlineLevel="0" collapsed="false">
      <c r="A51" s="172" t="s">
        <v>67</v>
      </c>
      <c r="B51" s="173" t="n">
        <f aca="false">IF(G49&gt;0,(B49-F49)/G49,0)</f>
        <v>0</v>
      </c>
      <c r="C51" s="163"/>
      <c r="D51" s="174"/>
      <c r="E51" s="174"/>
      <c r="F51" s="174"/>
      <c r="G51" s="163"/>
      <c r="H51" s="155"/>
      <c r="I51" s="155"/>
      <c r="J51" s="155"/>
      <c r="K51" s="153"/>
      <c r="L51" s="172" t="s">
        <v>67</v>
      </c>
      <c r="M51" s="173" t="n">
        <f aca="false">IF(R49&gt;0,(M49-Q49)/R49,0)</f>
        <v>0</v>
      </c>
      <c r="N51" s="163"/>
      <c r="O51" s="174"/>
      <c r="P51" s="174"/>
      <c r="Q51" s="174"/>
      <c r="R51" s="163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</row>
    <row r="52" customFormat="false" ht="12.75" hidden="false" customHeight="true" outlineLevel="0" collapsed="false">
      <c r="A52" s="172" t="s">
        <v>68</v>
      </c>
      <c r="B52" s="176" t="n">
        <f aca="false">IF(G49&gt;0,(B49+C49)/G49,0)</f>
        <v>0</v>
      </c>
      <c r="C52" s="177"/>
      <c r="D52" s="155"/>
      <c r="E52" s="155"/>
      <c r="F52" s="155"/>
      <c r="G52" s="155"/>
      <c r="H52" s="155"/>
      <c r="I52" s="155"/>
      <c r="J52" s="155"/>
      <c r="K52" s="153"/>
      <c r="L52" s="172" t="s">
        <v>68</v>
      </c>
      <c r="M52" s="176" t="n">
        <f aca="false">IF(R49&gt;0,(M49+N49)/R49,0)</f>
        <v>0</v>
      </c>
      <c r="N52" s="177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</row>
    <row r="53" customFormat="false" ht="12.75" hidden="false" customHeight="true" outlineLevel="0" collapsed="false">
      <c r="A53" s="155"/>
      <c r="B53" s="178"/>
      <c r="C53" s="177"/>
      <c r="D53" s="155"/>
      <c r="E53" s="155"/>
      <c r="F53" s="155"/>
      <c r="G53" s="155"/>
      <c r="H53" s="155"/>
      <c r="I53" s="165" t="s">
        <v>69</v>
      </c>
      <c r="J53" s="155"/>
      <c r="K53" s="153"/>
      <c r="L53" s="155"/>
      <c r="M53" s="178"/>
      <c r="N53" s="177"/>
      <c r="O53" s="155"/>
      <c r="P53" s="155"/>
      <c r="Q53" s="155"/>
      <c r="R53" s="155"/>
      <c r="S53" s="155"/>
      <c r="T53" s="165" t="s">
        <v>69</v>
      </c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</row>
    <row r="54" customFormat="false" ht="12.75" hidden="false" customHeight="true" outlineLevel="0" collapsed="false">
      <c r="A54" s="155"/>
      <c r="B54" s="166" t="s">
        <v>1</v>
      </c>
      <c r="C54" s="154"/>
      <c r="D54" s="154"/>
      <c r="E54" s="154"/>
      <c r="F54" s="154"/>
      <c r="G54" s="154"/>
      <c r="H54" s="155"/>
      <c r="I54" s="179" t="s">
        <v>0</v>
      </c>
      <c r="J54" s="180" t="n">
        <f aca="false">B56+B63+I49</f>
        <v>0</v>
      </c>
      <c r="K54" s="153"/>
      <c r="L54" s="155"/>
      <c r="M54" s="166" t="s">
        <v>1</v>
      </c>
      <c r="N54" s="154"/>
      <c r="O54" s="154"/>
      <c r="P54" s="154"/>
      <c r="Q54" s="154"/>
      <c r="R54" s="154"/>
      <c r="S54" s="155"/>
      <c r="T54" s="179" t="s">
        <v>0</v>
      </c>
      <c r="U54" s="180" t="n">
        <f aca="false">M56+M63+T49</f>
        <v>0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</row>
    <row r="55" customFormat="false" ht="12.75" hidden="false" customHeight="true" outlineLevel="0" collapsed="false">
      <c r="A55" s="156"/>
      <c r="B55" s="167" t="s">
        <v>50</v>
      </c>
      <c r="C55" s="167" t="s">
        <v>45</v>
      </c>
      <c r="D55" s="167" t="s">
        <v>70</v>
      </c>
      <c r="E55" s="167" t="s">
        <v>71</v>
      </c>
      <c r="F55" s="167" t="s">
        <v>55</v>
      </c>
      <c r="G55" s="167" t="s">
        <v>5</v>
      </c>
      <c r="H55" s="160"/>
      <c r="I55" s="179" t="s">
        <v>72</v>
      </c>
      <c r="J55" s="180" t="n">
        <f aca="false">G63+F56</f>
        <v>0</v>
      </c>
      <c r="K55" s="153"/>
      <c r="L55" s="156"/>
      <c r="M55" s="167" t="s">
        <v>50</v>
      </c>
      <c r="N55" s="167" t="s">
        <v>45</v>
      </c>
      <c r="O55" s="167" t="s">
        <v>70</v>
      </c>
      <c r="P55" s="167" t="s">
        <v>71</v>
      </c>
      <c r="Q55" s="167" t="s">
        <v>55</v>
      </c>
      <c r="R55" s="167" t="s">
        <v>5</v>
      </c>
      <c r="S55" s="160"/>
      <c r="T55" s="179" t="s">
        <v>72</v>
      </c>
      <c r="U55" s="180" t="n">
        <f aca="false">R63+Q56</f>
        <v>0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</row>
    <row r="56" customFormat="false" ht="12.75" hidden="false" customHeight="true" outlineLevel="0" collapsed="false">
      <c r="A56" s="156"/>
      <c r="B56" s="169" t="n">
        <f aca="false">COUNTIF(B139:AE139,B55)</f>
        <v>0</v>
      </c>
      <c r="C56" s="169" t="n">
        <f aca="false">COUNTIF(B139:AE139,C55)</f>
        <v>1</v>
      </c>
      <c r="D56" s="169" t="n">
        <f aca="false">COUNTIF(B139:AE139,D55)</f>
        <v>0</v>
      </c>
      <c r="E56" s="169" t="n">
        <f aca="false">COUNTIF(B139:AE139,E55)</f>
        <v>0</v>
      </c>
      <c r="F56" s="169" t="n">
        <f aca="false">COUNTIF(B139:AE139,F55)</f>
        <v>0</v>
      </c>
      <c r="G56" s="169" t="n">
        <f aca="false">SUM(B56:F56)</f>
        <v>1</v>
      </c>
      <c r="H56" s="160"/>
      <c r="I56" s="179" t="s">
        <v>73</v>
      </c>
      <c r="J56" s="180" t="n">
        <f aca="false">F49</f>
        <v>0</v>
      </c>
      <c r="K56" s="153"/>
      <c r="L56" s="156"/>
      <c r="M56" s="169" t="n">
        <f aca="false">COUNTIF(B140:AE140,M55)</f>
        <v>0</v>
      </c>
      <c r="N56" s="169" t="n">
        <f aca="false">COUNTIF(B140:AE140,N55)</f>
        <v>0</v>
      </c>
      <c r="O56" s="169" t="n">
        <f aca="false">COUNTIF(B140:AE140,O55)</f>
        <v>0</v>
      </c>
      <c r="P56" s="169" t="n">
        <f aca="false">COUNTIF(B140:AE140,P55)</f>
        <v>0</v>
      </c>
      <c r="Q56" s="169" t="n">
        <f aca="false">COUNTIF(B140:AE140,Q55)</f>
        <v>0</v>
      </c>
      <c r="R56" s="169" t="n">
        <f aca="false">SUM(M56:Q56)</f>
        <v>0</v>
      </c>
      <c r="S56" s="160"/>
      <c r="T56" s="179" t="s">
        <v>73</v>
      </c>
      <c r="U56" s="180" t="n">
        <f aca="false">Q49</f>
        <v>0</v>
      </c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</row>
    <row r="57" customFormat="false" ht="12.75" hidden="false" customHeight="true" outlineLevel="0" collapsed="false">
      <c r="A57" s="156"/>
      <c r="B57" s="170" t="n">
        <f aca="false">IF(G56&gt;0,B56/G56,0)</f>
        <v>0</v>
      </c>
      <c r="C57" s="170" t="n">
        <f aca="false">IF(G46&gt;0,C56/G56,0)</f>
        <v>0</v>
      </c>
      <c r="D57" s="170" t="n">
        <f aca="false">IF(G56&gt;0,D56/G56,0)</f>
        <v>0</v>
      </c>
      <c r="E57" s="170" t="n">
        <f aca="false">IF(G46&gt;0,E56/G56,0)</f>
        <v>0</v>
      </c>
      <c r="F57" s="170" t="n">
        <f aca="false">IF(G46&gt;0,F56/G56,0)</f>
        <v>0</v>
      </c>
      <c r="G57" s="170" t="n">
        <f aca="false">SUM(B57:F57)</f>
        <v>0</v>
      </c>
      <c r="H57" s="160"/>
      <c r="I57" s="179" t="s">
        <v>74</v>
      </c>
      <c r="J57" s="180" t="n">
        <f aca="false">F63</f>
        <v>0</v>
      </c>
      <c r="K57" s="153"/>
      <c r="L57" s="156"/>
      <c r="M57" s="170" t="n">
        <f aca="false">IF(R56&gt;0,M56/R56,0)</f>
        <v>0</v>
      </c>
      <c r="N57" s="170" t="n">
        <f aca="false">IF(G113&gt;0,N56/R56,0)</f>
        <v>0</v>
      </c>
      <c r="O57" s="170" t="n">
        <f aca="false">IF(R56&gt;0,O56/R56,0)</f>
        <v>0</v>
      </c>
      <c r="P57" s="170" t="n">
        <f aca="false">IF(G113&gt;0,P56/R56,0)</f>
        <v>0</v>
      </c>
      <c r="Q57" s="170" t="n">
        <f aca="false">IF(G113&gt;0,Q56/R56,0)</f>
        <v>0</v>
      </c>
      <c r="R57" s="170" t="n">
        <f aca="false">SUM(M57:Q57)</f>
        <v>0</v>
      </c>
      <c r="S57" s="160"/>
      <c r="T57" s="179" t="s">
        <v>74</v>
      </c>
      <c r="U57" s="180" t="n">
        <f aca="false">Q63</f>
        <v>0</v>
      </c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</row>
    <row r="58" customFormat="false" ht="12.75" hidden="false" customHeight="true" outlineLevel="0" collapsed="false">
      <c r="A58" s="172" t="s">
        <v>67</v>
      </c>
      <c r="B58" s="173" t="n">
        <f aca="false">IF(G56&gt;0,(B56-F56)/G56,0)</f>
        <v>0</v>
      </c>
      <c r="C58" s="163"/>
      <c r="D58" s="163"/>
      <c r="E58" s="163"/>
      <c r="F58" s="163"/>
      <c r="G58" s="163"/>
      <c r="H58" s="155"/>
      <c r="I58" s="179" t="s">
        <v>75</v>
      </c>
      <c r="J58" s="181" t="n">
        <f aca="false">B51</f>
        <v>0</v>
      </c>
      <c r="K58" s="153"/>
      <c r="L58" s="172" t="s">
        <v>67</v>
      </c>
      <c r="M58" s="173" t="n">
        <f aca="false">IF(R56&gt;0,(M56-Q56)/R56,0)</f>
        <v>0</v>
      </c>
      <c r="N58" s="163"/>
      <c r="O58" s="163"/>
      <c r="P58" s="163"/>
      <c r="Q58" s="163"/>
      <c r="R58" s="163"/>
      <c r="S58" s="155"/>
      <c r="T58" s="179" t="s">
        <v>75</v>
      </c>
      <c r="U58" s="181" t="n">
        <f aca="false">M51</f>
        <v>0</v>
      </c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</row>
    <row r="59" customFormat="false" ht="12.75" hidden="false" customHeight="true" outlineLevel="0" collapsed="false">
      <c r="A59" s="172" t="s">
        <v>68</v>
      </c>
      <c r="B59" s="176" t="n">
        <f aca="false">IF(G56&gt;0,(B56+C56)/G56,0)</f>
        <v>1</v>
      </c>
      <c r="C59" s="155"/>
      <c r="D59" s="155"/>
      <c r="E59" s="155"/>
      <c r="F59" s="155"/>
      <c r="G59" s="155"/>
      <c r="H59" s="155"/>
      <c r="I59" s="179" t="s">
        <v>77</v>
      </c>
      <c r="J59" s="181" t="n">
        <f aca="false">B65</f>
        <v>0</v>
      </c>
      <c r="K59" s="153"/>
      <c r="L59" s="172" t="s">
        <v>68</v>
      </c>
      <c r="M59" s="176" t="n">
        <f aca="false">IF(R56&gt;0,(M56+N56)/R56,0)</f>
        <v>0</v>
      </c>
      <c r="N59" s="155"/>
      <c r="O59" s="155"/>
      <c r="P59" s="155"/>
      <c r="Q59" s="155"/>
      <c r="R59" s="155"/>
      <c r="S59" s="155"/>
      <c r="T59" s="179" t="s">
        <v>77</v>
      </c>
      <c r="U59" s="181" t="n">
        <f aca="false">M65</f>
        <v>0</v>
      </c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</row>
    <row r="60" customFormat="false" ht="12.75" hidden="false" customHeight="true" outlineLevel="0" collapsed="false">
      <c r="A60" s="155"/>
      <c r="B60" s="184"/>
      <c r="C60" s="155"/>
      <c r="D60" s="155"/>
      <c r="E60" s="155"/>
      <c r="F60" s="155"/>
      <c r="G60" s="155"/>
      <c r="H60" s="155"/>
      <c r="I60" s="155"/>
      <c r="J60" s="155"/>
      <c r="K60" s="153"/>
      <c r="L60" s="155"/>
      <c r="M60" s="178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</row>
    <row r="61" customFormat="false" ht="12.75" hidden="false" customHeight="true" outlineLevel="0" collapsed="false">
      <c r="A61" s="155"/>
      <c r="B61" s="166" t="s">
        <v>3</v>
      </c>
      <c r="C61" s="154"/>
      <c r="D61" s="154"/>
      <c r="E61" s="154"/>
      <c r="F61" s="154"/>
      <c r="G61" s="154"/>
      <c r="H61" s="154"/>
      <c r="I61" s="155"/>
      <c r="J61" s="155"/>
      <c r="K61" s="153"/>
      <c r="L61" s="155"/>
      <c r="M61" s="166" t="s">
        <v>3</v>
      </c>
      <c r="N61" s="154"/>
      <c r="O61" s="154"/>
      <c r="P61" s="154"/>
      <c r="Q61" s="154"/>
      <c r="R61" s="154"/>
      <c r="S61" s="154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</row>
    <row r="62" customFormat="false" ht="12.75" hidden="false" customHeight="true" outlineLevel="0" collapsed="false">
      <c r="A62" s="156"/>
      <c r="B62" s="167" t="s">
        <v>51</v>
      </c>
      <c r="C62" s="167" t="s">
        <v>47</v>
      </c>
      <c r="D62" s="167" t="s">
        <v>78</v>
      </c>
      <c r="E62" s="167" t="s">
        <v>49</v>
      </c>
      <c r="F62" s="167" t="s">
        <v>52</v>
      </c>
      <c r="G62" s="167" t="s">
        <v>46</v>
      </c>
      <c r="H62" s="167" t="s">
        <v>5</v>
      </c>
      <c r="I62" s="160"/>
      <c r="J62" s="155"/>
      <c r="K62" s="153"/>
      <c r="L62" s="156"/>
      <c r="M62" s="167" t="s">
        <v>51</v>
      </c>
      <c r="N62" s="167" t="s">
        <v>47</v>
      </c>
      <c r="O62" s="167" t="s">
        <v>78</v>
      </c>
      <c r="P62" s="167" t="s">
        <v>49</v>
      </c>
      <c r="Q62" s="167" t="s">
        <v>52</v>
      </c>
      <c r="R62" s="167" t="s">
        <v>46</v>
      </c>
      <c r="S62" s="167" t="s">
        <v>5</v>
      </c>
      <c r="T62" s="160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</row>
    <row r="63" customFormat="false" ht="12.75" hidden="false" customHeight="true" outlineLevel="0" collapsed="false">
      <c r="A63" s="156"/>
      <c r="B63" s="169" t="n">
        <f aca="false">COUNTIF(B139:AE139,B62)</f>
        <v>0</v>
      </c>
      <c r="C63" s="169" t="n">
        <f aca="false">COUNTIF(B139:AE139,C62)</f>
        <v>0</v>
      </c>
      <c r="D63" s="169" t="n">
        <f aca="false">COUNTIF(B139:AE139,D62)</f>
        <v>0</v>
      </c>
      <c r="E63" s="169" t="n">
        <f aca="false">COUNTIF(B139:AE139,E62)</f>
        <v>0</v>
      </c>
      <c r="F63" s="169" t="n">
        <f aca="false">COUNTIF(B139:AE139,F62)</f>
        <v>0</v>
      </c>
      <c r="G63" s="169" t="n">
        <f aca="false">COUNTIF(B139:AE139,G62)</f>
        <v>0</v>
      </c>
      <c r="H63" s="169" t="n">
        <f aca="false">SUM(B63:G63)</f>
        <v>0</v>
      </c>
      <c r="I63" s="160"/>
      <c r="J63" s="155"/>
      <c r="K63" s="153"/>
      <c r="L63" s="156"/>
      <c r="M63" s="169" t="n">
        <f aca="false">COUNTIF(B140:AE140,M62)</f>
        <v>0</v>
      </c>
      <c r="N63" s="169" t="n">
        <f aca="false">COUNTIF(B140:AE140,N62)</f>
        <v>0</v>
      </c>
      <c r="O63" s="169" t="n">
        <f aca="false">COUNTIF(B140:AE140,O62)</f>
        <v>0</v>
      </c>
      <c r="P63" s="169" t="n">
        <f aca="false">COUNTIF(B140:AE140,P62)</f>
        <v>0</v>
      </c>
      <c r="Q63" s="169" t="n">
        <f aca="false">COUNTIF(B140:AE140,Q62)</f>
        <v>0</v>
      </c>
      <c r="R63" s="169" t="n">
        <f aca="false">COUNTIF(B140:AE140,R62)</f>
        <v>0</v>
      </c>
      <c r="S63" s="169" t="n">
        <f aca="false">SUM(M63:R63)</f>
        <v>0</v>
      </c>
      <c r="T63" s="160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</row>
    <row r="64" customFormat="false" ht="12.75" hidden="false" customHeight="true" outlineLevel="0" collapsed="false">
      <c r="A64" s="156"/>
      <c r="B64" s="170" t="n">
        <f aca="false">IF(H63&gt;0,B63/H63,0)</f>
        <v>0</v>
      </c>
      <c r="C64" s="170" t="n">
        <f aca="false">IF(H63&gt;0,C63/H63,0)</f>
        <v>0</v>
      </c>
      <c r="D64" s="170" t="n">
        <f aca="false">IF(H63&gt;0,D63/H63,0)</f>
        <v>0</v>
      </c>
      <c r="E64" s="170" t="n">
        <f aca="false">IF(H63&gt;0,E63/H63,0)</f>
        <v>0</v>
      </c>
      <c r="F64" s="170" t="n">
        <f aca="false">IF(H63&gt;0,F63/H63,0)</f>
        <v>0</v>
      </c>
      <c r="G64" s="170" t="n">
        <f aca="false">IF(H63&gt;0,G63/H63,0)</f>
        <v>0</v>
      </c>
      <c r="H64" s="170" t="n">
        <f aca="false">SUM(B64:G64)</f>
        <v>0</v>
      </c>
      <c r="I64" s="160"/>
      <c r="J64" s="155"/>
      <c r="K64" s="153"/>
      <c r="L64" s="156"/>
      <c r="M64" s="170" t="n">
        <f aca="false">IF(S63&gt;0,M63/S63,0)</f>
        <v>0</v>
      </c>
      <c r="N64" s="170" t="n">
        <f aca="false">IF(S63&gt;0,N63/S63,0)</f>
        <v>0</v>
      </c>
      <c r="O64" s="170" t="n">
        <f aca="false">IF(S63&gt;0,O63/S63,0)</f>
        <v>0</v>
      </c>
      <c r="P64" s="170" t="n">
        <f aca="false">IF(S63&gt;0,P63/S63,0)</f>
        <v>0</v>
      </c>
      <c r="Q64" s="170" t="n">
        <f aca="false">IF(S63&gt;0,Q63/S63,0)</f>
        <v>0</v>
      </c>
      <c r="R64" s="170" t="n">
        <f aca="false">IF(S63&gt;0,R63/S63,0)</f>
        <v>0</v>
      </c>
      <c r="S64" s="170" t="n">
        <f aca="false">SUM(M64:R64)</f>
        <v>0</v>
      </c>
      <c r="T64" s="160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</row>
    <row r="65" customFormat="false" ht="12.75" hidden="false" customHeight="true" outlineLevel="0" collapsed="false">
      <c r="A65" s="172" t="s">
        <v>67</v>
      </c>
      <c r="B65" s="183" t="n">
        <f aca="false">IF(H63&gt;0,(B63-G63)/H63,0)</f>
        <v>0</v>
      </c>
      <c r="C65" s="163"/>
      <c r="D65" s="163"/>
      <c r="E65" s="163"/>
      <c r="F65" s="163"/>
      <c r="G65" s="163"/>
      <c r="H65" s="163"/>
      <c r="I65" s="155"/>
      <c r="J65" s="155"/>
      <c r="K65" s="153"/>
      <c r="L65" s="172" t="s">
        <v>67</v>
      </c>
      <c r="M65" s="183" t="n">
        <f aca="false">IF(S63&gt;0,(M63-R63)/S63,0)</f>
        <v>0</v>
      </c>
      <c r="N65" s="163"/>
      <c r="O65" s="163"/>
      <c r="P65" s="163"/>
      <c r="Q65" s="163"/>
      <c r="R65" s="163"/>
      <c r="S65" s="163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</row>
    <row r="66" customFormat="false" ht="12.75" hidden="false" customHeight="true" outlineLevel="0" collapsed="false">
      <c r="A66" s="172" t="s">
        <v>68</v>
      </c>
      <c r="B66" s="184" t="n">
        <f aca="false">IF(H63&gt;0,(B63+C63+D63+E63)/H63,0)</f>
        <v>0</v>
      </c>
      <c r="C66" s="155"/>
      <c r="D66" s="155"/>
      <c r="E66" s="155"/>
      <c r="F66" s="155"/>
      <c r="G66" s="155"/>
      <c r="H66" s="155"/>
      <c r="I66" s="155"/>
      <c r="J66" s="155"/>
      <c r="K66" s="153"/>
      <c r="L66" s="172" t="s">
        <v>68</v>
      </c>
      <c r="M66" s="184" t="n">
        <f aca="false">IF(S63&gt;0,(M63+N63+O63+P63)/S63,0)</f>
        <v>0</v>
      </c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</row>
    <row r="67" customFormat="false" ht="12.75" hidden="false" customHeight="true" outlineLevel="0" collapsed="false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</row>
    <row r="68" customFormat="false" ht="12.75" hidden="false" customHeight="true" outlineLevel="0" collapsed="false">
      <c r="A68" s="155"/>
      <c r="B68" s="18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</row>
    <row r="69" customFormat="false" ht="12.75" hidden="false" customHeight="true" outlineLevel="0" collapsed="false">
      <c r="A69" s="155"/>
      <c r="B69" s="165"/>
      <c r="C69" s="155"/>
      <c r="D69" s="155"/>
      <c r="E69" s="155"/>
      <c r="F69" s="155"/>
      <c r="G69" s="155"/>
      <c r="H69" s="155"/>
      <c r="I69" s="16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</row>
    <row r="70" customFormat="false" ht="12.75" hidden="false" customHeight="true" outlineLevel="0" collapsed="false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</row>
    <row r="71" customFormat="false" ht="12.75" hidden="false" customHeight="true" outlineLevel="0" collapsed="false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</row>
    <row r="72" customFormat="false" ht="12.75" hidden="false" customHeight="true" outlineLevel="0" collapsed="false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</row>
    <row r="73" customFormat="false" ht="12.75" hidden="false" customHeight="true" outlineLevel="0" collapsed="false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</row>
    <row r="74" customFormat="false" ht="12.75" hidden="false" customHeight="true" outlineLevel="0" collapsed="false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</row>
    <row r="75" customFormat="false" ht="12.75" hidden="false" customHeight="true" outlineLevel="0" collapsed="false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</row>
    <row r="76" customFormat="false" ht="12.75" hidden="false" customHeight="true" outlineLevel="0" collapsed="false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</row>
    <row r="77" customFormat="false" ht="12.75" hidden="false" customHeight="true" outlineLevel="0" collapsed="false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</row>
    <row r="78" customFormat="false" ht="12.75" hidden="false" customHeight="true" outlineLevel="0" collapsed="false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</row>
    <row r="79" customFormat="false" ht="12.75" hidden="false" customHeight="true" outlineLevel="0" collapsed="false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</row>
    <row r="80" customFormat="false" ht="12.75" hidden="false" customHeight="true" outlineLevel="0" collapsed="false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</row>
    <row r="81" customFormat="false" ht="12.75" hidden="false" customHeight="true" outlineLevel="0" collapsed="false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</row>
    <row r="82" customFormat="false" ht="12.75" hidden="false" customHeight="true" outlineLevel="0" collapsed="false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</row>
    <row r="83" customFormat="false" ht="12.75" hidden="false" customHeight="true" outlineLevel="0" collapsed="false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</row>
    <row r="84" customFormat="false" ht="12.75" hidden="false" customHeight="true" outlineLevel="0" collapsed="false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</row>
    <row r="85" customFormat="false" ht="12.75" hidden="false" customHeight="true" outlineLevel="0" collapsed="false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</row>
    <row r="86" customFormat="false" ht="12.75" hidden="false" customHeight="true" outlineLevel="0" collapsed="false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</row>
    <row r="87" customFormat="false" ht="12.75" hidden="false" customHeight="true" outlineLevel="0" collapsed="false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</row>
    <row r="88" customFormat="false" ht="12.75" hidden="false" customHeight="true" outlineLevel="0" collapsed="false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</row>
    <row r="89" customFormat="false" ht="12.75" hidden="false" customHeight="true" outlineLevel="0" collapsed="false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</row>
    <row r="90" customFormat="false" ht="12.75" hidden="false" customHeight="true" outlineLevel="0" collapsed="false">
      <c r="A90" s="155"/>
      <c r="B90" s="18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</row>
    <row r="91" customFormat="false" ht="12.75" hidden="false" customHeight="true" outlineLevel="0" collapsed="false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</row>
    <row r="92" customFormat="false" ht="12.75" hidden="false" customHeight="true" outlineLevel="0" collapsed="false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</row>
    <row r="93" customFormat="false" ht="12.75" hidden="false" customHeight="true" outlineLevel="0" collapsed="false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</row>
    <row r="94" customFormat="false" ht="12.75" hidden="false" customHeight="true" outlineLevel="0" collapsed="false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</row>
    <row r="95" customFormat="false" ht="12.75" hidden="false" customHeight="true" outlineLevel="0" collapsed="false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</row>
    <row r="96" customFormat="false" ht="12.75" hidden="false" customHeight="true" outlineLevel="0" collapsed="false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</row>
    <row r="97" customFormat="false" ht="12.75" hidden="false" customHeight="true" outlineLevel="0" collapsed="false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</row>
    <row r="98" customFormat="false" ht="12.75" hidden="false" customHeight="true" outlineLevel="0" collapsed="false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</row>
    <row r="99" customFormat="false" ht="12.75" hidden="false" customHeight="true" outlineLevel="0" collapsed="false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</row>
    <row r="100" customFormat="false" ht="12.75" hidden="false" customHeight="true" outlineLevel="0" collapsed="false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</row>
    <row r="101" customFormat="false" ht="12.75" hidden="false" customHeight="true" outlineLevel="0" collapsed="false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</row>
    <row r="102" customFormat="false" ht="12.75" hidden="false" customHeight="true" outlineLevel="0" collapsed="false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</row>
    <row r="103" customFormat="false" ht="12.75" hidden="false" customHeight="true" outlineLevel="0" collapsed="false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</row>
    <row r="104" customFormat="false" ht="12.75" hidden="false" customHeight="true" outlineLevel="0" collapsed="false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</row>
    <row r="105" customFormat="false" ht="12.75" hidden="false" customHeight="true" outlineLevel="0" collapsed="false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</row>
    <row r="106" customFormat="false" ht="12.75" hidden="false" customHeight="true" outlineLevel="0" collapsed="false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</row>
    <row r="107" customFormat="false" ht="12.75" hidden="false" customHeight="true" outlineLevel="0" collapsed="false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</row>
    <row r="108" customFormat="false" ht="12.75" hidden="false" customHeight="true" outlineLevel="0" collapsed="false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</row>
    <row r="109" customFormat="false" ht="12.75" hidden="false" customHeight="true" outlineLevel="0" collapsed="false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</row>
    <row r="110" customFormat="false" ht="12.75" hidden="false" customHeight="true" outlineLevel="0" collapsed="false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</row>
    <row r="111" customFormat="false" ht="12.75" hidden="false" customHeight="true" outlineLevel="0" collapsed="false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</row>
    <row r="112" customFormat="false" ht="12.75" hidden="false" customHeight="true" outlineLevel="0" collapsed="false">
      <c r="A112" s="155"/>
      <c r="B112" s="184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</row>
    <row r="113" customFormat="false" ht="12.75" hidden="false" customHeight="true" outlineLevel="0" collapsed="false">
      <c r="A113" s="155"/>
      <c r="B113" s="165"/>
      <c r="C113" s="155"/>
      <c r="D113" s="155"/>
      <c r="E113" s="155"/>
      <c r="F113" s="155"/>
      <c r="G113" s="155"/>
      <c r="H113" s="155"/>
      <c r="I113" s="16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customFormat="false" ht="12.75" hidden="false" customHeight="true" outlineLevel="0" collapsed="false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</row>
    <row r="115" customFormat="false" ht="12.75" hidden="false" customHeight="true" outlineLevel="0" collapsed="false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</row>
    <row r="116" customFormat="false" ht="12.75" hidden="false" customHeight="true" outlineLevel="0" collapsed="false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</row>
    <row r="117" customFormat="false" ht="12.75" hidden="false" customHeight="true" outlineLevel="0" collapsed="false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</row>
    <row r="118" customFormat="false" ht="12.75" hidden="false" customHeight="true" outlineLevel="0" collapsed="false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</row>
    <row r="119" customFormat="false" ht="12.75" hidden="false" customHeight="true" outlineLevel="0" collapsed="false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</row>
    <row r="120" customFormat="false" ht="12.75" hidden="false" customHeight="true" outlineLevel="0" collapsed="false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</row>
    <row r="121" customFormat="false" ht="12.75" hidden="false" customHeight="true" outlineLevel="0" collapsed="false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</row>
    <row r="122" customFormat="false" ht="12.75" hidden="false" customHeight="true" outlineLevel="0" collapsed="false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</row>
    <row r="123" customFormat="false" ht="12.75" hidden="false" customHeight="true" outlineLevel="0" collapsed="false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</row>
    <row r="124" customFormat="false" ht="12.75" hidden="false" customHeight="true" outlineLevel="0" collapsed="false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</row>
    <row r="125" customFormat="false" ht="12.75" hidden="false" customHeight="true" outlineLevel="0" collapsed="false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</row>
    <row r="126" customFormat="false" ht="12.75" hidden="false" customHeight="true" outlineLevel="0" collapsed="false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</row>
    <row r="127" customFormat="false" ht="12.75" hidden="false" customHeight="true" outlineLevel="0" collapsed="false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</row>
    <row r="128" customFormat="false" ht="12.75" hidden="false" customHeight="true" outlineLevel="0" collapsed="false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</row>
    <row r="129" customFormat="false" ht="12.75" hidden="false" customHeight="true" outlineLevel="0" collapsed="false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</row>
    <row r="130" customFormat="false" ht="12.75" hidden="false" customHeight="true" outlineLevel="0" collapsed="false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</row>
    <row r="131" customFormat="false" ht="12.75" hidden="false" customHeight="true" outlineLevel="0" collapsed="false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</row>
    <row r="132" customFormat="false" ht="12.75" hidden="false" customHeight="true" outlineLevel="0" collapsed="false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</row>
    <row r="133" customFormat="false" ht="12.75" hidden="false" customHeight="true" outlineLevel="0" collapsed="false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</row>
    <row r="134" customFormat="false" ht="12.75" hidden="false" customHeight="true" outlineLevel="0" collapsed="false">
      <c r="A134" s="155"/>
      <c r="B134" s="184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</row>
    <row r="135" customFormat="false" ht="12.75" hidden="false" customHeight="true" outlineLevel="0" collapsed="false">
      <c r="A135" s="172"/>
      <c r="B135" s="184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</row>
    <row r="136" customFormat="false" ht="12.75" hidden="false" customHeight="true" outlineLevel="0" collapsed="false">
      <c r="A136" s="187" t="s">
        <v>90</v>
      </c>
      <c r="B136" s="187" t="n">
        <f aca="false">VLOOKUP(B1,Dati!B2:AF13,2,0)</f>
        <v>0</v>
      </c>
      <c r="C136" s="187" t="n">
        <f aca="false">VLOOKUP(B1,Dati!B2:AF13,3,0)</f>
        <v>0</v>
      </c>
      <c r="D136" s="187" t="n">
        <f aca="false">VLOOKUP(B1,Dati!B2:AF13,4,0)</f>
        <v>0</v>
      </c>
      <c r="E136" s="187" t="n">
        <f aca="false">VLOOKUP(B1,Dati!B2:AF13,5,0)</f>
        <v>0</v>
      </c>
      <c r="F136" s="187" t="n">
        <f aca="false">VLOOKUP(B1,Dati!B2:AF13,6,0)</f>
        <v>0</v>
      </c>
      <c r="G136" s="187" t="n">
        <f aca="false">VLOOKUP(B1,Dati!B2:AF13,7,0)</f>
        <v>0</v>
      </c>
      <c r="H136" s="187" t="n">
        <f aca="false">VLOOKUP(B1,Dati!B2:AF13,8,0)</f>
        <v>0</v>
      </c>
      <c r="I136" s="187" t="n">
        <f aca="false">VLOOKUP(B1,Dati!B2:AF13,9,0)</f>
        <v>0</v>
      </c>
      <c r="J136" s="187" t="n">
        <f aca="false">VLOOKUP(B1,Dati!B2:AF13,10,0)</f>
        <v>0</v>
      </c>
      <c r="K136" s="187" t="n">
        <f aca="false">VLOOKUP(B1,Dati!B2:AF13,11,0)</f>
        <v>0</v>
      </c>
      <c r="L136" s="187" t="n">
        <f aca="false">VLOOKUP(B1,Dati!B2:AF13,12,0)</f>
        <v>0</v>
      </c>
      <c r="M136" s="187" t="n">
        <f aca="false">VLOOKUP(B1,Dati!B2:AF13,13,0)</f>
        <v>0</v>
      </c>
      <c r="N136" s="187" t="n">
        <f aca="false">VLOOKUP(B1,Dati!B2:AF13,14,0)</f>
        <v>0</v>
      </c>
      <c r="O136" s="187" t="n">
        <f aca="false">VLOOKUP(B1,Dati!B2:AF13,15,0)</f>
        <v>0</v>
      </c>
      <c r="P136" s="187" t="n">
        <f aca="false">VLOOKUP(B1,Dati!B2:AF13,16,0)</f>
        <v>0</v>
      </c>
      <c r="Q136" s="187" t="n">
        <f aca="false">VLOOKUP(B1,Dati!B2:AF13,17,0)</f>
        <v>0</v>
      </c>
      <c r="R136" s="187" t="n">
        <f aca="false">VLOOKUP(B1,Dati!B2:AF13,18,0)</f>
        <v>0</v>
      </c>
      <c r="S136" s="187" t="n">
        <f aca="false">VLOOKUP(B1,Dati!B2:AF13,19,0)</f>
        <v>0</v>
      </c>
      <c r="T136" s="187" t="n">
        <f aca="false">VLOOKUP(B1,Dati!B2:AF13,20,0)</f>
        <v>0</v>
      </c>
      <c r="U136" s="187" t="n">
        <f aca="false">VLOOKUP(B1,Dati!B2:AF13,21,0)</f>
        <v>0</v>
      </c>
      <c r="V136" s="187" t="n">
        <f aca="false">VLOOKUP(B1,Dati!B2:AF13,22,0)</f>
        <v>0</v>
      </c>
      <c r="W136" s="187" t="n">
        <f aca="false">VLOOKUP(B1,Dati!B2:AF13,23,0)</f>
        <v>0</v>
      </c>
      <c r="X136" s="187" t="n">
        <f aca="false">VLOOKUP(B1,Dati!B2:AF13,24,0)</f>
        <v>0</v>
      </c>
      <c r="Y136" s="187" t="n">
        <f aca="false">VLOOKUP(B1,Dati!B2:AF13,25,0)</f>
        <v>0</v>
      </c>
      <c r="Z136" s="187" t="n">
        <f aca="false">VLOOKUP(B1,Dati!B2:AF13,26,0)</f>
        <v>0</v>
      </c>
      <c r="AA136" s="187" t="n">
        <f aca="false">VLOOKUP(B1,Dati!B2:AF13,27,0)</f>
        <v>0</v>
      </c>
      <c r="AB136" s="187" t="n">
        <f aca="false">VLOOKUP(B1,Dati!B2:AF13,28,0)</f>
        <v>0</v>
      </c>
      <c r="AC136" s="187" t="n">
        <f aca="false">VLOOKUP(B1,Dati!B2:AF13,29,0)</f>
        <v>0</v>
      </c>
      <c r="AD136" s="187" t="n">
        <f aca="false">VLOOKUP(B1,Dati!B2:AF13,30,0)</f>
        <v>0</v>
      </c>
      <c r="AE136" s="187" t="n">
        <f aca="false">VLOOKUP(B1,Dati!B2:AF13,31,0)</f>
        <v>0</v>
      </c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</row>
    <row r="137" customFormat="false" ht="12.75" hidden="false" customHeight="true" outlineLevel="0" collapsed="false">
      <c r="A137" s="187" t="s">
        <v>91</v>
      </c>
      <c r="B137" s="187" t="e">
        <f aca="false">VLOOKUP(B1,Dati!B16:AF27,2,0)</f>
        <v>#N/A</v>
      </c>
      <c r="C137" s="187" t="e">
        <f aca="false">VLOOKUP(B1,Dati!B16:AF27,3,0)</f>
        <v>#N/A</v>
      </c>
      <c r="D137" s="187" t="e">
        <f aca="false">VLOOKUP(B1,Dati!B16:AF27,4,0)</f>
        <v>#N/A</v>
      </c>
      <c r="E137" s="187" t="e">
        <f aca="false">VLOOKUP(B1,Dati!B16:AF27,5,0)</f>
        <v>#N/A</v>
      </c>
      <c r="F137" s="187" t="e">
        <f aca="false">VLOOKUP(B1,Dati!B16:AF27,6,0)</f>
        <v>#N/A</v>
      </c>
      <c r="G137" s="187" t="e">
        <f aca="false">VLOOKUP(B1,Dati!B16:AF27,7,0)</f>
        <v>#N/A</v>
      </c>
      <c r="H137" s="187" t="e">
        <f aca="false">VLOOKUP(B1,Dati!B16:AF27,8,0)</f>
        <v>#N/A</v>
      </c>
      <c r="I137" s="187" t="e">
        <f aca="false">VLOOKUP(B1,Dati!B16:AF27,9,0)</f>
        <v>#N/A</v>
      </c>
      <c r="J137" s="187" t="e">
        <f aca="false">VLOOKUP(B1,Dati!B16:AF27,10,0)</f>
        <v>#N/A</v>
      </c>
      <c r="K137" s="187" t="e">
        <f aca="false">VLOOKUP(B1,Dati!B16:AF27,11,0)</f>
        <v>#N/A</v>
      </c>
      <c r="L137" s="187" t="e">
        <f aca="false">VLOOKUP(B1,Dati!B16:AF27,12,0)</f>
        <v>#N/A</v>
      </c>
      <c r="M137" s="187" t="e">
        <f aca="false">VLOOKUP(B1,Dati!B16:AF27,13,0)</f>
        <v>#N/A</v>
      </c>
      <c r="N137" s="187" t="e">
        <f aca="false">VLOOKUP(B1,Dati!B16:AF27,14,0)</f>
        <v>#N/A</v>
      </c>
      <c r="O137" s="187" t="e">
        <f aca="false">VLOOKUP(B1,Dati!B16:AF27,15,0)</f>
        <v>#N/A</v>
      </c>
      <c r="P137" s="187" t="e">
        <f aca="false">VLOOKUP(B1,Dati!B16:AF27,16,0)</f>
        <v>#N/A</v>
      </c>
      <c r="Q137" s="187" t="e">
        <f aca="false">VLOOKUP(B1,Dati!B16:AF27,17,0)</f>
        <v>#N/A</v>
      </c>
      <c r="R137" s="187" t="e">
        <f aca="false">VLOOKUP(B1,Dati!B16:AF27,18,0)</f>
        <v>#N/A</v>
      </c>
      <c r="S137" s="187" t="e">
        <f aca="false">VLOOKUP(B1,Dati!B16:AF27,19,0)</f>
        <v>#N/A</v>
      </c>
      <c r="T137" s="187" t="e">
        <f aca="false">VLOOKUP(B1,Dati!B16:AF27,20,0)</f>
        <v>#N/A</v>
      </c>
      <c r="U137" s="187" t="e">
        <f aca="false">VLOOKUP(B1,Dati!B16:AF27,21,0)</f>
        <v>#N/A</v>
      </c>
      <c r="V137" s="187" t="e">
        <f aca="false">VLOOKUP(B1,Dati!B16:AF27,22,0)</f>
        <v>#N/A</v>
      </c>
      <c r="W137" s="187" t="e">
        <f aca="false">VLOOKUP(B1,Dati!B16:AF27,23,0)</f>
        <v>#N/A</v>
      </c>
      <c r="X137" s="187" t="e">
        <f aca="false">VLOOKUP(B1,Dati!B16:AF27,24,0)</f>
        <v>#N/A</v>
      </c>
      <c r="Y137" s="187" t="e">
        <f aca="false">VLOOKUP(B1,Dati!B16:AF27,25,0)</f>
        <v>#N/A</v>
      </c>
      <c r="Z137" s="187" t="e">
        <f aca="false">VLOOKUP(B1,Dati!B16:AF27,26,0)</f>
        <v>#N/A</v>
      </c>
      <c r="AA137" s="187" t="e">
        <f aca="false">VLOOKUP(B1,Dati!B16:AF27,27,0)</f>
        <v>#N/A</v>
      </c>
      <c r="AB137" s="187" t="e">
        <f aca="false">VLOOKUP(B1,Dati!B16:AF27,28,0)</f>
        <v>#N/A</v>
      </c>
      <c r="AC137" s="187" t="e">
        <f aca="false">VLOOKUP(B1,Dati!B16:AF27,29,0)</f>
        <v>#N/A</v>
      </c>
      <c r="AD137" s="187" t="e">
        <f aca="false">VLOOKUP(B1,Dati!B16:AF27,30,0)</f>
        <v>#N/A</v>
      </c>
      <c r="AE137" s="187" t="e">
        <f aca="false">VLOOKUP(B1,Dati!B16:AF27,31,0)</f>
        <v>#N/A</v>
      </c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</row>
    <row r="138" customFormat="false" ht="12.75" hidden="false" customHeight="true" outlineLevel="0" collapsed="false">
      <c r="A138" s="187" t="s">
        <v>92</v>
      </c>
      <c r="B138" s="187" t="e">
        <f aca="false">VLOOKUP(B1,Dati!B30:AF41,2,0)</f>
        <v>#N/A</v>
      </c>
      <c r="C138" s="187" t="e">
        <f aca="false">VLOOKUP(B1,Dati!B30:AF41,3,0)</f>
        <v>#N/A</v>
      </c>
      <c r="D138" s="187" t="e">
        <f aca="false">VLOOKUP(B1,Dati!B30:AF41,4,0)</f>
        <v>#N/A</v>
      </c>
      <c r="E138" s="187" t="e">
        <f aca="false">VLOOKUP(B1,Dati!B30:AF41,5,0)</f>
        <v>#N/A</v>
      </c>
      <c r="F138" s="187" t="e">
        <f aca="false">VLOOKUP(B1,Dati!B30:AF41,6,0)</f>
        <v>#N/A</v>
      </c>
      <c r="G138" s="187" t="e">
        <f aca="false">VLOOKUP(B1,Dati!B30:AF41,7,0)</f>
        <v>#N/A</v>
      </c>
      <c r="H138" s="187" t="e">
        <f aca="false">VLOOKUP(B1,Dati!B30:AF41,8,0)</f>
        <v>#N/A</v>
      </c>
      <c r="I138" s="187" t="e">
        <f aca="false">VLOOKUP(B1,Dati!B30:AF41,9,0)</f>
        <v>#N/A</v>
      </c>
      <c r="J138" s="187" t="e">
        <f aca="false">VLOOKUP(B1,Dati!B30:AF41,10,0)</f>
        <v>#N/A</v>
      </c>
      <c r="K138" s="187" t="e">
        <f aca="false">VLOOKUP(B1,Dati!B30:AF41,11,0)</f>
        <v>#N/A</v>
      </c>
      <c r="L138" s="187" t="e">
        <f aca="false">VLOOKUP(B1,Dati!B30:AF41,12,0)</f>
        <v>#N/A</v>
      </c>
      <c r="M138" s="187" t="e">
        <f aca="false">VLOOKUP(B1,Dati!B30:AF41,13,0)</f>
        <v>#N/A</v>
      </c>
      <c r="N138" s="187" t="e">
        <f aca="false">VLOOKUP(B1,Dati!B30:AF41,14,0)</f>
        <v>#N/A</v>
      </c>
      <c r="O138" s="187" t="e">
        <f aca="false">VLOOKUP(B1,Dati!B30:AF41,15,0)</f>
        <v>#N/A</v>
      </c>
      <c r="P138" s="187" t="e">
        <f aca="false">VLOOKUP(B1,Dati!B30:AF41,16,0)</f>
        <v>#N/A</v>
      </c>
      <c r="Q138" s="187" t="e">
        <f aca="false">VLOOKUP(B1,Dati!B30:AF41,17,0)</f>
        <v>#N/A</v>
      </c>
      <c r="R138" s="187" t="e">
        <f aca="false">VLOOKUP(B1,Dati!B30:AF41,18,0)</f>
        <v>#N/A</v>
      </c>
      <c r="S138" s="187" t="e">
        <f aca="false">VLOOKUP(B1,Dati!B30:AF41,19,0)</f>
        <v>#N/A</v>
      </c>
      <c r="T138" s="187" t="e">
        <f aca="false">VLOOKUP(B1,Dati!B30:AF41,20,0)</f>
        <v>#N/A</v>
      </c>
      <c r="U138" s="187" t="e">
        <f aca="false">VLOOKUP(B1,Dati!B30:AF41,21,0)</f>
        <v>#N/A</v>
      </c>
      <c r="V138" s="187" t="e">
        <f aca="false">VLOOKUP(B1,Dati!B30:AF41,22,0)</f>
        <v>#N/A</v>
      </c>
      <c r="W138" s="187" t="e">
        <f aca="false">VLOOKUP(B1,Dati!B30:AF41,23,0)</f>
        <v>#N/A</v>
      </c>
      <c r="X138" s="187" t="e">
        <f aca="false">VLOOKUP(B1,Dati!B30:AF41,24,0)</f>
        <v>#N/A</v>
      </c>
      <c r="Y138" s="187" t="e">
        <f aca="false">VLOOKUP(B1,Dati!B30:AF41,25,0)</f>
        <v>#N/A</v>
      </c>
      <c r="Z138" s="187" t="e">
        <f aca="false">VLOOKUP(B1,Dati!B30:AF41,26,0)</f>
        <v>#N/A</v>
      </c>
      <c r="AA138" s="187" t="e">
        <f aca="false">VLOOKUP(B1,Dati!B30:AF41,27,0)</f>
        <v>#N/A</v>
      </c>
      <c r="AB138" s="187" t="e">
        <f aca="false">VLOOKUP(B1,Dati!B30:AF41,28,0)</f>
        <v>#N/A</v>
      </c>
      <c r="AC138" s="187" t="e">
        <f aca="false">VLOOKUP(B1,Dati!B30:AF41,29,0)</f>
        <v>#N/A</v>
      </c>
      <c r="AD138" s="187" t="e">
        <f aca="false">VLOOKUP(B1,Dati!B30:AF41,30,0)</f>
        <v>#N/A</v>
      </c>
      <c r="AE138" s="187" t="e">
        <f aca="false">VLOOKUP(B1,Dati!B30:AF41,31,0)</f>
        <v>#N/A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</row>
    <row r="139" customFormat="false" ht="12.75" hidden="false" customHeight="true" outlineLevel="0" collapsed="false">
      <c r="A139" s="187" t="s">
        <v>93</v>
      </c>
      <c r="B139" s="187" t="str">
        <f aca="false">VLOOKUP(B1,Dati!B44:AF55,2,0)</f>
        <v>B+</v>
      </c>
      <c r="C139" s="187" t="n">
        <f aca="false">VLOOKUP(B1,Dati!B44:AF55,3,0)</f>
        <v>0</v>
      </c>
      <c r="D139" s="187" t="n">
        <f aca="false">VLOOKUP(B1,Dati!B44:AF55,4,0)</f>
        <v>0</v>
      </c>
      <c r="E139" s="187" t="n">
        <f aca="false">VLOOKUP(B1,Dati!B44:AF55,5,0)</f>
        <v>0</v>
      </c>
      <c r="F139" s="187" t="n">
        <f aca="false">VLOOKUP(B1,Dati!B44:AF55,6,0)</f>
        <v>0</v>
      </c>
      <c r="G139" s="187" t="n">
        <f aca="false">VLOOKUP(B1,Dati!B44:AF55,7,0)</f>
        <v>0</v>
      </c>
      <c r="H139" s="187" t="n">
        <f aca="false">VLOOKUP(B1,Dati!B44:AF55,8,0)</f>
        <v>0</v>
      </c>
      <c r="I139" s="187" t="n">
        <f aca="false">VLOOKUP(B1,Dati!B44:AF55,9,0)</f>
        <v>0</v>
      </c>
      <c r="J139" s="187" t="n">
        <f aca="false">VLOOKUP(B1,Dati!B44:AF55,10,0)</f>
        <v>0</v>
      </c>
      <c r="K139" s="187" t="n">
        <f aca="false">VLOOKUP(B1,Dati!B44:AF55,11,0)</f>
        <v>0</v>
      </c>
      <c r="L139" s="187" t="n">
        <f aca="false">VLOOKUP(B1,Dati!B44:AF55,12,0)</f>
        <v>0</v>
      </c>
      <c r="M139" s="187" t="n">
        <f aca="false">VLOOKUP(B1,Dati!B44:AF55,13,0)</f>
        <v>0</v>
      </c>
      <c r="N139" s="187" t="n">
        <f aca="false">VLOOKUP(B1,Dati!B44:AF55,14,0)</f>
        <v>0</v>
      </c>
      <c r="O139" s="187" t="n">
        <f aca="false">VLOOKUP(B1,Dati!B44:AF55,15,0)</f>
        <v>0</v>
      </c>
      <c r="P139" s="187" t="n">
        <f aca="false">VLOOKUP(B1,Dati!B44:AF55,16,0)</f>
        <v>0</v>
      </c>
      <c r="Q139" s="187" t="n">
        <f aca="false">VLOOKUP(B1,Dati!B44:AF55,17,0)</f>
        <v>0</v>
      </c>
      <c r="R139" s="187" t="n">
        <f aca="false">VLOOKUP(B1,Dati!B44:AF55,18,0)</f>
        <v>0</v>
      </c>
      <c r="S139" s="187" t="n">
        <f aca="false">VLOOKUP(B1,Dati!B44:AF55,19,0)</f>
        <v>0</v>
      </c>
      <c r="T139" s="187" t="n">
        <f aca="false">VLOOKUP(B1,Dati!B44:AF55,20,0)</f>
        <v>0</v>
      </c>
      <c r="U139" s="187" t="n">
        <f aca="false">VLOOKUP(B1,Dati!B44:AF55,21,0)</f>
        <v>0</v>
      </c>
      <c r="V139" s="187" t="n">
        <f aca="false">VLOOKUP(B1,Dati!B44:AF55,22,0)</f>
        <v>0</v>
      </c>
      <c r="W139" s="187" t="n">
        <f aca="false">VLOOKUP(B1,Dati!B44:AF55,23,0)</f>
        <v>0</v>
      </c>
      <c r="X139" s="187" t="n">
        <f aca="false">VLOOKUP(B1,Dati!B44:AF55,24,0)</f>
        <v>0</v>
      </c>
      <c r="Y139" s="187" t="n">
        <f aca="false">VLOOKUP(B1,Dati!B44:AF55,25,0)</f>
        <v>0</v>
      </c>
      <c r="Z139" s="187" t="n">
        <f aca="false">VLOOKUP(B1,Dati!B44:AF55,26,0)</f>
        <v>0</v>
      </c>
      <c r="AA139" s="187" t="n">
        <f aca="false">VLOOKUP(B1,Dati!B44:AF55,27,0)</f>
        <v>0</v>
      </c>
      <c r="AB139" s="187" t="n">
        <f aca="false">VLOOKUP(B1,Dati!B44:AF55,28,0)</f>
        <v>0</v>
      </c>
      <c r="AC139" s="187" t="n">
        <f aca="false">VLOOKUP(B1,Dati!B44:AF55,29,0)</f>
        <v>0</v>
      </c>
      <c r="AD139" s="187" t="n">
        <f aca="false">VLOOKUP(B1,Dati!B44:AF55,30,0)</f>
        <v>0</v>
      </c>
      <c r="AE139" s="187" t="n">
        <f aca="false">VLOOKUP(B1,Dati!B44:AF55,31,0)</f>
        <v>0</v>
      </c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</row>
    <row r="140" customFormat="false" ht="12.75" hidden="false" customHeight="true" outlineLevel="0" collapsed="false">
      <c r="A140" s="187" t="s">
        <v>94</v>
      </c>
      <c r="B140" s="187" t="e">
        <f aca="false">VLOOKUP(B1,Dati!B58:AF69,2,0)</f>
        <v>#N/A</v>
      </c>
      <c r="C140" s="187" t="e">
        <f aca="false">VLOOKUP(B1,Dati!B58:AF69,3,0)</f>
        <v>#N/A</v>
      </c>
      <c r="D140" s="187" t="e">
        <f aca="false">VLOOKUP(B1,Dati!B58:AF69,4,0)</f>
        <v>#N/A</v>
      </c>
      <c r="E140" s="187" t="e">
        <f aca="false">VLOOKUP(B1,Dati!B58:AF69,5,0)</f>
        <v>#N/A</v>
      </c>
      <c r="F140" s="187" t="e">
        <f aca="false">VLOOKUP(B1,Dati!B58:AF69,6,0)</f>
        <v>#N/A</v>
      </c>
      <c r="G140" s="187" t="e">
        <f aca="false">VLOOKUP(B1,Dati!B58:AF69,7,0)</f>
        <v>#N/A</v>
      </c>
      <c r="H140" s="187" t="e">
        <f aca="false">VLOOKUP(B1,Dati!B58:AF69,8,0)</f>
        <v>#N/A</v>
      </c>
      <c r="I140" s="187" t="e">
        <f aca="false">VLOOKUP(B1,Dati!B58:AF69,9,0)</f>
        <v>#N/A</v>
      </c>
      <c r="J140" s="187" t="e">
        <f aca="false">VLOOKUP(B1,Dati!B58:AF69,10,0)</f>
        <v>#N/A</v>
      </c>
      <c r="K140" s="187" t="e">
        <f aca="false">VLOOKUP(B1,Dati!B58:AF69,11,0)</f>
        <v>#N/A</v>
      </c>
      <c r="L140" s="187" t="e">
        <f aca="false">VLOOKUP(B1,Dati!B58:AF69,12,0)</f>
        <v>#N/A</v>
      </c>
      <c r="M140" s="187" t="e">
        <f aca="false">VLOOKUP(B1,Dati!B58:AF69,13,0)</f>
        <v>#N/A</v>
      </c>
      <c r="N140" s="187" t="e">
        <f aca="false">VLOOKUP(B1,Dati!B58:AF69,14,0)</f>
        <v>#N/A</v>
      </c>
      <c r="O140" s="187" t="e">
        <f aca="false">VLOOKUP(B1,Dati!B58:AF69,15,0)</f>
        <v>#N/A</v>
      </c>
      <c r="P140" s="187" t="e">
        <f aca="false">VLOOKUP(B1,Dati!B58:AF69,16,0)</f>
        <v>#N/A</v>
      </c>
      <c r="Q140" s="187" t="e">
        <f aca="false">VLOOKUP(B1,Dati!B58:AF69,17,0)</f>
        <v>#N/A</v>
      </c>
      <c r="R140" s="187" t="e">
        <f aca="false">VLOOKUP(B1,Dati!B58:AF69,18,0)</f>
        <v>#N/A</v>
      </c>
      <c r="S140" s="187" t="e">
        <f aca="false">VLOOKUP(B1,Dati!B58:AF69,19,0)</f>
        <v>#N/A</v>
      </c>
      <c r="T140" s="187" t="e">
        <f aca="false">VLOOKUP(B1,Dati!B58:AF69,20,0)</f>
        <v>#N/A</v>
      </c>
      <c r="U140" s="187" t="e">
        <f aca="false">VLOOKUP(B1,Dati!B58:AF69,21,0)</f>
        <v>#N/A</v>
      </c>
      <c r="V140" s="187" t="e">
        <f aca="false">VLOOKUP(B1,Dati!B58:AF69,22,0)</f>
        <v>#N/A</v>
      </c>
      <c r="W140" s="187" t="e">
        <f aca="false">VLOOKUP(B1,Dati!B58:AF69,23,0)</f>
        <v>#N/A</v>
      </c>
      <c r="X140" s="187" t="e">
        <f aca="false">VLOOKUP(B1,Dati!B58:AF69,24,0)</f>
        <v>#N/A</v>
      </c>
      <c r="Y140" s="187" t="e">
        <f aca="false">VLOOKUP(B1,Dati!B58:AF69,25,0)</f>
        <v>#N/A</v>
      </c>
      <c r="Z140" s="187" t="e">
        <f aca="false">VLOOKUP(B1,Dati!B58:AF69,26,0)</f>
        <v>#N/A</v>
      </c>
      <c r="AA140" s="187" t="e">
        <f aca="false">VLOOKUP(B1,Dati!B58:AF69,27,0)</f>
        <v>#N/A</v>
      </c>
      <c r="AB140" s="187" t="e">
        <f aca="false">VLOOKUP(B1,Dati!B58:AF69,28,0)</f>
        <v>#N/A</v>
      </c>
      <c r="AC140" s="187" t="e">
        <f aca="false">VLOOKUP(B1,Dati!B58:AF69,29,0)</f>
        <v>#N/A</v>
      </c>
      <c r="AD140" s="187" t="e">
        <f aca="false">VLOOKUP(B1,Dati!B58:AF69,30,0)</f>
        <v>#N/A</v>
      </c>
      <c r="AE140" s="187" t="e">
        <f aca="false">VLOOKUP(B1,Dati!B58:AF69,31,0)</f>
        <v>#N/A</v>
      </c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</row>
    <row r="141" customFormat="false" ht="12.75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57"/>
    <col collapsed="false" customWidth="true" hidden="false" outlineLevel="0" max="8" min="3" style="0" width="4.86"/>
    <col collapsed="false" customWidth="true" hidden="false" outlineLevel="0" max="9" min="9" style="0" width="9.58"/>
    <col collapsed="false" customWidth="true" hidden="false" outlineLevel="0" max="11" min="10" style="0" width="4.86"/>
    <col collapsed="false" customWidth="true" hidden="false" outlineLevel="0" max="12" min="12" style="0" width="7.57"/>
    <col collapsed="false" customWidth="true" hidden="false" outlineLevel="0" max="13" min="13" style="0" width="8.57"/>
    <col collapsed="false" customWidth="true" hidden="false" outlineLevel="0" max="19" min="14" style="0" width="4.86"/>
    <col collapsed="false" customWidth="true" hidden="false" outlineLevel="0" max="20" min="20" style="0" width="9.58"/>
    <col collapsed="false" customWidth="true" hidden="false" outlineLevel="0" max="31" min="21" style="0" width="4.86"/>
    <col collapsed="false" customWidth="true" hidden="false" outlineLevel="0" max="32" min="32" style="0" width="8"/>
    <col collapsed="false" customWidth="true" hidden="false" outlineLevel="0" max="41" min="33" style="0" width="10.86"/>
    <col collapsed="false" customWidth="true" hidden="false" outlineLevel="0" max="1025" min="42" style="0" width="17.29"/>
  </cols>
  <sheetData>
    <row r="1" customFormat="false" ht="12.75" hidden="false" customHeight="true" outlineLevel="0" collapsed="false">
      <c r="A1" s="165" t="s">
        <v>84</v>
      </c>
      <c r="B1" s="185" t="n">
        <v>18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</row>
    <row r="2" customFormat="false" ht="12.75" hidden="false" customHeight="true" outlineLevel="0" collapsed="false">
      <c r="A2" s="164"/>
      <c r="B2" s="165"/>
      <c r="C2" s="155"/>
      <c r="D2" s="155"/>
      <c r="E2" s="155"/>
      <c r="F2" s="155"/>
      <c r="G2" s="155"/>
      <c r="H2" s="155"/>
      <c r="I2" s="165"/>
      <c r="J2" s="155"/>
      <c r="K2" s="155"/>
      <c r="L2" s="164" t="s">
        <v>85</v>
      </c>
      <c r="M2" s="165"/>
      <c r="N2" s="155"/>
      <c r="O2" s="155"/>
      <c r="P2" s="155"/>
      <c r="Q2" s="155"/>
      <c r="R2" s="155"/>
      <c r="S2" s="155"/>
      <c r="T2" s="16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</row>
    <row r="3" customFormat="false" ht="12.75" hidden="false" customHeight="true" outlineLevel="0" collapsed="false">
      <c r="A3" s="164" t="s">
        <v>66</v>
      </c>
      <c r="B3" s="165"/>
      <c r="C3" s="155"/>
      <c r="D3" s="155"/>
      <c r="E3" s="155"/>
      <c r="F3" s="155"/>
      <c r="G3" s="155"/>
      <c r="H3" s="155"/>
      <c r="I3" s="165"/>
      <c r="J3" s="155"/>
      <c r="K3" s="155"/>
      <c r="L3" s="155"/>
      <c r="M3" s="166" t="s">
        <v>2</v>
      </c>
      <c r="N3" s="154"/>
      <c r="O3" s="154"/>
      <c r="P3" s="154"/>
      <c r="Q3" s="154"/>
      <c r="R3" s="154"/>
      <c r="S3" s="155"/>
      <c r="T3" s="166" t="s">
        <v>4</v>
      </c>
      <c r="U3" s="154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customFormat="false" ht="12.75" hidden="false" customHeight="true" outlineLevel="0" collapsed="false">
      <c r="A4" s="155"/>
      <c r="B4" s="166" t="s">
        <v>2</v>
      </c>
      <c r="C4" s="154"/>
      <c r="D4" s="154"/>
      <c r="E4" s="154"/>
      <c r="F4" s="154"/>
      <c r="G4" s="154"/>
      <c r="H4" s="155"/>
      <c r="I4" s="166" t="s">
        <v>4</v>
      </c>
      <c r="J4" s="154"/>
      <c r="K4" s="155"/>
      <c r="L4" s="156"/>
      <c r="M4" s="167" t="s">
        <v>57</v>
      </c>
      <c r="N4" s="167" t="s">
        <v>56</v>
      </c>
      <c r="O4" s="167" t="s">
        <v>54</v>
      </c>
      <c r="P4" s="167" t="s">
        <v>58</v>
      </c>
      <c r="Q4" s="167" t="s">
        <v>59</v>
      </c>
      <c r="R4" s="167" t="s">
        <v>5</v>
      </c>
      <c r="S4" s="168"/>
      <c r="T4" s="167" t="s">
        <v>61</v>
      </c>
      <c r="U4" s="167" t="s">
        <v>53</v>
      </c>
      <c r="V4" s="160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</row>
    <row r="5" customFormat="false" ht="12.75" hidden="false" customHeight="true" outlineLevel="0" collapsed="false">
      <c r="A5" s="156"/>
      <c r="B5" s="167" t="s">
        <v>57</v>
      </c>
      <c r="C5" s="167" t="s">
        <v>56</v>
      </c>
      <c r="D5" s="167" t="s">
        <v>54</v>
      </c>
      <c r="E5" s="167" t="s">
        <v>58</v>
      </c>
      <c r="F5" s="167" t="s">
        <v>59</v>
      </c>
      <c r="G5" s="167" t="s">
        <v>5</v>
      </c>
      <c r="H5" s="168"/>
      <c r="I5" s="167" t="s">
        <v>61</v>
      </c>
      <c r="J5" s="167" t="s">
        <v>53</v>
      </c>
      <c r="K5" s="160"/>
      <c r="L5" s="156"/>
      <c r="M5" s="169" t="n">
        <f aca="false">COUNTIF(B136:AE136,M4)</f>
        <v>0</v>
      </c>
      <c r="N5" s="169" t="n">
        <f aca="false">COUNTIF(B136:AE136,N4)</f>
        <v>0</v>
      </c>
      <c r="O5" s="169" t="n">
        <f aca="false">COUNTIF(B136:AE136,O4)</f>
        <v>0</v>
      </c>
      <c r="P5" s="169" t="n">
        <f aca="false">COUNTIF(B136:AE136,P4)</f>
        <v>0</v>
      </c>
      <c r="Q5" s="169" t="n">
        <f aca="false">COUNTIF(B136:AE136,Q4)</f>
        <v>0</v>
      </c>
      <c r="R5" s="169" t="n">
        <f aca="false">SUM(M5:Q5)</f>
        <v>0</v>
      </c>
      <c r="S5" s="168"/>
      <c r="T5" s="169" t="n">
        <f aca="false">COUNTIF(B136:AE136,T4)</f>
        <v>0</v>
      </c>
      <c r="U5" s="169" t="n">
        <f aca="false">COUNTIF(B136:AE136,U4)</f>
        <v>0</v>
      </c>
      <c r="V5" s="160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</row>
    <row r="6" customFormat="false" ht="12.75" hidden="false" customHeight="true" outlineLevel="0" collapsed="false">
      <c r="A6" s="156"/>
      <c r="B6" s="169" t="n">
        <f aca="false">COUNTIF(B136:AE140,B5)</f>
        <v>0</v>
      </c>
      <c r="C6" s="169" t="n">
        <f aca="false">COUNTIF(B136:AE140,C5)</f>
        <v>0</v>
      </c>
      <c r="D6" s="169" t="n">
        <f aca="false">COUNTIF(B136:AE140,D5)</f>
        <v>0</v>
      </c>
      <c r="E6" s="169" t="n">
        <f aca="false">COUNTIF(B136:AE140,E5)</f>
        <v>0</v>
      </c>
      <c r="F6" s="169" t="n">
        <f aca="false">COUNTIF(B136:AE140,F5)</f>
        <v>0</v>
      </c>
      <c r="G6" s="169" t="n">
        <f aca="false">SUM(B6:F6)</f>
        <v>0</v>
      </c>
      <c r="H6" s="168"/>
      <c r="I6" s="169" t="n">
        <f aca="false">COUNTIF(B136:AE140,I5)</f>
        <v>0</v>
      </c>
      <c r="J6" s="169" t="n">
        <f aca="false">COUNTIF(B136:AE140,J5)</f>
        <v>0</v>
      </c>
      <c r="K6" s="160"/>
      <c r="L6" s="156"/>
      <c r="M6" s="170" t="n">
        <f aca="false">IF(R5&gt;0,M5/R5,0)</f>
        <v>0</v>
      </c>
      <c r="N6" s="170" t="n">
        <f aca="false">IF(R5&gt;0,N5/R5,0)</f>
        <v>0</v>
      </c>
      <c r="O6" s="170" t="n">
        <f aca="false">IF(R5&gt;0,O5/R5,0)</f>
        <v>0</v>
      </c>
      <c r="P6" s="170" t="n">
        <f aca="false">IF(R5&gt;0,P5/R5,0)</f>
        <v>0</v>
      </c>
      <c r="Q6" s="170" t="n">
        <f aca="false">IF(R5&gt;0,Q5/R5,0)</f>
        <v>0</v>
      </c>
      <c r="R6" s="171" t="n">
        <f aca="false">SUM(M6:Q6)</f>
        <v>0</v>
      </c>
      <c r="S6" s="160"/>
      <c r="T6" s="163"/>
      <c r="U6" s="163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</row>
    <row r="7" customFormat="false" ht="12.75" hidden="false" customHeight="true" outlineLevel="0" collapsed="false">
      <c r="A7" s="156"/>
      <c r="B7" s="170" t="n">
        <f aca="false">IF(G6&gt;0,B6/G6,0)</f>
        <v>0</v>
      </c>
      <c r="C7" s="170" t="n">
        <f aca="false">IF(G6&gt;0,C6/G6,0)</f>
        <v>0</v>
      </c>
      <c r="D7" s="170" t="n">
        <f aca="false">IF(G6&gt;0,D6/G6,0)</f>
        <v>0</v>
      </c>
      <c r="E7" s="170" t="n">
        <f aca="false">IF(E6&gt;0,E6/G6,0)</f>
        <v>0</v>
      </c>
      <c r="F7" s="170" t="n">
        <f aca="false">IF(F6&gt;0,F6/G6,0)</f>
        <v>0</v>
      </c>
      <c r="G7" s="171" t="n">
        <f aca="false">SUM(B7:F7)</f>
        <v>0</v>
      </c>
      <c r="H7" s="160"/>
      <c r="I7" s="163"/>
      <c r="J7" s="163"/>
      <c r="K7" s="155"/>
      <c r="L7" s="172" t="s">
        <v>67</v>
      </c>
      <c r="M7" s="173" t="n">
        <f aca="false">IF(R5&gt;0,(M5-Q5)/R5,0)</f>
        <v>0</v>
      </c>
      <c r="N7" s="163"/>
      <c r="O7" s="174"/>
      <c r="P7" s="174"/>
      <c r="Q7" s="174"/>
      <c r="R7" s="163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</row>
    <row r="8" customFormat="false" ht="12.75" hidden="false" customHeight="true" outlineLevel="0" collapsed="false">
      <c r="A8" s="172" t="s">
        <v>67</v>
      </c>
      <c r="B8" s="173" t="n">
        <f aca="false">IF(G6&gt;0,(B6-F6)/G6,0)</f>
        <v>0</v>
      </c>
      <c r="C8" s="163"/>
      <c r="D8" s="174"/>
      <c r="E8" s="174"/>
      <c r="F8" s="174"/>
      <c r="G8" s="163"/>
      <c r="H8" s="155"/>
      <c r="I8" s="153" t="s">
        <v>48</v>
      </c>
      <c r="J8" s="175" t="n">
        <f aca="false">COUNTIF(B136:AE140,I8)</f>
        <v>0</v>
      </c>
      <c r="K8" s="155"/>
      <c r="L8" s="172" t="s">
        <v>68</v>
      </c>
      <c r="M8" s="176" t="n">
        <f aca="false">IF(R5&gt;0,(M5+N5)/R5,0)</f>
        <v>0</v>
      </c>
      <c r="N8" s="177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</row>
    <row r="9" customFormat="false" ht="12.75" hidden="false" customHeight="true" outlineLevel="0" collapsed="false">
      <c r="A9" s="172" t="s">
        <v>68</v>
      </c>
      <c r="B9" s="176" t="n">
        <f aca="false">IF(G6&gt;0,(B6+C6)/G6,0)</f>
        <v>0</v>
      </c>
      <c r="C9" s="177"/>
      <c r="D9" s="155"/>
      <c r="E9" s="155"/>
      <c r="F9" s="155"/>
      <c r="G9" s="155"/>
      <c r="H9" s="155"/>
      <c r="I9" s="155"/>
      <c r="J9" s="155"/>
      <c r="K9" s="155"/>
      <c r="L9" s="155"/>
      <c r="M9" s="178"/>
      <c r="N9" s="177"/>
      <c r="O9" s="155"/>
      <c r="P9" s="155"/>
      <c r="Q9" s="155"/>
      <c r="R9" s="155"/>
      <c r="S9" s="155"/>
      <c r="T9" s="165" t="s">
        <v>69</v>
      </c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</row>
    <row r="10" customFormat="false" ht="12.75" hidden="false" customHeight="true" outlineLevel="0" collapsed="false">
      <c r="A10" s="155"/>
      <c r="B10" s="178"/>
      <c r="C10" s="177"/>
      <c r="D10" s="155"/>
      <c r="E10" s="155"/>
      <c r="F10" s="155"/>
      <c r="G10" s="155"/>
      <c r="H10" s="155"/>
      <c r="I10" s="165" t="s">
        <v>69</v>
      </c>
      <c r="J10" s="155"/>
      <c r="K10" s="155"/>
      <c r="L10" s="155"/>
      <c r="M10" s="166" t="s">
        <v>1</v>
      </c>
      <c r="N10" s="154"/>
      <c r="O10" s="154"/>
      <c r="P10" s="154"/>
      <c r="Q10" s="154"/>
      <c r="R10" s="154"/>
      <c r="S10" s="155"/>
      <c r="T10" s="179" t="s">
        <v>0</v>
      </c>
      <c r="U10" s="180" t="n">
        <f aca="false">M12+M19+T5</f>
        <v>0</v>
      </c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</row>
    <row r="11" customFormat="false" ht="12.75" hidden="false" customHeight="true" outlineLevel="0" collapsed="false">
      <c r="A11" s="155"/>
      <c r="B11" s="166" t="s">
        <v>1</v>
      </c>
      <c r="C11" s="154"/>
      <c r="D11" s="154"/>
      <c r="E11" s="154"/>
      <c r="F11" s="154"/>
      <c r="G11" s="154"/>
      <c r="H11" s="155"/>
      <c r="I11" s="179" t="s">
        <v>0</v>
      </c>
      <c r="J11" s="180" t="n">
        <f aca="false">B13+B20+I6</f>
        <v>0</v>
      </c>
      <c r="K11" s="155"/>
      <c r="L11" s="156"/>
      <c r="M11" s="167" t="s">
        <v>50</v>
      </c>
      <c r="N11" s="167" t="s">
        <v>45</v>
      </c>
      <c r="O11" s="167" t="s">
        <v>70</v>
      </c>
      <c r="P11" s="167" t="s">
        <v>71</v>
      </c>
      <c r="Q11" s="167" t="s">
        <v>55</v>
      </c>
      <c r="R11" s="167" t="s">
        <v>5</v>
      </c>
      <c r="S11" s="160"/>
      <c r="T11" s="179" t="s">
        <v>72</v>
      </c>
      <c r="U11" s="180" t="n">
        <f aca="false">R19+Q12</f>
        <v>1</v>
      </c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</row>
    <row r="12" customFormat="false" ht="12.75" hidden="false" customHeight="true" outlineLevel="0" collapsed="false">
      <c r="A12" s="156"/>
      <c r="B12" s="167" t="s">
        <v>50</v>
      </c>
      <c r="C12" s="167" t="s">
        <v>45</v>
      </c>
      <c r="D12" s="167" t="s">
        <v>70</v>
      </c>
      <c r="E12" s="167" t="s">
        <v>71</v>
      </c>
      <c r="F12" s="167" t="s">
        <v>55</v>
      </c>
      <c r="G12" s="167" t="s">
        <v>5</v>
      </c>
      <c r="H12" s="160"/>
      <c r="I12" s="179" t="s">
        <v>72</v>
      </c>
      <c r="J12" s="180" t="n">
        <f aca="false">G20+F13+J6+J8</f>
        <v>1</v>
      </c>
      <c r="K12" s="155"/>
      <c r="L12" s="156"/>
      <c r="M12" s="169" t="n">
        <f aca="false">COUNTIF(B136:AE136,M11)</f>
        <v>0</v>
      </c>
      <c r="N12" s="169" t="n">
        <f aca="false">COUNTIF(B136:AE136,N11)</f>
        <v>0</v>
      </c>
      <c r="O12" s="169" t="n">
        <f aca="false">COUNTIF(B136:AE136,O11)</f>
        <v>0</v>
      </c>
      <c r="P12" s="169" t="n">
        <f aca="false">COUNTIF(B136:AE136,P11)</f>
        <v>0</v>
      </c>
      <c r="Q12" s="169" t="n">
        <f aca="false">COUNTIF(B136:AE136,Q11)</f>
        <v>1</v>
      </c>
      <c r="R12" s="169" t="n">
        <f aca="false">SUM(M12:Q12)</f>
        <v>1</v>
      </c>
      <c r="S12" s="160"/>
      <c r="T12" s="179" t="s">
        <v>73</v>
      </c>
      <c r="U12" s="180" t="n">
        <f aca="false">Q5</f>
        <v>0</v>
      </c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</row>
    <row r="13" customFormat="false" ht="12.75" hidden="false" customHeight="true" outlineLevel="0" collapsed="false">
      <c r="A13" s="156"/>
      <c r="B13" s="169" t="n">
        <f aca="false">COUNTIF(B136:AE140,B12)</f>
        <v>0</v>
      </c>
      <c r="C13" s="169" t="n">
        <f aca="false">COUNTIF(B136:AE140,C12)</f>
        <v>0</v>
      </c>
      <c r="D13" s="169" t="n">
        <f aca="false">COUNTIF(B136:AE140,D12)</f>
        <v>0</v>
      </c>
      <c r="E13" s="169" t="n">
        <f aca="false">COUNTIF(B136:AE140,E12)</f>
        <v>0</v>
      </c>
      <c r="F13" s="169" t="n">
        <f aca="false">COUNTIF(B136:AE140,F12)</f>
        <v>1</v>
      </c>
      <c r="G13" s="169" t="n">
        <f aca="false">SUM(B13:F13)</f>
        <v>1</v>
      </c>
      <c r="H13" s="160"/>
      <c r="I13" s="179" t="s">
        <v>73</v>
      </c>
      <c r="J13" s="180" t="n">
        <f aca="false">F6</f>
        <v>0</v>
      </c>
      <c r="K13" s="155"/>
      <c r="L13" s="156"/>
      <c r="M13" s="170" t="n">
        <f aca="false">IF(R12&gt;0,M12/R12,0)</f>
        <v>0</v>
      </c>
      <c r="N13" s="170" t="n">
        <f aca="false">IF(R2&gt;0,N12/R12,0)</f>
        <v>0</v>
      </c>
      <c r="O13" s="170" t="n">
        <f aca="false">IF(R12&gt;0,O12/R12,0)</f>
        <v>0</v>
      </c>
      <c r="P13" s="170" t="n">
        <f aca="false">IF(R2&gt;0,P12/R12,0)</f>
        <v>0</v>
      </c>
      <c r="Q13" s="170" t="n">
        <f aca="false">IF(R2&gt;0,Q12/R12,0)</f>
        <v>0</v>
      </c>
      <c r="R13" s="170" t="n">
        <f aca="false">SUM(M13:Q13)</f>
        <v>0</v>
      </c>
      <c r="S13" s="160"/>
      <c r="T13" s="179" t="s">
        <v>74</v>
      </c>
      <c r="U13" s="180" t="n">
        <f aca="false">Q19</f>
        <v>0</v>
      </c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</row>
    <row r="14" customFormat="false" ht="12.75" hidden="false" customHeight="true" outlineLevel="0" collapsed="false">
      <c r="A14" s="156"/>
      <c r="B14" s="170" t="n">
        <f aca="false">IF(G13&gt;0,B13/G13,0)</f>
        <v>0</v>
      </c>
      <c r="C14" s="170" t="n">
        <f aca="false">IF(G13&gt;0,C13/G13,0)</f>
        <v>0</v>
      </c>
      <c r="D14" s="170" t="n">
        <f aca="false">IF(G13&gt;0,D13/G13,0)</f>
        <v>0</v>
      </c>
      <c r="E14" s="170" t="n">
        <f aca="false">IF(G13&gt;0,E13/G13,0)</f>
        <v>0</v>
      </c>
      <c r="F14" s="170" t="n">
        <f aca="false">IF(G13&gt;0,F13/G13,0)</f>
        <v>1</v>
      </c>
      <c r="G14" s="170" t="n">
        <f aca="false">SUM(B14:F14)</f>
        <v>1</v>
      </c>
      <c r="H14" s="160"/>
      <c r="I14" s="179" t="s">
        <v>74</v>
      </c>
      <c r="J14" s="180" t="n">
        <f aca="false">F20</f>
        <v>0</v>
      </c>
      <c r="K14" s="155"/>
      <c r="L14" s="172" t="s">
        <v>67</v>
      </c>
      <c r="M14" s="173" t="n">
        <f aca="false">IF(R12&gt;0,(M12-Q12)/R12,0)</f>
        <v>-1</v>
      </c>
      <c r="N14" s="163"/>
      <c r="O14" s="163"/>
      <c r="P14" s="163"/>
      <c r="Q14" s="163"/>
      <c r="R14" s="163"/>
      <c r="S14" s="155"/>
      <c r="T14" s="179" t="s">
        <v>75</v>
      </c>
      <c r="U14" s="181" t="n">
        <f aca="false">M7</f>
        <v>0</v>
      </c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</row>
    <row r="15" customFormat="false" ht="12.75" hidden="false" customHeight="true" outlineLevel="0" collapsed="false">
      <c r="A15" s="172" t="s">
        <v>67</v>
      </c>
      <c r="B15" s="173" t="n">
        <f aca="false">IF(G13&gt;0,(B13-F13)/G13,0)</f>
        <v>-1</v>
      </c>
      <c r="C15" s="163"/>
      <c r="D15" s="163"/>
      <c r="E15" s="163"/>
      <c r="F15" s="163"/>
      <c r="G15" s="163"/>
      <c r="H15" s="155"/>
      <c r="I15" s="179" t="s">
        <v>75</v>
      </c>
      <c r="J15" s="181" t="n">
        <f aca="false">B8</f>
        <v>0</v>
      </c>
      <c r="K15" s="155"/>
      <c r="L15" s="172" t="s">
        <v>68</v>
      </c>
      <c r="M15" s="176" t="n">
        <f aca="false">IF(R12&gt;0,(M12+N12)/R12,0)</f>
        <v>0</v>
      </c>
      <c r="N15" s="155"/>
      <c r="O15" s="155"/>
      <c r="P15" s="155"/>
      <c r="Q15" s="155"/>
      <c r="R15" s="155"/>
      <c r="S15" s="155"/>
      <c r="T15" s="179" t="s">
        <v>77</v>
      </c>
      <c r="U15" s="181" t="n">
        <f aca="false">M21</f>
        <v>0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</row>
    <row r="16" customFormat="false" ht="12.75" hidden="false" customHeight="true" outlineLevel="0" collapsed="false">
      <c r="A16" s="172" t="s">
        <v>76</v>
      </c>
      <c r="B16" s="176" t="n">
        <f aca="false">IF(G13&gt;0,(B13+C13)/G13,0)</f>
        <v>0</v>
      </c>
      <c r="C16" s="155"/>
      <c r="D16" s="155"/>
      <c r="E16" s="155"/>
      <c r="F16" s="155"/>
      <c r="G16" s="155"/>
      <c r="H16" s="155"/>
      <c r="I16" s="179" t="s">
        <v>77</v>
      </c>
      <c r="J16" s="181" t="n">
        <f aca="false">B22</f>
        <v>0</v>
      </c>
      <c r="K16" s="155"/>
      <c r="L16" s="155"/>
      <c r="M16" s="178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</row>
    <row r="17" customFormat="false" ht="12.75" hidden="false" customHeight="true" outlineLevel="0" collapsed="false">
      <c r="A17" s="155"/>
      <c r="B17" s="178"/>
      <c r="C17" s="155"/>
      <c r="D17" s="155"/>
      <c r="E17" s="155"/>
      <c r="F17" s="155"/>
      <c r="G17" s="155"/>
      <c r="H17" s="155"/>
      <c r="I17" s="155" t="s">
        <v>6</v>
      </c>
      <c r="J17" s="182" t="n">
        <f aca="false">J11-J12-J13</f>
        <v>-1</v>
      </c>
      <c r="K17" s="155"/>
      <c r="L17" s="155"/>
      <c r="M17" s="166" t="s">
        <v>3</v>
      </c>
      <c r="N17" s="154"/>
      <c r="O17" s="154"/>
      <c r="P17" s="154"/>
      <c r="Q17" s="154"/>
      <c r="R17" s="154"/>
      <c r="S17" s="154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</row>
    <row r="18" customFormat="false" ht="12.75" hidden="false" customHeight="true" outlineLevel="0" collapsed="false">
      <c r="A18" s="155"/>
      <c r="B18" s="166" t="s">
        <v>3</v>
      </c>
      <c r="C18" s="154"/>
      <c r="D18" s="154"/>
      <c r="E18" s="154"/>
      <c r="F18" s="154"/>
      <c r="G18" s="154"/>
      <c r="H18" s="154"/>
      <c r="I18" s="155"/>
      <c r="J18" s="155"/>
      <c r="K18" s="155"/>
      <c r="L18" s="156"/>
      <c r="M18" s="167" t="s">
        <v>51</v>
      </c>
      <c r="N18" s="167" t="s">
        <v>47</v>
      </c>
      <c r="O18" s="167" t="s">
        <v>78</v>
      </c>
      <c r="P18" s="167" t="s">
        <v>49</v>
      </c>
      <c r="Q18" s="167" t="s">
        <v>52</v>
      </c>
      <c r="R18" s="167" t="s">
        <v>46</v>
      </c>
      <c r="S18" s="167" t="s">
        <v>5</v>
      </c>
      <c r="T18" s="160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</row>
    <row r="19" customFormat="false" ht="12.75" hidden="false" customHeight="true" outlineLevel="0" collapsed="false">
      <c r="A19" s="156"/>
      <c r="B19" s="167" t="s">
        <v>51</v>
      </c>
      <c r="C19" s="167" t="s">
        <v>47</v>
      </c>
      <c r="D19" s="167" t="s">
        <v>78</v>
      </c>
      <c r="E19" s="167" t="s">
        <v>49</v>
      </c>
      <c r="F19" s="167" t="s">
        <v>52</v>
      </c>
      <c r="G19" s="167" t="s">
        <v>46</v>
      </c>
      <c r="H19" s="167" t="s">
        <v>5</v>
      </c>
      <c r="I19" s="160"/>
      <c r="J19" s="155"/>
      <c r="K19" s="155"/>
      <c r="L19" s="156"/>
      <c r="M19" s="169" t="n">
        <f aca="false">COUNTIF(B136:AE136,M18)</f>
        <v>0</v>
      </c>
      <c r="N19" s="169" t="n">
        <f aca="false">COUNTIF(B136:AE136,N18)</f>
        <v>0</v>
      </c>
      <c r="O19" s="169" t="n">
        <f aca="false">COUNTIF(B136:AE136,O18)</f>
        <v>0</v>
      </c>
      <c r="P19" s="169" t="n">
        <f aca="false">COUNTIF(B136:AE136,P18)</f>
        <v>0</v>
      </c>
      <c r="Q19" s="169" t="n">
        <f aca="false">COUNTIF(B136:AE136,Q18)</f>
        <v>0</v>
      </c>
      <c r="R19" s="169" t="n">
        <f aca="false">COUNTIF(B136:AE136,R18)</f>
        <v>0</v>
      </c>
      <c r="S19" s="169" t="n">
        <f aca="false">SUM(M19:R19)</f>
        <v>0</v>
      </c>
      <c r="T19" s="160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</row>
    <row r="20" customFormat="false" ht="12.75" hidden="false" customHeight="true" outlineLevel="0" collapsed="false">
      <c r="A20" s="156"/>
      <c r="B20" s="169" t="n">
        <f aca="false">COUNTIF(B136:AE140,B19)</f>
        <v>0</v>
      </c>
      <c r="C20" s="169" t="n">
        <f aca="false">COUNTIF(B136:AE140,C19)</f>
        <v>0</v>
      </c>
      <c r="D20" s="169" t="n">
        <f aca="false">COUNTIF(B136:AE140,D19)</f>
        <v>0</v>
      </c>
      <c r="E20" s="169" t="n">
        <f aca="false">COUNTIF(B136:AE140,E19)</f>
        <v>0</v>
      </c>
      <c r="F20" s="169" t="n">
        <f aca="false">COUNTIF(B136:AE140,F19)</f>
        <v>0</v>
      </c>
      <c r="G20" s="169" t="n">
        <f aca="false">COUNTIF(B136:AE140,G19)</f>
        <v>0</v>
      </c>
      <c r="H20" s="169" t="n">
        <f aca="false">SUM(B20:G20)</f>
        <v>0</v>
      </c>
      <c r="I20" s="160"/>
      <c r="J20" s="155"/>
      <c r="K20" s="155"/>
      <c r="L20" s="156"/>
      <c r="M20" s="170" t="n">
        <f aca="false">IF(S19&gt;0,M19/S19,0)</f>
        <v>0</v>
      </c>
      <c r="N20" s="170" t="n">
        <f aca="false">IF(S19&gt;0,N19/S19,0)</f>
        <v>0</v>
      </c>
      <c r="O20" s="170" t="n">
        <f aca="false">IF(S19&gt;0,O19/S19,0)</f>
        <v>0</v>
      </c>
      <c r="P20" s="170" t="n">
        <f aca="false">IF(S19&gt;0,P19/S19,0)</f>
        <v>0</v>
      </c>
      <c r="Q20" s="170" t="n">
        <f aca="false">IF(S19&gt;0,Q19/S19,0)</f>
        <v>0</v>
      </c>
      <c r="R20" s="170" t="n">
        <f aca="false">IF(S19&gt;0,R19/S19,0)</f>
        <v>0</v>
      </c>
      <c r="S20" s="170" t="n">
        <f aca="false">SUM(M20:R20)</f>
        <v>0</v>
      </c>
      <c r="T20" s="160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</row>
    <row r="21" customFormat="false" ht="12.75" hidden="false" customHeight="true" outlineLevel="0" collapsed="false">
      <c r="A21" s="156"/>
      <c r="B21" s="170" t="n">
        <f aca="false">IF(H20&gt;0,B20/H20,0)</f>
        <v>0</v>
      </c>
      <c r="C21" s="170" t="n">
        <f aca="false">IF(H20&gt;0,C20/H20,0)</f>
        <v>0</v>
      </c>
      <c r="D21" s="170" t="n">
        <f aca="false">IF(H20&gt;0,D20/H20,0)</f>
        <v>0</v>
      </c>
      <c r="E21" s="170" t="n">
        <f aca="false">IF(H20&gt;0,E20/H20,0)</f>
        <v>0</v>
      </c>
      <c r="F21" s="170" t="n">
        <f aca="false">IF(H20&gt;0,F20/H20,0)</f>
        <v>0</v>
      </c>
      <c r="G21" s="170" t="n">
        <f aca="false">IF(H20&gt;0,G20/H20,0)</f>
        <v>0</v>
      </c>
      <c r="H21" s="170" t="n">
        <f aca="false">SUM(B21:G21)</f>
        <v>0</v>
      </c>
      <c r="I21" s="160"/>
      <c r="J21" s="155"/>
      <c r="K21" s="155"/>
      <c r="L21" s="172" t="s">
        <v>67</v>
      </c>
      <c r="M21" s="183" t="n">
        <f aca="false">IF(S19&gt;0,(M19-R19)/S19,0)</f>
        <v>0</v>
      </c>
      <c r="N21" s="163"/>
      <c r="O21" s="163"/>
      <c r="P21" s="163"/>
      <c r="Q21" s="163"/>
      <c r="R21" s="163"/>
      <c r="S21" s="163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</row>
    <row r="22" customFormat="false" ht="12.75" hidden="false" customHeight="true" outlineLevel="0" collapsed="false">
      <c r="A22" s="172" t="s">
        <v>67</v>
      </c>
      <c r="B22" s="183" t="n">
        <f aca="false">IF(H20&gt;0,(B20-G20)/H20,0)</f>
        <v>0</v>
      </c>
      <c r="C22" s="163"/>
      <c r="D22" s="163"/>
      <c r="E22" s="163"/>
      <c r="F22" s="163"/>
      <c r="G22" s="163"/>
      <c r="H22" s="163"/>
      <c r="I22" s="155"/>
      <c r="J22" s="155"/>
      <c r="K22" s="155"/>
      <c r="L22" s="172" t="s">
        <v>68</v>
      </c>
      <c r="M22" s="184" t="n">
        <f aca="false">IF(S19&gt;0,(M19+N19+O19+P19)/S19,0)</f>
        <v>0</v>
      </c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</row>
    <row r="23" customFormat="false" ht="12.75" hidden="false" customHeight="true" outlineLevel="0" collapsed="false">
      <c r="A23" s="172" t="s">
        <v>68</v>
      </c>
      <c r="B23" s="184" t="n">
        <f aca="false">IF(H20&gt;0,(B20+C20+D20+E20)/H20,0)</f>
        <v>0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</row>
    <row r="24" customFormat="false" ht="12.75" hidden="false" customHeight="true" outlineLevel="0" collapsed="false">
      <c r="A24" s="172"/>
      <c r="B24" s="18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customFormat="false" ht="12.75" hidden="false" customHeight="true" outlineLevel="0" collapsed="false">
      <c r="A25" s="164" t="s">
        <v>86</v>
      </c>
      <c r="B25" s="166" t="s">
        <v>2</v>
      </c>
      <c r="C25" s="154"/>
      <c r="D25" s="154"/>
      <c r="E25" s="154"/>
      <c r="F25" s="154"/>
      <c r="G25" s="154"/>
      <c r="H25" s="155"/>
      <c r="I25" s="166" t="s">
        <v>4</v>
      </c>
      <c r="J25" s="154"/>
      <c r="K25" s="155"/>
      <c r="L25" s="164" t="s">
        <v>87</v>
      </c>
      <c r="M25" s="166" t="s">
        <v>2</v>
      </c>
      <c r="N25" s="154"/>
      <c r="O25" s="154"/>
      <c r="P25" s="154"/>
      <c r="Q25" s="154"/>
      <c r="R25" s="154"/>
      <c r="S25" s="155"/>
      <c r="T25" s="166" t="s">
        <v>4</v>
      </c>
      <c r="U25" s="154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</row>
    <row r="26" customFormat="false" ht="12.75" hidden="false" customHeight="true" outlineLevel="0" collapsed="false">
      <c r="A26" s="156"/>
      <c r="B26" s="167" t="s">
        <v>57</v>
      </c>
      <c r="C26" s="167" t="s">
        <v>56</v>
      </c>
      <c r="D26" s="167" t="s">
        <v>54</v>
      </c>
      <c r="E26" s="167" t="s">
        <v>58</v>
      </c>
      <c r="F26" s="167" t="s">
        <v>59</v>
      </c>
      <c r="G26" s="167" t="s">
        <v>5</v>
      </c>
      <c r="H26" s="168"/>
      <c r="I26" s="167" t="s">
        <v>61</v>
      </c>
      <c r="J26" s="167" t="s">
        <v>53</v>
      </c>
      <c r="K26" s="160"/>
      <c r="L26" s="156"/>
      <c r="M26" s="167" t="s">
        <v>57</v>
      </c>
      <c r="N26" s="167" t="s">
        <v>56</v>
      </c>
      <c r="O26" s="167" t="s">
        <v>54</v>
      </c>
      <c r="P26" s="167" t="s">
        <v>58</v>
      </c>
      <c r="Q26" s="167" t="s">
        <v>59</v>
      </c>
      <c r="R26" s="167" t="s">
        <v>5</v>
      </c>
      <c r="S26" s="168"/>
      <c r="T26" s="167" t="s">
        <v>61</v>
      </c>
      <c r="U26" s="167" t="s">
        <v>53</v>
      </c>
      <c r="V26" s="160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</row>
    <row r="27" customFormat="false" ht="12.75" hidden="false" customHeight="true" outlineLevel="0" collapsed="false">
      <c r="A27" s="156"/>
      <c r="B27" s="169" t="n">
        <f aca="false">COUNTIF(B137:AE137,B26)</f>
        <v>0</v>
      </c>
      <c r="C27" s="169" t="n">
        <f aca="false">COUNTIF(B137:AE137,C26)</f>
        <v>0</v>
      </c>
      <c r="D27" s="169" t="n">
        <f aca="false">COUNTIF(B137:AE137,D26)</f>
        <v>0</v>
      </c>
      <c r="E27" s="169" t="n">
        <f aca="false">COUNTIF(B137:AE137,E26)</f>
        <v>0</v>
      </c>
      <c r="F27" s="169" t="n">
        <f aca="false">COUNTIF(B137:AE137,F26)</f>
        <v>0</v>
      </c>
      <c r="G27" s="169" t="n">
        <f aca="false">SUM(B27:F27)</f>
        <v>0</v>
      </c>
      <c r="H27" s="168"/>
      <c r="I27" s="169" t="n">
        <f aca="false">COUNTIF(B137:AE137,I26)</f>
        <v>0</v>
      </c>
      <c r="J27" s="169" t="n">
        <f aca="false">COUNTIF(B137:AE137,J26)</f>
        <v>0</v>
      </c>
      <c r="K27" s="160"/>
      <c r="L27" s="156"/>
      <c r="M27" s="169" t="n">
        <f aca="false">COUNTIF(B138:AE138,M26)</f>
        <v>0</v>
      </c>
      <c r="N27" s="169" t="n">
        <f aca="false">COUNTIF(B138:AE138,N26)</f>
        <v>0</v>
      </c>
      <c r="O27" s="169" t="n">
        <f aca="false">COUNTIF(B138:AE138,O26)</f>
        <v>0</v>
      </c>
      <c r="P27" s="169" t="n">
        <f aca="false">COUNTIF(B138:AE138,P26)</f>
        <v>0</v>
      </c>
      <c r="Q27" s="169" t="n">
        <f aca="false">COUNTIF(B138:AE138,Q26)</f>
        <v>0</v>
      </c>
      <c r="R27" s="169" t="n">
        <f aca="false">SUM(M27:Q27)</f>
        <v>0</v>
      </c>
      <c r="S27" s="168"/>
      <c r="T27" s="169" t="n">
        <f aca="false">COUNTIF(B138:AE138,T26)</f>
        <v>0</v>
      </c>
      <c r="U27" s="169" t="n">
        <f aca="false">COUNTIF(B138:AE138,U26)</f>
        <v>0</v>
      </c>
      <c r="V27" s="160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</row>
    <row r="28" customFormat="false" ht="12.75" hidden="false" customHeight="true" outlineLevel="0" collapsed="false">
      <c r="A28" s="156"/>
      <c r="B28" s="170" t="n">
        <f aca="false">IF(G27&gt;0,B27/G27,0)</f>
        <v>0</v>
      </c>
      <c r="C28" s="170" t="n">
        <f aca="false">IF(G27&gt;0,C27/G27,0)</f>
        <v>0</v>
      </c>
      <c r="D28" s="170" t="n">
        <f aca="false">IF(G27&gt;0,D27/G27,0)</f>
        <v>0</v>
      </c>
      <c r="E28" s="170" t="n">
        <f aca="false">IF(G27&gt;0,E27/G27,0)</f>
        <v>0</v>
      </c>
      <c r="F28" s="170" t="n">
        <f aca="false">IF(G27&gt;0,F27/G27,0)</f>
        <v>0</v>
      </c>
      <c r="G28" s="171" t="n">
        <f aca="false">SUM(B28:F28)</f>
        <v>0</v>
      </c>
      <c r="H28" s="160"/>
      <c r="I28" s="163"/>
      <c r="J28" s="163"/>
      <c r="K28" s="155"/>
      <c r="L28" s="156"/>
      <c r="M28" s="170" t="n">
        <f aca="false">IF(R27&gt;0,M27/R27,0)</f>
        <v>0</v>
      </c>
      <c r="N28" s="170" t="n">
        <f aca="false">IF(R27&gt;0,N27/R27,0)</f>
        <v>0</v>
      </c>
      <c r="O28" s="170" t="n">
        <f aca="false">IF(R27&gt;0,O27/R27,0)</f>
        <v>0</v>
      </c>
      <c r="P28" s="170" t="n">
        <f aca="false">IF(R27&gt;0,P27/R27,0)</f>
        <v>0</v>
      </c>
      <c r="Q28" s="170" t="n">
        <f aca="false">IF(R27&gt;0,Q27/R27,0)</f>
        <v>0</v>
      </c>
      <c r="R28" s="171" t="n">
        <f aca="false">SUM(M28:Q28)</f>
        <v>0</v>
      </c>
      <c r="S28" s="160"/>
      <c r="T28" s="163"/>
      <c r="U28" s="163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</row>
    <row r="29" customFormat="false" ht="12.75" hidden="false" customHeight="true" outlineLevel="0" collapsed="false">
      <c r="A29" s="172" t="s">
        <v>67</v>
      </c>
      <c r="B29" s="173" t="n">
        <f aca="false">IF(G27&gt;0,(B27-F27)/G27,0)</f>
        <v>0</v>
      </c>
      <c r="C29" s="163"/>
      <c r="D29" s="174"/>
      <c r="E29" s="174"/>
      <c r="F29" s="174"/>
      <c r="G29" s="163"/>
      <c r="H29" s="155"/>
      <c r="I29" s="155"/>
      <c r="J29" s="155"/>
      <c r="K29" s="155"/>
      <c r="L29" s="172" t="s">
        <v>67</v>
      </c>
      <c r="M29" s="173" t="n">
        <f aca="false">IF(R27&gt;0,(M27-Q27)/R27,0)</f>
        <v>0</v>
      </c>
      <c r="N29" s="163"/>
      <c r="O29" s="174"/>
      <c r="P29" s="174"/>
      <c r="Q29" s="174"/>
      <c r="R29" s="163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</row>
    <row r="30" customFormat="false" ht="12.75" hidden="false" customHeight="true" outlineLevel="0" collapsed="false">
      <c r="A30" s="172" t="s">
        <v>68</v>
      </c>
      <c r="B30" s="176" t="n">
        <f aca="false">IF(G27&gt;0,(B27+C27)/G27,0)</f>
        <v>0</v>
      </c>
      <c r="C30" s="177"/>
      <c r="D30" s="155"/>
      <c r="E30" s="155"/>
      <c r="F30" s="155"/>
      <c r="G30" s="155"/>
      <c r="H30" s="155"/>
      <c r="I30" s="155"/>
      <c r="J30" s="155"/>
      <c r="K30" s="155"/>
      <c r="L30" s="172" t="s">
        <v>68</v>
      </c>
      <c r="M30" s="176" t="n">
        <f aca="false">IF(R27&gt;0,(M27+N27)/R27,0)</f>
        <v>0</v>
      </c>
      <c r="N30" s="177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</row>
    <row r="31" customFormat="false" ht="12.75" hidden="false" customHeight="true" outlineLevel="0" collapsed="false">
      <c r="B31" s="178"/>
      <c r="C31" s="177"/>
      <c r="D31" s="155"/>
      <c r="E31" s="155"/>
      <c r="F31" s="155"/>
      <c r="G31" s="155"/>
      <c r="H31" s="155"/>
      <c r="I31" s="165" t="s">
        <v>69</v>
      </c>
      <c r="J31" s="155"/>
      <c r="K31" s="155"/>
      <c r="L31" s="155"/>
      <c r="M31" s="178"/>
      <c r="N31" s="177"/>
      <c r="O31" s="155"/>
      <c r="P31" s="155"/>
      <c r="Q31" s="155"/>
      <c r="R31" s="155"/>
      <c r="S31" s="155"/>
      <c r="T31" s="165" t="s">
        <v>69</v>
      </c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</row>
    <row r="32" customFormat="false" ht="12.75" hidden="false" customHeight="true" outlineLevel="0" collapsed="false">
      <c r="A32" s="155"/>
      <c r="B32" s="166" t="s">
        <v>1</v>
      </c>
      <c r="C32" s="154"/>
      <c r="D32" s="154"/>
      <c r="E32" s="154"/>
      <c r="F32" s="154"/>
      <c r="G32" s="154"/>
      <c r="H32" s="155"/>
      <c r="I32" s="179" t="s">
        <v>0</v>
      </c>
      <c r="J32" s="180" t="n">
        <f aca="false">B34+B41+I27</f>
        <v>0</v>
      </c>
      <c r="K32" s="155"/>
      <c r="L32" s="155"/>
      <c r="M32" s="166" t="s">
        <v>1</v>
      </c>
      <c r="N32" s="154"/>
      <c r="O32" s="154"/>
      <c r="P32" s="154"/>
      <c r="Q32" s="154"/>
      <c r="R32" s="154"/>
      <c r="S32" s="155"/>
      <c r="T32" s="179" t="s">
        <v>0</v>
      </c>
      <c r="U32" s="180" t="n">
        <f aca="false">M34+M41+T27</f>
        <v>0</v>
      </c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</row>
    <row r="33" customFormat="false" ht="12.75" hidden="false" customHeight="true" outlineLevel="0" collapsed="false">
      <c r="A33" s="156"/>
      <c r="B33" s="167" t="s">
        <v>50</v>
      </c>
      <c r="C33" s="167" t="s">
        <v>45</v>
      </c>
      <c r="D33" s="167" t="s">
        <v>70</v>
      </c>
      <c r="E33" s="167" t="s">
        <v>71</v>
      </c>
      <c r="F33" s="167" t="s">
        <v>55</v>
      </c>
      <c r="G33" s="167" t="s">
        <v>5</v>
      </c>
      <c r="H33" s="160"/>
      <c r="I33" s="179" t="s">
        <v>72</v>
      </c>
      <c r="J33" s="180" t="n">
        <f aca="false">G41+F34</f>
        <v>0</v>
      </c>
      <c r="K33" s="155"/>
      <c r="L33" s="156"/>
      <c r="M33" s="167" t="s">
        <v>50</v>
      </c>
      <c r="N33" s="167" t="s">
        <v>45</v>
      </c>
      <c r="O33" s="167" t="s">
        <v>70</v>
      </c>
      <c r="P33" s="167" t="s">
        <v>71</v>
      </c>
      <c r="Q33" s="167" t="s">
        <v>55</v>
      </c>
      <c r="R33" s="167" t="s">
        <v>5</v>
      </c>
      <c r="S33" s="160"/>
      <c r="T33" s="179" t="s">
        <v>72</v>
      </c>
      <c r="U33" s="180" t="n">
        <f aca="false">R41+Q34</f>
        <v>0</v>
      </c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</row>
    <row r="34" customFormat="false" ht="12.75" hidden="false" customHeight="true" outlineLevel="0" collapsed="false">
      <c r="A34" s="156"/>
      <c r="B34" s="169" t="n">
        <f aca="false">COUNTIF(B137:AE137,B33)</f>
        <v>0</v>
      </c>
      <c r="C34" s="169" t="n">
        <f aca="false">COUNTIF(B137:AE137,C33)</f>
        <v>0</v>
      </c>
      <c r="D34" s="169" t="n">
        <f aca="false">COUNTIF(B137:AE137,D33)</f>
        <v>0</v>
      </c>
      <c r="E34" s="169" t="n">
        <f aca="false">COUNTIF(B137:AE137,E33)</f>
        <v>0</v>
      </c>
      <c r="F34" s="169" t="n">
        <f aca="false">COUNTIF(B137:AE137,F33)</f>
        <v>0</v>
      </c>
      <c r="G34" s="169" t="n">
        <f aca="false">SUM(B34:F34)</f>
        <v>0</v>
      </c>
      <c r="H34" s="160"/>
      <c r="I34" s="179" t="s">
        <v>73</v>
      </c>
      <c r="J34" s="180" t="n">
        <f aca="false">F27</f>
        <v>0</v>
      </c>
      <c r="K34" s="155"/>
      <c r="L34" s="156"/>
      <c r="M34" s="169" t="n">
        <f aca="false">COUNTIF(B138:AE138,M33)</f>
        <v>0</v>
      </c>
      <c r="N34" s="169" t="n">
        <f aca="false">COUNTIF(B138:AE138,N33)</f>
        <v>0</v>
      </c>
      <c r="O34" s="169" t="n">
        <f aca="false">COUNTIF(B138:AE138,O33)</f>
        <v>0</v>
      </c>
      <c r="P34" s="169" t="n">
        <f aca="false">COUNTIF(B138:AE138,P33)</f>
        <v>0</v>
      </c>
      <c r="Q34" s="169" t="n">
        <f aca="false">COUNTIF(B138:AE138,Q33)</f>
        <v>0</v>
      </c>
      <c r="R34" s="169" t="n">
        <f aca="false">SUM(M34:Q34)</f>
        <v>0</v>
      </c>
      <c r="S34" s="160"/>
      <c r="T34" s="179" t="s">
        <v>73</v>
      </c>
      <c r="U34" s="180" t="n">
        <f aca="false">Q27</f>
        <v>0</v>
      </c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</row>
    <row r="35" customFormat="false" ht="12.75" hidden="false" customHeight="true" outlineLevel="0" collapsed="false">
      <c r="A35" s="172" t="s">
        <v>67</v>
      </c>
      <c r="B35" s="170" t="n">
        <f aca="false">IF($G$34&gt;0,B34/$G$34,0)</f>
        <v>0</v>
      </c>
      <c r="C35" s="170" t="n">
        <f aca="false">IF($G$34&gt;0,C34/$G$34,0)</f>
        <v>0</v>
      </c>
      <c r="D35" s="170" t="n">
        <f aca="false">IF($G$34&gt;0,D34/$G$34,0)</f>
        <v>0</v>
      </c>
      <c r="E35" s="170" t="n">
        <f aca="false">IF($G$34&gt;0,E34/$G$34,0)</f>
        <v>0</v>
      </c>
      <c r="F35" s="170" t="n">
        <f aca="false">IF($G$34&gt;0,F34/$G$34,0)</f>
        <v>0</v>
      </c>
      <c r="G35" s="170" t="n">
        <f aca="false">SUM(B35:F35)</f>
        <v>0</v>
      </c>
      <c r="H35" s="179" t="s">
        <v>74</v>
      </c>
      <c r="I35" s="180" t="n">
        <f aca="false">F41</f>
        <v>0</v>
      </c>
      <c r="J35" s="155"/>
      <c r="K35" s="156"/>
      <c r="L35" s="172" t="s">
        <v>67</v>
      </c>
      <c r="M35" s="170" t="n">
        <f aca="false">IF($G$69&gt;0,N34/$G$34,0)</f>
        <v>0</v>
      </c>
      <c r="N35" s="170" t="n">
        <f aca="false">IF($G$69&gt;0,O34/$G$34,0)</f>
        <v>0</v>
      </c>
      <c r="O35" s="170" t="n">
        <f aca="false">IF($G$69&gt;0,P34/$G$34,0)</f>
        <v>0</v>
      </c>
      <c r="P35" s="170" t="n">
        <f aca="false">IF($G$69&gt;0,Q34/$G$34,0)</f>
        <v>0</v>
      </c>
      <c r="Q35" s="170" t="n">
        <f aca="false">IF($G$69&gt;0,R34/$G$34,0)</f>
        <v>0</v>
      </c>
      <c r="R35" s="160"/>
      <c r="S35" s="179" t="s">
        <v>74</v>
      </c>
      <c r="T35" s="180" t="n">
        <f aca="false">Q41</f>
        <v>0</v>
      </c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</row>
    <row r="36" customFormat="false" ht="12.75" hidden="false" customHeight="true" outlineLevel="0" collapsed="false">
      <c r="A36" s="172" t="s">
        <v>68</v>
      </c>
      <c r="B36" s="173" t="n">
        <f aca="false">IF(G34&gt;0,(B34-F34)/G34,0)</f>
        <v>0</v>
      </c>
      <c r="C36" s="163"/>
      <c r="D36" s="163"/>
      <c r="E36" s="163"/>
      <c r="F36" s="163"/>
      <c r="G36" s="163"/>
      <c r="H36" s="155"/>
      <c r="I36" s="179" t="s">
        <v>75</v>
      </c>
      <c r="J36" s="181" t="n">
        <f aca="false">B29</f>
        <v>0</v>
      </c>
      <c r="K36" s="155"/>
      <c r="L36" s="172" t="s">
        <v>68</v>
      </c>
      <c r="M36" s="173" t="n">
        <f aca="false">IF(R34&gt;0,(M34-Q34)/R34,0)</f>
        <v>0</v>
      </c>
      <c r="N36" s="163"/>
      <c r="O36" s="163"/>
      <c r="P36" s="163"/>
      <c r="Q36" s="163"/>
      <c r="R36" s="163"/>
      <c r="S36" s="155"/>
      <c r="T36" s="179" t="s">
        <v>75</v>
      </c>
      <c r="U36" s="181" t="n">
        <f aca="false">M29</f>
        <v>0</v>
      </c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</row>
    <row r="37" customFormat="false" ht="12.75" hidden="false" customHeight="true" outlineLevel="0" collapsed="false">
      <c r="B37" s="176" t="n">
        <f aca="false">IF(G34&gt;0,(B34+C34)/G34,0)</f>
        <v>0</v>
      </c>
      <c r="C37" s="155"/>
      <c r="D37" s="155"/>
      <c r="E37" s="155"/>
      <c r="F37" s="155"/>
      <c r="G37" s="155"/>
      <c r="H37" s="155"/>
      <c r="I37" s="179" t="s">
        <v>77</v>
      </c>
      <c r="J37" s="181" t="n">
        <f aca="false">B43</f>
        <v>0</v>
      </c>
      <c r="K37" s="155"/>
      <c r="M37" s="176" t="n">
        <f aca="false">IF(R34&gt;0,(M34+N34)/R34,0)</f>
        <v>0</v>
      </c>
      <c r="N37" s="155"/>
      <c r="O37" s="155"/>
      <c r="P37" s="155"/>
      <c r="Q37" s="155"/>
      <c r="R37" s="155"/>
      <c r="S37" s="155"/>
      <c r="T37" s="179" t="s">
        <v>77</v>
      </c>
      <c r="U37" s="181" t="n">
        <f aca="false">M43</f>
        <v>0</v>
      </c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</row>
    <row r="38" customFormat="false" ht="12.75" hidden="false" customHeight="true" outlineLevel="0" collapsed="false">
      <c r="A38" s="155"/>
      <c r="B38" s="178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78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</row>
    <row r="39" customFormat="false" ht="12.75" hidden="false" customHeight="true" outlineLevel="0" collapsed="false">
      <c r="B39" s="166" t="s">
        <v>3</v>
      </c>
      <c r="C39" s="154"/>
      <c r="D39" s="154"/>
      <c r="E39" s="154"/>
      <c r="F39" s="154"/>
      <c r="G39" s="154"/>
      <c r="H39" s="154"/>
      <c r="I39" s="155"/>
      <c r="J39" s="155"/>
      <c r="K39" s="155"/>
      <c r="L39" s="155"/>
      <c r="M39" s="166" t="s">
        <v>3</v>
      </c>
      <c r="N39" s="154"/>
      <c r="O39" s="154"/>
      <c r="P39" s="154"/>
      <c r="Q39" s="154"/>
      <c r="R39" s="154"/>
      <c r="S39" s="154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</row>
    <row r="40" customFormat="false" ht="12.75" hidden="false" customHeight="true" outlineLevel="0" collapsed="false">
      <c r="A40" s="156"/>
      <c r="B40" s="167" t="s">
        <v>51</v>
      </c>
      <c r="C40" s="167" t="s">
        <v>47</v>
      </c>
      <c r="D40" s="167" t="s">
        <v>78</v>
      </c>
      <c r="E40" s="167" t="s">
        <v>49</v>
      </c>
      <c r="F40" s="167" t="s">
        <v>52</v>
      </c>
      <c r="G40" s="167" t="s">
        <v>46</v>
      </c>
      <c r="H40" s="167" t="s">
        <v>5</v>
      </c>
      <c r="I40" s="160"/>
      <c r="J40" s="155"/>
      <c r="K40" s="155"/>
      <c r="L40" s="156"/>
      <c r="M40" s="167" t="s">
        <v>51</v>
      </c>
      <c r="N40" s="167" t="s">
        <v>47</v>
      </c>
      <c r="O40" s="167" t="s">
        <v>78</v>
      </c>
      <c r="P40" s="167" t="s">
        <v>49</v>
      </c>
      <c r="Q40" s="167" t="s">
        <v>52</v>
      </c>
      <c r="R40" s="167" t="s">
        <v>46</v>
      </c>
      <c r="S40" s="167" t="s">
        <v>5</v>
      </c>
      <c r="T40" s="160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</row>
    <row r="41" customFormat="false" ht="12.75" hidden="false" customHeight="true" outlineLevel="0" collapsed="false">
      <c r="A41" s="156"/>
      <c r="B41" s="169" t="n">
        <f aca="false">COUNTIF(B137:AE137,B40)</f>
        <v>0</v>
      </c>
      <c r="C41" s="169" t="n">
        <f aca="false">COUNTIF(B137:AE137,C40)</f>
        <v>0</v>
      </c>
      <c r="D41" s="169" t="n">
        <f aca="false">COUNTIF(B137:AE137,D40)</f>
        <v>0</v>
      </c>
      <c r="E41" s="169" t="n">
        <f aca="false">COUNTIF(B137:AE137,E40)</f>
        <v>0</v>
      </c>
      <c r="F41" s="169" t="n">
        <f aca="false">COUNTIF(B137:AE137,F40)</f>
        <v>0</v>
      </c>
      <c r="G41" s="169" t="n">
        <f aca="false">COUNTIF(B137:AE137,G40)</f>
        <v>0</v>
      </c>
      <c r="H41" s="169" t="n">
        <f aca="false">SUM(B41:G41)</f>
        <v>0</v>
      </c>
      <c r="I41" s="160"/>
      <c r="J41" s="155"/>
      <c r="K41" s="155"/>
      <c r="L41" s="156"/>
      <c r="M41" s="169" t="n">
        <f aca="false">COUNTIF(B138:AE138,M40)</f>
        <v>0</v>
      </c>
      <c r="N41" s="169" t="n">
        <f aca="false">COUNTIF(B138:AE138,N40)</f>
        <v>0</v>
      </c>
      <c r="O41" s="169" t="n">
        <f aca="false">COUNTIF(B138:AE138,O40)</f>
        <v>0</v>
      </c>
      <c r="P41" s="169" t="n">
        <f aca="false">COUNTIF(B138:AE138,P40)</f>
        <v>0</v>
      </c>
      <c r="Q41" s="169" t="n">
        <f aca="false">COUNTIF(B138:AE138,Q40)</f>
        <v>0</v>
      </c>
      <c r="R41" s="169" t="n">
        <f aca="false">COUNTIF(B138:AE138,R40)</f>
        <v>0</v>
      </c>
      <c r="S41" s="169" t="n">
        <f aca="false">SUM(M41:R41)</f>
        <v>0</v>
      </c>
      <c r="T41" s="160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</row>
    <row r="42" customFormat="false" ht="12.75" hidden="false" customHeight="true" outlineLevel="0" collapsed="false">
      <c r="A42" s="156"/>
      <c r="B42" s="170" t="n">
        <f aca="false">IF(H41&gt;0,B41/H41,0)</f>
        <v>0</v>
      </c>
      <c r="C42" s="170" t="n">
        <f aca="false">IF(H41&gt;0,C41/H41,0)</f>
        <v>0</v>
      </c>
      <c r="D42" s="170" t="n">
        <f aca="false">IF(H41&gt;0,D41/H41,0)</f>
        <v>0</v>
      </c>
      <c r="E42" s="170" t="n">
        <f aca="false">IF(H41&gt;0,E41/H41,0)</f>
        <v>0</v>
      </c>
      <c r="F42" s="170" t="n">
        <f aca="false">IF(H41&gt;0,F41/H41,0)</f>
        <v>0</v>
      </c>
      <c r="G42" s="170" t="n">
        <f aca="false">IF(H41&gt;0,G41/H41,0)</f>
        <v>0</v>
      </c>
      <c r="H42" s="170" t="n">
        <f aca="false">SUM(B42:G42)</f>
        <v>0</v>
      </c>
      <c r="I42" s="160"/>
      <c r="J42" s="155"/>
      <c r="K42" s="155"/>
      <c r="L42" s="156"/>
      <c r="M42" s="170" t="n">
        <f aca="false">IF(S41&gt;0,M41/S41,0)</f>
        <v>0</v>
      </c>
      <c r="N42" s="170" t="n">
        <f aca="false">IF(S41&gt;0,N41/S41,0)</f>
        <v>0</v>
      </c>
      <c r="O42" s="170" t="n">
        <f aca="false">IF(S41&gt;0,O41/S41,0)</f>
        <v>0</v>
      </c>
      <c r="P42" s="170" t="n">
        <f aca="false">IF(S41&gt;0,P41/S41,0)</f>
        <v>0</v>
      </c>
      <c r="Q42" s="170" t="n">
        <f aca="false">IF(S41&gt;0,Q41/S41,0)</f>
        <v>0</v>
      </c>
      <c r="R42" s="170" t="n">
        <f aca="false">IF(S41&gt;0,R41/S41,0)</f>
        <v>0</v>
      </c>
      <c r="S42" s="170" t="n">
        <f aca="false">SUM(M42:R42)</f>
        <v>0</v>
      </c>
      <c r="T42" s="160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</row>
    <row r="43" customFormat="false" ht="12.75" hidden="false" customHeight="true" outlineLevel="0" collapsed="false">
      <c r="A43" s="172" t="s">
        <v>67</v>
      </c>
      <c r="B43" s="183" t="n">
        <f aca="false">IF(H41&gt;0,(B41-G41)/H41,0)</f>
        <v>0</v>
      </c>
      <c r="C43" s="163"/>
      <c r="D43" s="163"/>
      <c r="E43" s="163"/>
      <c r="F43" s="163"/>
      <c r="G43" s="163"/>
      <c r="H43" s="163"/>
      <c r="I43" s="155"/>
      <c r="J43" s="155"/>
      <c r="K43" s="155"/>
      <c r="L43" s="172" t="s">
        <v>67</v>
      </c>
      <c r="M43" s="183" t="n">
        <f aca="false">IF(S41&gt;0,(M41-R41)/S41,0)</f>
        <v>0</v>
      </c>
      <c r="N43" s="163"/>
      <c r="O43" s="163"/>
      <c r="P43" s="163"/>
      <c r="Q43" s="163"/>
      <c r="R43" s="163"/>
      <c r="S43" s="163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</row>
    <row r="44" customFormat="false" ht="12.75" hidden="false" customHeight="true" outlineLevel="0" collapsed="false">
      <c r="A44" s="172" t="s">
        <v>68</v>
      </c>
      <c r="B44" s="184" t="n">
        <f aca="false">IF(H41&gt;0,(B41+C41+D41+E41)/H41,0)</f>
        <v>0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72" t="s">
        <v>68</v>
      </c>
      <c r="M44" s="184" t="n">
        <f aca="false">IF(S41&gt;0,(M41+N41+O41+P41)/S41,0)</f>
        <v>0</v>
      </c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</row>
    <row r="45" customFormat="false" ht="12.75" hidden="false" customHeight="true" outlineLevel="0" collapsed="false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</row>
    <row r="46" customFormat="false" ht="12.75" hidden="false" customHeight="true" outlineLevel="0" collapsed="false">
      <c r="A46" s="155"/>
      <c r="B46" s="165"/>
      <c r="C46" s="155"/>
      <c r="D46" s="155"/>
      <c r="E46" s="155"/>
      <c r="F46" s="155"/>
      <c r="G46" s="155"/>
      <c r="H46" s="155"/>
      <c r="I46" s="16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</row>
    <row r="47" customFormat="false" ht="12.75" hidden="false" customHeight="true" outlineLevel="0" collapsed="false">
      <c r="A47" s="164" t="s">
        <v>88</v>
      </c>
      <c r="B47" s="166" t="s">
        <v>2</v>
      </c>
      <c r="C47" s="154"/>
      <c r="D47" s="154"/>
      <c r="E47" s="154"/>
      <c r="F47" s="154"/>
      <c r="G47" s="154"/>
      <c r="H47" s="155"/>
      <c r="I47" s="166" t="s">
        <v>4</v>
      </c>
      <c r="J47" s="154"/>
      <c r="K47" s="155"/>
      <c r="L47" s="164" t="s">
        <v>89</v>
      </c>
      <c r="M47" s="166" t="s">
        <v>2</v>
      </c>
      <c r="N47" s="154"/>
      <c r="O47" s="154"/>
      <c r="P47" s="154"/>
      <c r="Q47" s="154"/>
      <c r="R47" s="154"/>
      <c r="S47" s="155"/>
      <c r="T47" s="166" t="s">
        <v>4</v>
      </c>
      <c r="U47" s="154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</row>
    <row r="48" customFormat="false" ht="12.75" hidden="false" customHeight="true" outlineLevel="0" collapsed="false">
      <c r="A48" s="156"/>
      <c r="B48" s="167" t="s">
        <v>57</v>
      </c>
      <c r="C48" s="167" t="s">
        <v>56</v>
      </c>
      <c r="D48" s="167" t="s">
        <v>54</v>
      </c>
      <c r="E48" s="167" t="s">
        <v>58</v>
      </c>
      <c r="F48" s="167" t="s">
        <v>59</v>
      </c>
      <c r="G48" s="167" t="s">
        <v>5</v>
      </c>
      <c r="H48" s="168"/>
      <c r="I48" s="167" t="s">
        <v>61</v>
      </c>
      <c r="J48" s="167" t="s">
        <v>53</v>
      </c>
      <c r="K48" s="186"/>
      <c r="L48" s="156"/>
      <c r="M48" s="167" t="s">
        <v>57</v>
      </c>
      <c r="N48" s="167" t="s">
        <v>56</v>
      </c>
      <c r="O48" s="167" t="s">
        <v>54</v>
      </c>
      <c r="P48" s="167" t="s">
        <v>58</v>
      </c>
      <c r="Q48" s="167" t="s">
        <v>59</v>
      </c>
      <c r="R48" s="167" t="s">
        <v>5</v>
      </c>
      <c r="S48" s="168"/>
      <c r="T48" s="167" t="s">
        <v>61</v>
      </c>
      <c r="U48" s="167" t="s">
        <v>53</v>
      </c>
      <c r="V48" s="160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</row>
    <row r="49" customFormat="false" ht="12.75" hidden="false" customHeight="true" outlineLevel="0" collapsed="false">
      <c r="A49" s="156"/>
      <c r="B49" s="169" t="n">
        <f aca="false">COUNTIF(B139:AE139,B48)</f>
        <v>0</v>
      </c>
      <c r="C49" s="169" t="n">
        <f aca="false">COUNTIF(B139:AE139,C48)</f>
        <v>0</v>
      </c>
      <c r="D49" s="169" t="n">
        <f aca="false">COUNTIF(B139:AE139,D48)</f>
        <v>0</v>
      </c>
      <c r="E49" s="169" t="n">
        <f aca="false">COUNTIF(B139:AE139,E48)</f>
        <v>0</v>
      </c>
      <c r="F49" s="169" t="n">
        <f aca="false">COUNTIF(B139:AE139,F48)</f>
        <v>0</v>
      </c>
      <c r="G49" s="169" t="n">
        <f aca="false">SUM(B49:F49)</f>
        <v>0</v>
      </c>
      <c r="H49" s="168"/>
      <c r="I49" s="169" t="n">
        <f aca="false">COUNTIF(B139:AE139,I48)</f>
        <v>0</v>
      </c>
      <c r="J49" s="169" t="n">
        <f aca="false">COUNTIF(B139:AE139,J48)</f>
        <v>0</v>
      </c>
      <c r="K49" s="186"/>
      <c r="L49" s="156"/>
      <c r="M49" s="169" t="n">
        <f aca="false">COUNTIF(B140:AE140,M48)</f>
        <v>0</v>
      </c>
      <c r="N49" s="169" t="n">
        <f aca="false">COUNTIF(B140:AE140,N48)</f>
        <v>0</v>
      </c>
      <c r="O49" s="169" t="n">
        <f aca="false">COUNTIF(B140:AE140,O48)</f>
        <v>0</v>
      </c>
      <c r="P49" s="169" t="n">
        <f aca="false">COUNTIF(B140:AE140,P48)</f>
        <v>0</v>
      </c>
      <c r="Q49" s="169" t="n">
        <f aca="false">COUNTIF(B140:AE140,Q48)</f>
        <v>0</v>
      </c>
      <c r="R49" s="169" t="n">
        <f aca="false">SUM(M49:Q49)</f>
        <v>0</v>
      </c>
      <c r="S49" s="168"/>
      <c r="T49" s="169" t="n">
        <f aca="false">COUNTIF(B140:AE140,T48)</f>
        <v>0</v>
      </c>
      <c r="U49" s="169" t="n">
        <f aca="false">COUNTIF(B140:AE140,U48)</f>
        <v>0</v>
      </c>
      <c r="V49" s="160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</row>
    <row r="50" customFormat="false" ht="12.75" hidden="false" customHeight="true" outlineLevel="0" collapsed="false">
      <c r="A50" s="156"/>
      <c r="B50" s="170" t="n">
        <f aca="false">IF(G49&gt;0,B49/G49,0)</f>
        <v>0</v>
      </c>
      <c r="C50" s="170" t="n">
        <f aca="false">IF(G49&gt;0,C49/G49,0)</f>
        <v>0</v>
      </c>
      <c r="D50" s="170" t="n">
        <f aca="false">IF(G49&gt;0,D49/G49,0)</f>
        <v>0</v>
      </c>
      <c r="E50" s="170" t="n">
        <f aca="false">IF(G49&gt;0,E49/G49,0)</f>
        <v>0</v>
      </c>
      <c r="F50" s="170" t="n">
        <f aca="false">IF(G49&gt;0,F49/G49,0)</f>
        <v>0</v>
      </c>
      <c r="G50" s="171" t="n">
        <f aca="false">SUM(B50:F50)</f>
        <v>0</v>
      </c>
      <c r="H50" s="160"/>
      <c r="I50" s="163"/>
      <c r="J50" s="163"/>
      <c r="K50" s="153"/>
      <c r="L50" s="156"/>
      <c r="M50" s="170" t="n">
        <f aca="false">IF(R49&gt;0,M49/R49,0)</f>
        <v>0</v>
      </c>
      <c r="N50" s="170" t="n">
        <f aca="false">IF(R49&gt;0,N49/R49,0)</f>
        <v>0</v>
      </c>
      <c r="O50" s="170" t="n">
        <f aca="false">IF(R49&gt;0,O49/R49,0)</f>
        <v>0</v>
      </c>
      <c r="P50" s="170" t="n">
        <f aca="false">IF(R49&gt;0,P49/R49,0)</f>
        <v>0</v>
      </c>
      <c r="Q50" s="170" t="n">
        <f aca="false">IF(R49&gt;0,Q49/R49,0)</f>
        <v>0</v>
      </c>
      <c r="R50" s="171" t="n">
        <f aca="false">SUM(M50:Q50)</f>
        <v>0</v>
      </c>
      <c r="S50" s="160"/>
      <c r="T50" s="163"/>
      <c r="U50" s="163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</row>
    <row r="51" customFormat="false" ht="12.75" hidden="false" customHeight="true" outlineLevel="0" collapsed="false">
      <c r="A51" s="172" t="s">
        <v>67</v>
      </c>
      <c r="B51" s="173" t="n">
        <f aca="false">IF(G49&gt;0,(B49-F49)/G49,0)</f>
        <v>0</v>
      </c>
      <c r="C51" s="163"/>
      <c r="D51" s="174"/>
      <c r="E51" s="174"/>
      <c r="F51" s="174"/>
      <c r="G51" s="163"/>
      <c r="H51" s="155"/>
      <c r="I51" s="155"/>
      <c r="J51" s="155"/>
      <c r="K51" s="153"/>
      <c r="L51" s="172" t="s">
        <v>67</v>
      </c>
      <c r="M51" s="173" t="n">
        <f aca="false">IF(R49&gt;0,(M49-Q49)/R49,0)</f>
        <v>0</v>
      </c>
      <c r="N51" s="163"/>
      <c r="O51" s="174"/>
      <c r="P51" s="174"/>
      <c r="Q51" s="174"/>
      <c r="R51" s="163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</row>
    <row r="52" customFormat="false" ht="12.75" hidden="false" customHeight="true" outlineLevel="0" collapsed="false">
      <c r="A52" s="172" t="s">
        <v>68</v>
      </c>
      <c r="B52" s="176" t="n">
        <f aca="false">IF(G49&gt;0,(B49+C49)/G49,0)</f>
        <v>0</v>
      </c>
      <c r="C52" s="177"/>
      <c r="D52" s="155"/>
      <c r="E52" s="155"/>
      <c r="F52" s="155"/>
      <c r="G52" s="155"/>
      <c r="H52" s="155"/>
      <c r="I52" s="155"/>
      <c r="J52" s="155"/>
      <c r="K52" s="153"/>
      <c r="L52" s="172" t="s">
        <v>68</v>
      </c>
      <c r="M52" s="176" t="n">
        <f aca="false">IF(R49&gt;0,(M49+N49)/R49,0)</f>
        <v>0</v>
      </c>
      <c r="N52" s="177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</row>
    <row r="53" customFormat="false" ht="12.75" hidden="false" customHeight="true" outlineLevel="0" collapsed="false">
      <c r="A53" s="155"/>
      <c r="B53" s="178"/>
      <c r="C53" s="177"/>
      <c r="D53" s="155"/>
      <c r="E53" s="155"/>
      <c r="F53" s="155"/>
      <c r="G53" s="155"/>
      <c r="H53" s="155"/>
      <c r="I53" s="165" t="s">
        <v>69</v>
      </c>
      <c r="J53" s="155"/>
      <c r="K53" s="153"/>
      <c r="L53" s="155"/>
      <c r="M53" s="178"/>
      <c r="N53" s="177"/>
      <c r="O53" s="155"/>
      <c r="P53" s="155"/>
      <c r="Q53" s="155"/>
      <c r="R53" s="155"/>
      <c r="S53" s="155"/>
      <c r="T53" s="165" t="s">
        <v>69</v>
      </c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</row>
    <row r="54" customFormat="false" ht="12.75" hidden="false" customHeight="true" outlineLevel="0" collapsed="false">
      <c r="A54" s="155"/>
      <c r="B54" s="166" t="s">
        <v>1</v>
      </c>
      <c r="C54" s="154"/>
      <c r="D54" s="154"/>
      <c r="E54" s="154"/>
      <c r="F54" s="154"/>
      <c r="G54" s="154"/>
      <c r="H54" s="155"/>
      <c r="I54" s="179" t="s">
        <v>0</v>
      </c>
      <c r="J54" s="180" t="n">
        <f aca="false">B56+B63+I49</f>
        <v>0</v>
      </c>
      <c r="K54" s="153"/>
      <c r="L54" s="155"/>
      <c r="M54" s="166" t="s">
        <v>1</v>
      </c>
      <c r="N54" s="154"/>
      <c r="O54" s="154"/>
      <c r="P54" s="154"/>
      <c r="Q54" s="154"/>
      <c r="R54" s="154"/>
      <c r="S54" s="155"/>
      <c r="T54" s="179" t="s">
        <v>0</v>
      </c>
      <c r="U54" s="180" t="n">
        <f aca="false">M56+M63+T49</f>
        <v>0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</row>
    <row r="55" customFormat="false" ht="12.75" hidden="false" customHeight="true" outlineLevel="0" collapsed="false">
      <c r="A55" s="156"/>
      <c r="B55" s="167" t="s">
        <v>50</v>
      </c>
      <c r="C55" s="167" t="s">
        <v>45</v>
      </c>
      <c r="D55" s="167" t="s">
        <v>70</v>
      </c>
      <c r="E55" s="167" t="s">
        <v>71</v>
      </c>
      <c r="F55" s="167" t="s">
        <v>55</v>
      </c>
      <c r="G55" s="167" t="s">
        <v>5</v>
      </c>
      <c r="H55" s="160"/>
      <c r="I55" s="179" t="s">
        <v>72</v>
      </c>
      <c r="J55" s="180" t="n">
        <f aca="false">G63+F56</f>
        <v>0</v>
      </c>
      <c r="K55" s="153"/>
      <c r="L55" s="156"/>
      <c r="M55" s="167" t="s">
        <v>50</v>
      </c>
      <c r="N55" s="167" t="s">
        <v>45</v>
      </c>
      <c r="O55" s="167" t="s">
        <v>70</v>
      </c>
      <c r="P55" s="167" t="s">
        <v>71</v>
      </c>
      <c r="Q55" s="167" t="s">
        <v>55</v>
      </c>
      <c r="R55" s="167" t="s">
        <v>5</v>
      </c>
      <c r="S55" s="160"/>
      <c r="T55" s="179" t="s">
        <v>72</v>
      </c>
      <c r="U55" s="180" t="n">
        <f aca="false">R63+Q56</f>
        <v>0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</row>
    <row r="56" customFormat="false" ht="12.75" hidden="false" customHeight="true" outlineLevel="0" collapsed="false">
      <c r="A56" s="156"/>
      <c r="B56" s="169" t="n">
        <f aca="false">COUNTIF(B139:AE139,B55)</f>
        <v>0</v>
      </c>
      <c r="C56" s="169" t="n">
        <f aca="false">COUNTIF(B139:AE139,C55)</f>
        <v>0</v>
      </c>
      <c r="D56" s="169" t="n">
        <f aca="false">COUNTIF(B139:AE139,D55)</f>
        <v>0</v>
      </c>
      <c r="E56" s="169" t="n">
        <f aca="false">COUNTIF(B139:AE139,E55)</f>
        <v>0</v>
      </c>
      <c r="F56" s="169" t="n">
        <f aca="false">COUNTIF(B139:AE139,F55)</f>
        <v>0</v>
      </c>
      <c r="G56" s="169" t="n">
        <f aca="false">SUM(B56:F56)</f>
        <v>0</v>
      </c>
      <c r="H56" s="160"/>
      <c r="I56" s="179" t="s">
        <v>73</v>
      </c>
      <c r="J56" s="180" t="n">
        <f aca="false">F49</f>
        <v>0</v>
      </c>
      <c r="K56" s="153"/>
      <c r="L56" s="156"/>
      <c r="M56" s="169" t="n">
        <f aca="false">COUNTIF(B140:AE140,M55)</f>
        <v>0</v>
      </c>
      <c r="N56" s="169" t="n">
        <f aca="false">COUNTIF(B140:AE140,N55)</f>
        <v>0</v>
      </c>
      <c r="O56" s="169" t="n">
        <f aca="false">COUNTIF(B140:AE140,O55)</f>
        <v>0</v>
      </c>
      <c r="P56" s="169" t="n">
        <f aca="false">COUNTIF(B140:AE140,P55)</f>
        <v>0</v>
      </c>
      <c r="Q56" s="169" t="n">
        <f aca="false">COUNTIF(B140:AE140,Q55)</f>
        <v>0</v>
      </c>
      <c r="R56" s="169" t="n">
        <f aca="false">SUM(M56:Q56)</f>
        <v>0</v>
      </c>
      <c r="S56" s="160"/>
      <c r="T56" s="179" t="s">
        <v>73</v>
      </c>
      <c r="U56" s="180" t="n">
        <f aca="false">Q49</f>
        <v>0</v>
      </c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</row>
    <row r="57" customFormat="false" ht="12.75" hidden="false" customHeight="true" outlineLevel="0" collapsed="false">
      <c r="A57" s="156"/>
      <c r="B57" s="170" t="n">
        <f aca="false">IF(G56&gt;0,B56/G56,0)</f>
        <v>0</v>
      </c>
      <c r="C57" s="170" t="n">
        <f aca="false">IF(G46&gt;0,C56/G56,0)</f>
        <v>0</v>
      </c>
      <c r="D57" s="170" t="n">
        <f aca="false">IF(G56&gt;0,D56/G56,0)</f>
        <v>0</v>
      </c>
      <c r="E57" s="170" t="n">
        <f aca="false">IF(G46&gt;0,E56/G56,0)</f>
        <v>0</v>
      </c>
      <c r="F57" s="170" t="n">
        <f aca="false">IF(G46&gt;0,F56/G56,0)</f>
        <v>0</v>
      </c>
      <c r="G57" s="170" t="n">
        <f aca="false">SUM(B57:F57)</f>
        <v>0</v>
      </c>
      <c r="H57" s="160"/>
      <c r="I57" s="179" t="s">
        <v>74</v>
      </c>
      <c r="J57" s="180" t="n">
        <f aca="false">F63</f>
        <v>0</v>
      </c>
      <c r="K57" s="153"/>
      <c r="L57" s="156"/>
      <c r="M57" s="170" t="n">
        <f aca="false">IF(R56&gt;0,M56/R56,0)</f>
        <v>0</v>
      </c>
      <c r="N57" s="170" t="n">
        <f aca="false">IF(G113&gt;0,N56/R56,0)</f>
        <v>0</v>
      </c>
      <c r="O57" s="170" t="n">
        <f aca="false">IF(R56&gt;0,O56/R56,0)</f>
        <v>0</v>
      </c>
      <c r="P57" s="170" t="n">
        <f aca="false">IF(G113&gt;0,P56/R56,0)</f>
        <v>0</v>
      </c>
      <c r="Q57" s="170" t="n">
        <f aca="false">IF(G113&gt;0,Q56/R56,0)</f>
        <v>0</v>
      </c>
      <c r="R57" s="170" t="n">
        <f aca="false">SUM(M57:Q57)</f>
        <v>0</v>
      </c>
      <c r="S57" s="160"/>
      <c r="T57" s="179" t="s">
        <v>74</v>
      </c>
      <c r="U57" s="180" t="n">
        <f aca="false">Q63</f>
        <v>0</v>
      </c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</row>
    <row r="58" customFormat="false" ht="12.75" hidden="false" customHeight="true" outlineLevel="0" collapsed="false">
      <c r="A58" s="172" t="s">
        <v>67</v>
      </c>
      <c r="B58" s="173" t="n">
        <f aca="false">IF(G56&gt;0,(B56-F56)/G56,0)</f>
        <v>0</v>
      </c>
      <c r="C58" s="163"/>
      <c r="D58" s="163"/>
      <c r="E58" s="163"/>
      <c r="F58" s="163"/>
      <c r="G58" s="163"/>
      <c r="H58" s="155"/>
      <c r="I58" s="179" t="s">
        <v>75</v>
      </c>
      <c r="J58" s="181" t="n">
        <f aca="false">B51</f>
        <v>0</v>
      </c>
      <c r="K58" s="153"/>
      <c r="L58" s="172" t="s">
        <v>67</v>
      </c>
      <c r="M58" s="173" t="n">
        <f aca="false">IF(R56&gt;0,(M56-Q56)/R56,0)</f>
        <v>0</v>
      </c>
      <c r="N58" s="163"/>
      <c r="O58" s="163"/>
      <c r="P58" s="163"/>
      <c r="Q58" s="163"/>
      <c r="R58" s="163"/>
      <c r="S58" s="155"/>
      <c r="T58" s="179" t="s">
        <v>75</v>
      </c>
      <c r="U58" s="181" t="n">
        <f aca="false">M51</f>
        <v>0</v>
      </c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</row>
    <row r="59" customFormat="false" ht="12.75" hidden="false" customHeight="true" outlineLevel="0" collapsed="false">
      <c r="A59" s="172" t="s">
        <v>68</v>
      </c>
      <c r="B59" s="176" t="n">
        <f aca="false">IF(G56&gt;0,(B56+C56)/G56,0)</f>
        <v>0</v>
      </c>
      <c r="C59" s="155"/>
      <c r="D59" s="155"/>
      <c r="E59" s="155"/>
      <c r="F59" s="155"/>
      <c r="G59" s="155"/>
      <c r="H59" s="155"/>
      <c r="I59" s="179" t="s">
        <v>77</v>
      </c>
      <c r="J59" s="181" t="n">
        <f aca="false">B65</f>
        <v>0</v>
      </c>
      <c r="K59" s="153"/>
      <c r="L59" s="172" t="s">
        <v>68</v>
      </c>
      <c r="M59" s="176" t="n">
        <f aca="false">IF(R56&gt;0,(M56+N56)/R56,0)</f>
        <v>0</v>
      </c>
      <c r="N59" s="155"/>
      <c r="O59" s="155"/>
      <c r="P59" s="155"/>
      <c r="Q59" s="155"/>
      <c r="R59" s="155"/>
      <c r="S59" s="155"/>
      <c r="T59" s="179" t="s">
        <v>77</v>
      </c>
      <c r="U59" s="181" t="n">
        <f aca="false">M65</f>
        <v>0</v>
      </c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</row>
    <row r="60" customFormat="false" ht="12.75" hidden="false" customHeight="true" outlineLevel="0" collapsed="false">
      <c r="A60" s="155"/>
      <c r="B60" s="184"/>
      <c r="C60" s="155"/>
      <c r="D60" s="155"/>
      <c r="E60" s="155"/>
      <c r="F60" s="155"/>
      <c r="G60" s="155"/>
      <c r="H60" s="155"/>
      <c r="I60" s="155"/>
      <c r="J60" s="155"/>
      <c r="K60" s="153"/>
      <c r="L60" s="155"/>
      <c r="M60" s="178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</row>
    <row r="61" customFormat="false" ht="12.75" hidden="false" customHeight="true" outlineLevel="0" collapsed="false">
      <c r="A61" s="155"/>
      <c r="B61" s="166" t="s">
        <v>3</v>
      </c>
      <c r="C61" s="154"/>
      <c r="D61" s="154"/>
      <c r="E61" s="154"/>
      <c r="F61" s="154"/>
      <c r="G61" s="154"/>
      <c r="H61" s="154"/>
      <c r="I61" s="155"/>
      <c r="J61" s="155"/>
      <c r="K61" s="153"/>
      <c r="L61" s="155"/>
      <c r="M61" s="166" t="s">
        <v>3</v>
      </c>
      <c r="N61" s="154"/>
      <c r="O61" s="154"/>
      <c r="P61" s="154"/>
      <c r="Q61" s="154"/>
      <c r="R61" s="154"/>
      <c r="S61" s="154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</row>
    <row r="62" customFormat="false" ht="12.75" hidden="false" customHeight="true" outlineLevel="0" collapsed="false">
      <c r="A62" s="156"/>
      <c r="B62" s="167" t="s">
        <v>51</v>
      </c>
      <c r="C62" s="167" t="s">
        <v>47</v>
      </c>
      <c r="D62" s="167" t="s">
        <v>78</v>
      </c>
      <c r="E62" s="167" t="s">
        <v>49</v>
      </c>
      <c r="F62" s="167" t="s">
        <v>52</v>
      </c>
      <c r="G62" s="167" t="s">
        <v>46</v>
      </c>
      <c r="H62" s="167" t="s">
        <v>5</v>
      </c>
      <c r="I62" s="160"/>
      <c r="J62" s="155"/>
      <c r="K62" s="153"/>
      <c r="L62" s="156"/>
      <c r="M62" s="167" t="s">
        <v>51</v>
      </c>
      <c r="N62" s="167" t="s">
        <v>47</v>
      </c>
      <c r="O62" s="167" t="s">
        <v>78</v>
      </c>
      <c r="P62" s="167" t="s">
        <v>49</v>
      </c>
      <c r="Q62" s="167" t="s">
        <v>52</v>
      </c>
      <c r="R62" s="167" t="s">
        <v>46</v>
      </c>
      <c r="S62" s="167" t="s">
        <v>5</v>
      </c>
      <c r="T62" s="160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</row>
    <row r="63" customFormat="false" ht="12.75" hidden="false" customHeight="true" outlineLevel="0" collapsed="false">
      <c r="A63" s="156"/>
      <c r="B63" s="169" t="n">
        <f aca="false">COUNTIF(B139:AE139,B62)</f>
        <v>0</v>
      </c>
      <c r="C63" s="169" t="n">
        <f aca="false">COUNTIF(B139:AE139,C62)</f>
        <v>0</v>
      </c>
      <c r="D63" s="169" t="n">
        <f aca="false">COUNTIF(B139:AE139,D62)</f>
        <v>0</v>
      </c>
      <c r="E63" s="169" t="n">
        <f aca="false">COUNTIF(B139:AE139,E62)</f>
        <v>0</v>
      </c>
      <c r="F63" s="169" t="n">
        <f aca="false">COUNTIF(B139:AE139,F62)</f>
        <v>0</v>
      </c>
      <c r="G63" s="169" t="n">
        <f aca="false">COUNTIF(B139:AE139,G62)</f>
        <v>0</v>
      </c>
      <c r="H63" s="169" t="n">
        <f aca="false">SUM(B63:G63)</f>
        <v>0</v>
      </c>
      <c r="I63" s="160"/>
      <c r="J63" s="155"/>
      <c r="K63" s="153"/>
      <c r="L63" s="156"/>
      <c r="M63" s="169" t="n">
        <f aca="false">COUNTIF(B140:AE140,M62)</f>
        <v>0</v>
      </c>
      <c r="N63" s="169" t="n">
        <f aca="false">COUNTIF(B140:AE140,N62)</f>
        <v>0</v>
      </c>
      <c r="O63" s="169" t="n">
        <f aca="false">COUNTIF(B140:AE140,O62)</f>
        <v>0</v>
      </c>
      <c r="P63" s="169" t="n">
        <f aca="false">COUNTIF(B140:AE140,P62)</f>
        <v>0</v>
      </c>
      <c r="Q63" s="169" t="n">
        <f aca="false">COUNTIF(B140:AE140,Q62)</f>
        <v>0</v>
      </c>
      <c r="R63" s="169" t="n">
        <f aca="false">COUNTIF(B140:AE140,R62)</f>
        <v>0</v>
      </c>
      <c r="S63" s="169" t="n">
        <f aca="false">SUM(M63:R63)</f>
        <v>0</v>
      </c>
      <c r="T63" s="160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</row>
    <row r="64" customFormat="false" ht="12.75" hidden="false" customHeight="true" outlineLevel="0" collapsed="false">
      <c r="A64" s="156"/>
      <c r="B64" s="170" t="n">
        <f aca="false">IF(H63&gt;0,B63/H63,0)</f>
        <v>0</v>
      </c>
      <c r="C64" s="170" t="n">
        <f aca="false">IF(H63&gt;0,C63/H63,0)</f>
        <v>0</v>
      </c>
      <c r="D64" s="170" t="n">
        <f aca="false">IF(H63&gt;0,D63/H63,0)</f>
        <v>0</v>
      </c>
      <c r="E64" s="170" t="n">
        <f aca="false">IF(H63&gt;0,E63/H63,0)</f>
        <v>0</v>
      </c>
      <c r="F64" s="170" t="n">
        <f aca="false">IF(H63&gt;0,F63/H63,0)</f>
        <v>0</v>
      </c>
      <c r="G64" s="170" t="n">
        <f aca="false">IF(H63&gt;0,G63/H63,0)</f>
        <v>0</v>
      </c>
      <c r="H64" s="170" t="n">
        <f aca="false">SUM(B64:G64)</f>
        <v>0</v>
      </c>
      <c r="I64" s="160"/>
      <c r="J64" s="155"/>
      <c r="K64" s="153"/>
      <c r="L64" s="156"/>
      <c r="M64" s="170" t="n">
        <f aca="false">IF(S63&gt;0,M63/S63,0)</f>
        <v>0</v>
      </c>
      <c r="N64" s="170" t="n">
        <f aca="false">IF(S63&gt;0,N63/S63,0)</f>
        <v>0</v>
      </c>
      <c r="O64" s="170" t="n">
        <f aca="false">IF(S63&gt;0,O63/S63,0)</f>
        <v>0</v>
      </c>
      <c r="P64" s="170" t="n">
        <f aca="false">IF(S63&gt;0,P63/S63,0)</f>
        <v>0</v>
      </c>
      <c r="Q64" s="170" t="n">
        <f aca="false">IF(S63&gt;0,Q63/S63,0)</f>
        <v>0</v>
      </c>
      <c r="R64" s="170" t="n">
        <f aca="false">IF(S63&gt;0,R63/S63,0)</f>
        <v>0</v>
      </c>
      <c r="S64" s="170" t="n">
        <f aca="false">SUM(M64:R64)</f>
        <v>0</v>
      </c>
      <c r="T64" s="160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</row>
    <row r="65" customFormat="false" ht="12.75" hidden="false" customHeight="true" outlineLevel="0" collapsed="false">
      <c r="A65" s="172" t="s">
        <v>67</v>
      </c>
      <c r="B65" s="183" t="n">
        <f aca="false">IF(H63&gt;0,(B63-G63)/H63,0)</f>
        <v>0</v>
      </c>
      <c r="C65" s="163"/>
      <c r="D65" s="163"/>
      <c r="E65" s="163"/>
      <c r="F65" s="163"/>
      <c r="G65" s="163"/>
      <c r="H65" s="163"/>
      <c r="I65" s="155"/>
      <c r="J65" s="155"/>
      <c r="K65" s="153"/>
      <c r="L65" s="172" t="s">
        <v>67</v>
      </c>
      <c r="M65" s="183" t="n">
        <f aca="false">IF(S63&gt;0,(M63-R63)/S63,0)</f>
        <v>0</v>
      </c>
      <c r="N65" s="163"/>
      <c r="O65" s="163"/>
      <c r="P65" s="163"/>
      <c r="Q65" s="163"/>
      <c r="R65" s="163"/>
      <c r="S65" s="163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</row>
    <row r="66" customFormat="false" ht="12.75" hidden="false" customHeight="true" outlineLevel="0" collapsed="false">
      <c r="A66" s="172" t="s">
        <v>68</v>
      </c>
      <c r="B66" s="184" t="n">
        <f aca="false">IF(H63&gt;0,(B63+C63+D63+E63)/H63,0)</f>
        <v>0</v>
      </c>
      <c r="C66" s="155"/>
      <c r="D66" s="155"/>
      <c r="E66" s="155"/>
      <c r="F66" s="155"/>
      <c r="G66" s="155"/>
      <c r="H66" s="155"/>
      <c r="I66" s="155"/>
      <c r="J66" s="155"/>
      <c r="K66" s="153"/>
      <c r="L66" s="172" t="s">
        <v>68</v>
      </c>
      <c r="M66" s="184" t="n">
        <f aca="false">IF(S63&gt;0,(M63+N63+O63+P63)/S63,0)</f>
        <v>0</v>
      </c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</row>
    <row r="67" customFormat="false" ht="12.75" hidden="false" customHeight="true" outlineLevel="0" collapsed="false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</row>
    <row r="68" customFormat="false" ht="12.75" hidden="false" customHeight="true" outlineLevel="0" collapsed="false">
      <c r="A68" s="155"/>
      <c r="B68" s="18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</row>
    <row r="69" customFormat="false" ht="12.75" hidden="false" customHeight="true" outlineLevel="0" collapsed="false">
      <c r="A69" s="155"/>
      <c r="B69" s="165"/>
      <c r="C69" s="155"/>
      <c r="D69" s="155"/>
      <c r="E69" s="155"/>
      <c r="F69" s="155"/>
      <c r="G69" s="155"/>
      <c r="H69" s="155"/>
      <c r="I69" s="16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</row>
    <row r="70" customFormat="false" ht="12.75" hidden="false" customHeight="true" outlineLevel="0" collapsed="false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</row>
    <row r="71" customFormat="false" ht="12.75" hidden="false" customHeight="true" outlineLevel="0" collapsed="false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</row>
    <row r="72" customFormat="false" ht="12.75" hidden="false" customHeight="true" outlineLevel="0" collapsed="false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</row>
    <row r="73" customFormat="false" ht="12.75" hidden="false" customHeight="true" outlineLevel="0" collapsed="false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</row>
    <row r="74" customFormat="false" ht="12.75" hidden="false" customHeight="true" outlineLevel="0" collapsed="false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</row>
    <row r="75" customFormat="false" ht="12.75" hidden="false" customHeight="true" outlineLevel="0" collapsed="false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</row>
    <row r="76" customFormat="false" ht="12.75" hidden="false" customHeight="true" outlineLevel="0" collapsed="false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</row>
    <row r="77" customFormat="false" ht="12.75" hidden="false" customHeight="true" outlineLevel="0" collapsed="false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</row>
    <row r="78" customFormat="false" ht="12.75" hidden="false" customHeight="true" outlineLevel="0" collapsed="false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</row>
    <row r="79" customFormat="false" ht="12.75" hidden="false" customHeight="true" outlineLevel="0" collapsed="false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</row>
    <row r="80" customFormat="false" ht="12.75" hidden="false" customHeight="true" outlineLevel="0" collapsed="false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</row>
    <row r="81" customFormat="false" ht="12.75" hidden="false" customHeight="true" outlineLevel="0" collapsed="false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</row>
    <row r="82" customFormat="false" ht="12.75" hidden="false" customHeight="true" outlineLevel="0" collapsed="false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</row>
    <row r="83" customFormat="false" ht="12.75" hidden="false" customHeight="true" outlineLevel="0" collapsed="false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</row>
    <row r="84" customFormat="false" ht="12.75" hidden="false" customHeight="true" outlineLevel="0" collapsed="false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</row>
    <row r="85" customFormat="false" ht="12.75" hidden="false" customHeight="true" outlineLevel="0" collapsed="false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</row>
    <row r="86" customFormat="false" ht="12.75" hidden="false" customHeight="true" outlineLevel="0" collapsed="false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</row>
    <row r="87" customFormat="false" ht="12.75" hidden="false" customHeight="true" outlineLevel="0" collapsed="false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</row>
    <row r="88" customFormat="false" ht="12.75" hidden="false" customHeight="true" outlineLevel="0" collapsed="false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</row>
    <row r="89" customFormat="false" ht="12.75" hidden="false" customHeight="true" outlineLevel="0" collapsed="false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</row>
    <row r="90" customFormat="false" ht="12.75" hidden="false" customHeight="true" outlineLevel="0" collapsed="false">
      <c r="A90" s="155"/>
      <c r="B90" s="18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</row>
    <row r="91" customFormat="false" ht="12.75" hidden="false" customHeight="true" outlineLevel="0" collapsed="false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</row>
    <row r="92" customFormat="false" ht="12.75" hidden="false" customHeight="true" outlineLevel="0" collapsed="false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</row>
    <row r="93" customFormat="false" ht="12.75" hidden="false" customHeight="true" outlineLevel="0" collapsed="false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</row>
    <row r="94" customFormat="false" ht="12.75" hidden="false" customHeight="true" outlineLevel="0" collapsed="false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</row>
    <row r="95" customFormat="false" ht="12.75" hidden="false" customHeight="true" outlineLevel="0" collapsed="false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</row>
    <row r="96" customFormat="false" ht="12.75" hidden="false" customHeight="true" outlineLevel="0" collapsed="false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</row>
    <row r="97" customFormat="false" ht="12.75" hidden="false" customHeight="true" outlineLevel="0" collapsed="false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</row>
    <row r="98" customFormat="false" ht="12.75" hidden="false" customHeight="true" outlineLevel="0" collapsed="false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</row>
    <row r="99" customFormat="false" ht="12.75" hidden="false" customHeight="true" outlineLevel="0" collapsed="false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</row>
    <row r="100" customFormat="false" ht="12.75" hidden="false" customHeight="true" outlineLevel="0" collapsed="false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</row>
    <row r="101" customFormat="false" ht="12.75" hidden="false" customHeight="true" outlineLevel="0" collapsed="false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</row>
    <row r="102" customFormat="false" ht="12.75" hidden="false" customHeight="true" outlineLevel="0" collapsed="false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</row>
    <row r="103" customFormat="false" ht="12.75" hidden="false" customHeight="true" outlineLevel="0" collapsed="false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</row>
    <row r="104" customFormat="false" ht="12.75" hidden="false" customHeight="true" outlineLevel="0" collapsed="false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</row>
    <row r="105" customFormat="false" ht="12.75" hidden="false" customHeight="true" outlineLevel="0" collapsed="false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</row>
    <row r="106" customFormat="false" ht="12.75" hidden="false" customHeight="true" outlineLevel="0" collapsed="false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</row>
    <row r="107" customFormat="false" ht="12.75" hidden="false" customHeight="true" outlineLevel="0" collapsed="false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</row>
    <row r="108" customFormat="false" ht="12.75" hidden="false" customHeight="true" outlineLevel="0" collapsed="false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</row>
    <row r="109" customFormat="false" ht="12.75" hidden="false" customHeight="true" outlineLevel="0" collapsed="false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</row>
    <row r="110" customFormat="false" ht="12.75" hidden="false" customHeight="true" outlineLevel="0" collapsed="false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</row>
    <row r="111" customFormat="false" ht="12.75" hidden="false" customHeight="true" outlineLevel="0" collapsed="false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</row>
    <row r="112" customFormat="false" ht="12.75" hidden="false" customHeight="true" outlineLevel="0" collapsed="false">
      <c r="A112" s="155"/>
      <c r="B112" s="184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</row>
    <row r="113" customFormat="false" ht="12.75" hidden="false" customHeight="true" outlineLevel="0" collapsed="false">
      <c r="A113" s="155"/>
      <c r="B113" s="165"/>
      <c r="C113" s="155"/>
      <c r="D113" s="155"/>
      <c r="E113" s="155"/>
      <c r="F113" s="155"/>
      <c r="G113" s="155"/>
      <c r="H113" s="155"/>
      <c r="I113" s="16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customFormat="false" ht="12.75" hidden="false" customHeight="true" outlineLevel="0" collapsed="false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</row>
    <row r="115" customFormat="false" ht="12.75" hidden="false" customHeight="true" outlineLevel="0" collapsed="false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</row>
    <row r="116" customFormat="false" ht="12.75" hidden="false" customHeight="true" outlineLevel="0" collapsed="false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</row>
    <row r="117" customFormat="false" ht="12.75" hidden="false" customHeight="true" outlineLevel="0" collapsed="false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</row>
    <row r="118" customFormat="false" ht="12.75" hidden="false" customHeight="true" outlineLevel="0" collapsed="false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</row>
    <row r="119" customFormat="false" ht="12.75" hidden="false" customHeight="true" outlineLevel="0" collapsed="false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</row>
    <row r="120" customFormat="false" ht="12.75" hidden="false" customHeight="true" outlineLevel="0" collapsed="false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</row>
    <row r="121" customFormat="false" ht="12.75" hidden="false" customHeight="true" outlineLevel="0" collapsed="false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</row>
    <row r="122" customFormat="false" ht="12.75" hidden="false" customHeight="true" outlineLevel="0" collapsed="false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</row>
    <row r="123" customFormat="false" ht="12.75" hidden="false" customHeight="true" outlineLevel="0" collapsed="false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</row>
    <row r="124" customFormat="false" ht="12.75" hidden="false" customHeight="true" outlineLevel="0" collapsed="false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</row>
    <row r="125" customFormat="false" ht="12.75" hidden="false" customHeight="true" outlineLevel="0" collapsed="false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</row>
    <row r="126" customFormat="false" ht="12.75" hidden="false" customHeight="true" outlineLevel="0" collapsed="false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</row>
    <row r="127" customFormat="false" ht="12.75" hidden="false" customHeight="true" outlineLevel="0" collapsed="false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</row>
    <row r="128" customFormat="false" ht="12.75" hidden="false" customHeight="true" outlineLevel="0" collapsed="false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</row>
    <row r="129" customFormat="false" ht="12.75" hidden="false" customHeight="true" outlineLevel="0" collapsed="false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</row>
    <row r="130" customFormat="false" ht="12.75" hidden="false" customHeight="true" outlineLevel="0" collapsed="false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</row>
    <row r="131" customFormat="false" ht="12.75" hidden="false" customHeight="true" outlineLevel="0" collapsed="false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</row>
    <row r="132" customFormat="false" ht="12.75" hidden="false" customHeight="true" outlineLevel="0" collapsed="false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</row>
    <row r="133" customFormat="false" ht="12.75" hidden="false" customHeight="true" outlineLevel="0" collapsed="false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</row>
    <row r="134" customFormat="false" ht="12.75" hidden="false" customHeight="true" outlineLevel="0" collapsed="false">
      <c r="A134" s="155"/>
      <c r="B134" s="184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</row>
    <row r="135" customFormat="false" ht="12.75" hidden="false" customHeight="true" outlineLevel="0" collapsed="false">
      <c r="A135" s="172"/>
      <c r="B135" s="184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</row>
    <row r="136" customFormat="false" ht="12.75" hidden="false" customHeight="true" outlineLevel="0" collapsed="false">
      <c r="A136" s="187" t="s">
        <v>90</v>
      </c>
      <c r="B136" s="187" t="str">
        <f aca="false">VLOOKUP(B1,Dati!B2:AF13,2,0)</f>
        <v>B=</v>
      </c>
      <c r="C136" s="187" t="n">
        <f aca="false">VLOOKUP(B1,Dati!B2:AF13,3,0)</f>
        <v>0</v>
      </c>
      <c r="D136" s="187" t="n">
        <f aca="false">VLOOKUP(B1,Dati!B2:AF13,4,0)</f>
        <v>0</v>
      </c>
      <c r="E136" s="187" t="n">
        <f aca="false">VLOOKUP(B1,Dati!B2:AF13,5,0)</f>
        <v>0</v>
      </c>
      <c r="F136" s="187" t="n">
        <f aca="false">VLOOKUP(B1,Dati!B2:AF13,6,0)</f>
        <v>0</v>
      </c>
      <c r="G136" s="187" t="n">
        <f aca="false">VLOOKUP(B1,Dati!B2:AF13,7,0)</f>
        <v>0</v>
      </c>
      <c r="H136" s="187" t="n">
        <f aca="false">VLOOKUP(B1,Dati!B2:AF13,8,0)</f>
        <v>0</v>
      </c>
      <c r="I136" s="187" t="n">
        <f aca="false">VLOOKUP(B1,Dati!B2:AF13,9,0)</f>
        <v>0</v>
      </c>
      <c r="J136" s="187" t="n">
        <f aca="false">VLOOKUP(B1,Dati!B2:AF13,10,0)</f>
        <v>0</v>
      </c>
      <c r="K136" s="187" t="n">
        <f aca="false">VLOOKUP(B1,Dati!B2:AF13,11,0)</f>
        <v>0</v>
      </c>
      <c r="L136" s="187" t="n">
        <f aca="false">VLOOKUP(B1,Dati!B2:AF13,12,0)</f>
        <v>0</v>
      </c>
      <c r="M136" s="187" t="n">
        <f aca="false">VLOOKUP(B1,Dati!B2:AF13,13,0)</f>
        <v>0</v>
      </c>
      <c r="N136" s="187" t="n">
        <f aca="false">VLOOKUP(B1,Dati!B2:AF13,14,0)</f>
        <v>0</v>
      </c>
      <c r="O136" s="187" t="n">
        <f aca="false">VLOOKUP(B1,Dati!B2:AF13,15,0)</f>
        <v>0</v>
      </c>
      <c r="P136" s="187" t="n">
        <f aca="false">VLOOKUP(B1,Dati!B2:AF13,16,0)</f>
        <v>0</v>
      </c>
      <c r="Q136" s="187" t="n">
        <f aca="false">VLOOKUP(B1,Dati!B2:AF13,17,0)</f>
        <v>0</v>
      </c>
      <c r="R136" s="187" t="n">
        <f aca="false">VLOOKUP(B1,Dati!B2:AF13,18,0)</f>
        <v>0</v>
      </c>
      <c r="S136" s="187" t="n">
        <f aca="false">VLOOKUP(B1,Dati!B2:AF13,19,0)</f>
        <v>0</v>
      </c>
      <c r="T136" s="187" t="n">
        <f aca="false">VLOOKUP(B1,Dati!B2:AF13,20,0)</f>
        <v>0</v>
      </c>
      <c r="U136" s="187" t="n">
        <f aca="false">VLOOKUP(B1,Dati!B2:AF13,21,0)</f>
        <v>0</v>
      </c>
      <c r="V136" s="187" t="n">
        <f aca="false">VLOOKUP(B1,Dati!B2:AF13,22,0)</f>
        <v>0</v>
      </c>
      <c r="W136" s="187" t="n">
        <f aca="false">VLOOKUP(B1,Dati!B2:AF13,23,0)</f>
        <v>0</v>
      </c>
      <c r="X136" s="187" t="n">
        <f aca="false">VLOOKUP(B1,Dati!B2:AF13,24,0)</f>
        <v>0</v>
      </c>
      <c r="Y136" s="187" t="n">
        <f aca="false">VLOOKUP(B1,Dati!B2:AF13,25,0)</f>
        <v>0</v>
      </c>
      <c r="Z136" s="187" t="n">
        <f aca="false">VLOOKUP(B1,Dati!B2:AF13,26,0)</f>
        <v>0</v>
      </c>
      <c r="AA136" s="187" t="n">
        <f aca="false">VLOOKUP(B1,Dati!B2:AF13,27,0)</f>
        <v>0</v>
      </c>
      <c r="AB136" s="187" t="n">
        <f aca="false">VLOOKUP(B1,Dati!B2:AF13,28,0)</f>
        <v>0</v>
      </c>
      <c r="AC136" s="187" t="n">
        <f aca="false">VLOOKUP(B1,Dati!B2:AF13,29,0)</f>
        <v>0</v>
      </c>
      <c r="AD136" s="187" t="n">
        <f aca="false">VLOOKUP(B1,Dati!B2:AF13,30,0)</f>
        <v>0</v>
      </c>
      <c r="AE136" s="187" t="n">
        <f aca="false">VLOOKUP(B1,Dati!B2:AF13,31,0)</f>
        <v>0</v>
      </c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</row>
    <row r="137" customFormat="false" ht="12.75" hidden="false" customHeight="true" outlineLevel="0" collapsed="false">
      <c r="A137" s="187" t="s">
        <v>91</v>
      </c>
      <c r="B137" s="187" t="e">
        <f aca="false">VLOOKUP(B1,Dati!B16:AF27,2,0)</f>
        <v>#N/A</v>
      </c>
      <c r="C137" s="187" t="e">
        <f aca="false">VLOOKUP(B1,Dati!B16:AF27,3,0)</f>
        <v>#N/A</v>
      </c>
      <c r="D137" s="187" t="e">
        <f aca="false">VLOOKUP(B1,Dati!B16:AF27,4,0)</f>
        <v>#N/A</v>
      </c>
      <c r="E137" s="187" t="e">
        <f aca="false">VLOOKUP(B1,Dati!B16:AF27,5,0)</f>
        <v>#N/A</v>
      </c>
      <c r="F137" s="187" t="e">
        <f aca="false">VLOOKUP(B1,Dati!B16:AF27,6,0)</f>
        <v>#N/A</v>
      </c>
      <c r="G137" s="187" t="e">
        <f aca="false">VLOOKUP(B1,Dati!B16:AF27,7,0)</f>
        <v>#N/A</v>
      </c>
      <c r="H137" s="187" t="e">
        <f aca="false">VLOOKUP(B1,Dati!B16:AF27,8,0)</f>
        <v>#N/A</v>
      </c>
      <c r="I137" s="187" t="e">
        <f aca="false">VLOOKUP(B1,Dati!B16:AF27,9,0)</f>
        <v>#N/A</v>
      </c>
      <c r="J137" s="187" t="e">
        <f aca="false">VLOOKUP(B1,Dati!B16:AF27,10,0)</f>
        <v>#N/A</v>
      </c>
      <c r="K137" s="187" t="e">
        <f aca="false">VLOOKUP(B1,Dati!B16:AF27,11,0)</f>
        <v>#N/A</v>
      </c>
      <c r="L137" s="187" t="e">
        <f aca="false">VLOOKUP(B1,Dati!B16:AF27,12,0)</f>
        <v>#N/A</v>
      </c>
      <c r="M137" s="187" t="e">
        <f aca="false">VLOOKUP(B1,Dati!B16:AF27,13,0)</f>
        <v>#N/A</v>
      </c>
      <c r="N137" s="187" t="e">
        <f aca="false">VLOOKUP(B1,Dati!B16:AF27,14,0)</f>
        <v>#N/A</v>
      </c>
      <c r="O137" s="187" t="e">
        <f aca="false">VLOOKUP(B1,Dati!B16:AF27,15,0)</f>
        <v>#N/A</v>
      </c>
      <c r="P137" s="187" t="e">
        <f aca="false">VLOOKUP(B1,Dati!B16:AF27,16,0)</f>
        <v>#N/A</v>
      </c>
      <c r="Q137" s="187" t="e">
        <f aca="false">VLOOKUP(B1,Dati!B16:AF27,17,0)</f>
        <v>#N/A</v>
      </c>
      <c r="R137" s="187" t="e">
        <f aca="false">VLOOKUP(B1,Dati!B16:AF27,18,0)</f>
        <v>#N/A</v>
      </c>
      <c r="S137" s="187" t="e">
        <f aca="false">VLOOKUP(B1,Dati!B16:AF27,19,0)</f>
        <v>#N/A</v>
      </c>
      <c r="T137" s="187" t="e">
        <f aca="false">VLOOKUP(B1,Dati!B16:AF27,20,0)</f>
        <v>#N/A</v>
      </c>
      <c r="U137" s="187" t="e">
        <f aca="false">VLOOKUP(B1,Dati!B16:AF27,21,0)</f>
        <v>#N/A</v>
      </c>
      <c r="V137" s="187" t="e">
        <f aca="false">VLOOKUP(B1,Dati!B16:AF27,22,0)</f>
        <v>#N/A</v>
      </c>
      <c r="W137" s="187" t="e">
        <f aca="false">VLOOKUP(B1,Dati!B16:AF27,23,0)</f>
        <v>#N/A</v>
      </c>
      <c r="X137" s="187" t="e">
        <f aca="false">VLOOKUP(B1,Dati!B16:AF27,24,0)</f>
        <v>#N/A</v>
      </c>
      <c r="Y137" s="187" t="e">
        <f aca="false">VLOOKUP(B1,Dati!B16:AF27,25,0)</f>
        <v>#N/A</v>
      </c>
      <c r="Z137" s="187" t="e">
        <f aca="false">VLOOKUP(B1,Dati!B16:AF27,26,0)</f>
        <v>#N/A</v>
      </c>
      <c r="AA137" s="187" t="e">
        <f aca="false">VLOOKUP(B1,Dati!B16:AF27,27,0)</f>
        <v>#N/A</v>
      </c>
      <c r="AB137" s="187" t="e">
        <f aca="false">VLOOKUP(B1,Dati!B16:AF27,28,0)</f>
        <v>#N/A</v>
      </c>
      <c r="AC137" s="187" t="e">
        <f aca="false">VLOOKUP(B1,Dati!B16:AF27,29,0)</f>
        <v>#N/A</v>
      </c>
      <c r="AD137" s="187" t="e">
        <f aca="false">VLOOKUP(B1,Dati!B16:AF27,30,0)</f>
        <v>#N/A</v>
      </c>
      <c r="AE137" s="187" t="e">
        <f aca="false">VLOOKUP(B1,Dati!B16:AF27,31,0)</f>
        <v>#N/A</v>
      </c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</row>
    <row r="138" customFormat="false" ht="12.75" hidden="false" customHeight="true" outlineLevel="0" collapsed="false">
      <c r="A138" s="187" t="s">
        <v>92</v>
      </c>
      <c r="B138" s="187" t="e">
        <f aca="false">VLOOKUP(B1,Dati!B30:AF41,2,0)</f>
        <v>#N/A</v>
      </c>
      <c r="C138" s="187" t="e">
        <f aca="false">VLOOKUP(B1,Dati!B30:AF41,3,0)</f>
        <v>#N/A</v>
      </c>
      <c r="D138" s="187" t="e">
        <f aca="false">VLOOKUP(B1,Dati!B30:AF41,4,0)</f>
        <v>#N/A</v>
      </c>
      <c r="E138" s="187" t="e">
        <f aca="false">VLOOKUP(B1,Dati!B30:AF41,5,0)</f>
        <v>#N/A</v>
      </c>
      <c r="F138" s="187" t="e">
        <f aca="false">VLOOKUP(B1,Dati!B30:AF41,6,0)</f>
        <v>#N/A</v>
      </c>
      <c r="G138" s="187" t="e">
        <f aca="false">VLOOKUP(B1,Dati!B30:AF41,7,0)</f>
        <v>#N/A</v>
      </c>
      <c r="H138" s="187" t="e">
        <f aca="false">VLOOKUP(B1,Dati!B30:AF41,8,0)</f>
        <v>#N/A</v>
      </c>
      <c r="I138" s="187" t="e">
        <f aca="false">VLOOKUP(B1,Dati!B30:AF41,9,0)</f>
        <v>#N/A</v>
      </c>
      <c r="J138" s="187" t="e">
        <f aca="false">VLOOKUP(B1,Dati!B30:AF41,10,0)</f>
        <v>#N/A</v>
      </c>
      <c r="K138" s="187" t="e">
        <f aca="false">VLOOKUP(B1,Dati!B30:AF41,11,0)</f>
        <v>#N/A</v>
      </c>
      <c r="L138" s="187" t="e">
        <f aca="false">VLOOKUP(B1,Dati!B30:AF41,12,0)</f>
        <v>#N/A</v>
      </c>
      <c r="M138" s="187" t="e">
        <f aca="false">VLOOKUP(B1,Dati!B30:AF41,13,0)</f>
        <v>#N/A</v>
      </c>
      <c r="N138" s="187" t="e">
        <f aca="false">VLOOKUP(B1,Dati!B30:AF41,14,0)</f>
        <v>#N/A</v>
      </c>
      <c r="O138" s="187" t="e">
        <f aca="false">VLOOKUP(B1,Dati!B30:AF41,15,0)</f>
        <v>#N/A</v>
      </c>
      <c r="P138" s="187" t="e">
        <f aca="false">VLOOKUP(B1,Dati!B30:AF41,16,0)</f>
        <v>#N/A</v>
      </c>
      <c r="Q138" s="187" t="e">
        <f aca="false">VLOOKUP(B1,Dati!B30:AF41,17,0)</f>
        <v>#N/A</v>
      </c>
      <c r="R138" s="187" t="e">
        <f aca="false">VLOOKUP(B1,Dati!B30:AF41,18,0)</f>
        <v>#N/A</v>
      </c>
      <c r="S138" s="187" t="e">
        <f aca="false">VLOOKUP(B1,Dati!B30:AF41,19,0)</f>
        <v>#N/A</v>
      </c>
      <c r="T138" s="187" t="e">
        <f aca="false">VLOOKUP(B1,Dati!B30:AF41,20,0)</f>
        <v>#N/A</v>
      </c>
      <c r="U138" s="187" t="e">
        <f aca="false">VLOOKUP(B1,Dati!B30:AF41,21,0)</f>
        <v>#N/A</v>
      </c>
      <c r="V138" s="187" t="e">
        <f aca="false">VLOOKUP(B1,Dati!B30:AF41,22,0)</f>
        <v>#N/A</v>
      </c>
      <c r="W138" s="187" t="e">
        <f aca="false">VLOOKUP(B1,Dati!B30:AF41,23,0)</f>
        <v>#N/A</v>
      </c>
      <c r="X138" s="187" t="e">
        <f aca="false">VLOOKUP(B1,Dati!B30:AF41,24,0)</f>
        <v>#N/A</v>
      </c>
      <c r="Y138" s="187" t="e">
        <f aca="false">VLOOKUP(B1,Dati!B30:AF41,25,0)</f>
        <v>#N/A</v>
      </c>
      <c r="Z138" s="187" t="e">
        <f aca="false">VLOOKUP(B1,Dati!B30:AF41,26,0)</f>
        <v>#N/A</v>
      </c>
      <c r="AA138" s="187" t="e">
        <f aca="false">VLOOKUP(B1,Dati!B30:AF41,27,0)</f>
        <v>#N/A</v>
      </c>
      <c r="AB138" s="187" t="e">
        <f aca="false">VLOOKUP(B1,Dati!B30:AF41,28,0)</f>
        <v>#N/A</v>
      </c>
      <c r="AC138" s="187" t="e">
        <f aca="false">VLOOKUP(B1,Dati!B30:AF41,29,0)</f>
        <v>#N/A</v>
      </c>
      <c r="AD138" s="187" t="e">
        <f aca="false">VLOOKUP(B1,Dati!B30:AF41,30,0)</f>
        <v>#N/A</v>
      </c>
      <c r="AE138" s="187" t="e">
        <f aca="false">VLOOKUP(B1,Dati!B30:AF41,31,0)</f>
        <v>#N/A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</row>
    <row r="139" customFormat="false" ht="12.75" hidden="false" customHeight="true" outlineLevel="0" collapsed="false">
      <c r="A139" s="187" t="s">
        <v>93</v>
      </c>
      <c r="B139" s="187" t="e">
        <f aca="false">VLOOKUP(B1,Dati!B44:AF55,2,0)</f>
        <v>#N/A</v>
      </c>
      <c r="C139" s="187" t="e">
        <f aca="false">VLOOKUP(B1,Dati!B44:AF55,3,0)</f>
        <v>#N/A</v>
      </c>
      <c r="D139" s="187" t="e">
        <f aca="false">VLOOKUP(B1,Dati!B44:AF55,4,0)</f>
        <v>#N/A</v>
      </c>
      <c r="E139" s="187" t="e">
        <f aca="false">VLOOKUP(B1,Dati!B44:AF55,5,0)</f>
        <v>#N/A</v>
      </c>
      <c r="F139" s="187" t="e">
        <f aca="false">VLOOKUP(B1,Dati!B44:AF55,6,0)</f>
        <v>#N/A</v>
      </c>
      <c r="G139" s="187" t="e">
        <f aca="false">VLOOKUP(B1,Dati!B44:AF55,7,0)</f>
        <v>#N/A</v>
      </c>
      <c r="H139" s="187" t="e">
        <f aca="false">VLOOKUP(B1,Dati!B44:AF55,8,0)</f>
        <v>#N/A</v>
      </c>
      <c r="I139" s="187" t="e">
        <f aca="false">VLOOKUP(B1,Dati!B44:AF55,9,0)</f>
        <v>#N/A</v>
      </c>
      <c r="J139" s="187" t="e">
        <f aca="false">VLOOKUP(B1,Dati!B44:AF55,10,0)</f>
        <v>#N/A</v>
      </c>
      <c r="K139" s="187" t="e">
        <f aca="false">VLOOKUP(B1,Dati!B44:AF55,11,0)</f>
        <v>#N/A</v>
      </c>
      <c r="L139" s="187" t="e">
        <f aca="false">VLOOKUP(B1,Dati!B44:AF55,12,0)</f>
        <v>#N/A</v>
      </c>
      <c r="M139" s="187" t="e">
        <f aca="false">VLOOKUP(B1,Dati!B44:AF55,13,0)</f>
        <v>#N/A</v>
      </c>
      <c r="N139" s="187" t="e">
        <f aca="false">VLOOKUP(B1,Dati!B44:AF55,14,0)</f>
        <v>#N/A</v>
      </c>
      <c r="O139" s="187" t="e">
        <f aca="false">VLOOKUP(B1,Dati!B44:AF55,15,0)</f>
        <v>#N/A</v>
      </c>
      <c r="P139" s="187" t="e">
        <f aca="false">VLOOKUP(B1,Dati!B44:AF55,16,0)</f>
        <v>#N/A</v>
      </c>
      <c r="Q139" s="187" t="e">
        <f aca="false">VLOOKUP(B1,Dati!B44:AF55,17,0)</f>
        <v>#N/A</v>
      </c>
      <c r="R139" s="187" t="e">
        <f aca="false">VLOOKUP(B1,Dati!B44:AF55,18,0)</f>
        <v>#N/A</v>
      </c>
      <c r="S139" s="187" t="e">
        <f aca="false">VLOOKUP(B1,Dati!B44:AF55,19,0)</f>
        <v>#N/A</v>
      </c>
      <c r="T139" s="187" t="e">
        <f aca="false">VLOOKUP(B1,Dati!B44:AF55,20,0)</f>
        <v>#N/A</v>
      </c>
      <c r="U139" s="187" t="e">
        <f aca="false">VLOOKUP(B1,Dati!B44:AF55,21,0)</f>
        <v>#N/A</v>
      </c>
      <c r="V139" s="187" t="e">
        <f aca="false">VLOOKUP(B1,Dati!B44:AF55,22,0)</f>
        <v>#N/A</v>
      </c>
      <c r="W139" s="187" t="e">
        <f aca="false">VLOOKUP(B1,Dati!B44:AF55,23,0)</f>
        <v>#N/A</v>
      </c>
      <c r="X139" s="187" t="e">
        <f aca="false">VLOOKUP(B1,Dati!B44:AF55,24,0)</f>
        <v>#N/A</v>
      </c>
      <c r="Y139" s="187" t="e">
        <f aca="false">VLOOKUP(B1,Dati!B44:AF55,25,0)</f>
        <v>#N/A</v>
      </c>
      <c r="Z139" s="187" t="e">
        <f aca="false">VLOOKUP(B1,Dati!B44:AF55,26,0)</f>
        <v>#N/A</v>
      </c>
      <c r="AA139" s="187" t="e">
        <f aca="false">VLOOKUP(B1,Dati!B44:AF55,27,0)</f>
        <v>#N/A</v>
      </c>
      <c r="AB139" s="187" t="e">
        <f aca="false">VLOOKUP(B1,Dati!B44:AF55,28,0)</f>
        <v>#N/A</v>
      </c>
      <c r="AC139" s="187" t="e">
        <f aca="false">VLOOKUP(B1,Dati!B44:AF55,29,0)</f>
        <v>#N/A</v>
      </c>
      <c r="AD139" s="187" t="e">
        <f aca="false">VLOOKUP(B1,Dati!B44:AF55,30,0)</f>
        <v>#N/A</v>
      </c>
      <c r="AE139" s="187" t="e">
        <f aca="false">VLOOKUP(B1,Dati!B44:AF55,31,0)</f>
        <v>#N/A</v>
      </c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</row>
    <row r="140" customFormat="false" ht="12.75" hidden="false" customHeight="true" outlineLevel="0" collapsed="false">
      <c r="A140" s="187" t="s">
        <v>94</v>
      </c>
      <c r="B140" s="187" t="e">
        <f aca="false">VLOOKUP(B1,Dati!B58:AF69,2,0)</f>
        <v>#N/A</v>
      </c>
      <c r="C140" s="187" t="e">
        <f aca="false">VLOOKUP(B1,Dati!B58:AF69,3,0)</f>
        <v>#N/A</v>
      </c>
      <c r="D140" s="187" t="e">
        <f aca="false">VLOOKUP(B1,Dati!B58:AF69,4,0)</f>
        <v>#N/A</v>
      </c>
      <c r="E140" s="187" t="e">
        <f aca="false">VLOOKUP(B1,Dati!B58:AF69,5,0)</f>
        <v>#N/A</v>
      </c>
      <c r="F140" s="187" t="e">
        <f aca="false">VLOOKUP(B1,Dati!B58:AF69,6,0)</f>
        <v>#N/A</v>
      </c>
      <c r="G140" s="187" t="e">
        <f aca="false">VLOOKUP(B1,Dati!B58:AF69,7,0)</f>
        <v>#N/A</v>
      </c>
      <c r="H140" s="187" t="e">
        <f aca="false">VLOOKUP(B1,Dati!B58:AF69,8,0)</f>
        <v>#N/A</v>
      </c>
      <c r="I140" s="187" t="e">
        <f aca="false">VLOOKUP(B1,Dati!B58:AF69,9,0)</f>
        <v>#N/A</v>
      </c>
      <c r="J140" s="187" t="e">
        <f aca="false">VLOOKUP(B1,Dati!B58:AF69,10,0)</f>
        <v>#N/A</v>
      </c>
      <c r="K140" s="187" t="e">
        <f aca="false">VLOOKUP(B1,Dati!B58:AF69,11,0)</f>
        <v>#N/A</v>
      </c>
      <c r="L140" s="187" t="e">
        <f aca="false">VLOOKUP(B1,Dati!B58:AF69,12,0)</f>
        <v>#N/A</v>
      </c>
      <c r="M140" s="187" t="e">
        <f aca="false">VLOOKUP(B1,Dati!B58:AF69,13,0)</f>
        <v>#N/A</v>
      </c>
      <c r="N140" s="187" t="e">
        <f aca="false">VLOOKUP(B1,Dati!B58:AF69,14,0)</f>
        <v>#N/A</v>
      </c>
      <c r="O140" s="187" t="e">
        <f aca="false">VLOOKUP(B1,Dati!B58:AF69,15,0)</f>
        <v>#N/A</v>
      </c>
      <c r="P140" s="187" t="e">
        <f aca="false">VLOOKUP(B1,Dati!B58:AF69,16,0)</f>
        <v>#N/A</v>
      </c>
      <c r="Q140" s="187" t="e">
        <f aca="false">VLOOKUP(B1,Dati!B58:AF69,17,0)</f>
        <v>#N/A</v>
      </c>
      <c r="R140" s="187" t="e">
        <f aca="false">VLOOKUP(B1,Dati!B58:AF69,18,0)</f>
        <v>#N/A</v>
      </c>
      <c r="S140" s="187" t="e">
        <f aca="false">VLOOKUP(B1,Dati!B58:AF69,19,0)</f>
        <v>#N/A</v>
      </c>
      <c r="T140" s="187" t="e">
        <f aca="false">VLOOKUP(B1,Dati!B58:AF69,20,0)</f>
        <v>#N/A</v>
      </c>
      <c r="U140" s="187" t="e">
        <f aca="false">VLOOKUP(B1,Dati!B58:AF69,21,0)</f>
        <v>#N/A</v>
      </c>
      <c r="V140" s="187" t="e">
        <f aca="false">VLOOKUP(B1,Dati!B58:AF69,22,0)</f>
        <v>#N/A</v>
      </c>
      <c r="W140" s="187" t="e">
        <f aca="false">VLOOKUP(B1,Dati!B58:AF69,23,0)</f>
        <v>#N/A</v>
      </c>
      <c r="X140" s="187" t="e">
        <f aca="false">VLOOKUP(B1,Dati!B58:AF69,24,0)</f>
        <v>#N/A</v>
      </c>
      <c r="Y140" s="187" t="e">
        <f aca="false">VLOOKUP(B1,Dati!B58:AF69,25,0)</f>
        <v>#N/A</v>
      </c>
      <c r="Z140" s="187" t="e">
        <f aca="false">VLOOKUP(B1,Dati!B58:AF69,26,0)</f>
        <v>#N/A</v>
      </c>
      <c r="AA140" s="187" t="e">
        <f aca="false">VLOOKUP(B1,Dati!B58:AF69,27,0)</f>
        <v>#N/A</v>
      </c>
      <c r="AB140" s="187" t="e">
        <f aca="false">VLOOKUP(B1,Dati!B58:AF69,28,0)</f>
        <v>#N/A</v>
      </c>
      <c r="AC140" s="187" t="e">
        <f aca="false">VLOOKUP(B1,Dati!B58:AF69,29,0)</f>
        <v>#N/A</v>
      </c>
      <c r="AD140" s="187" t="e">
        <f aca="false">VLOOKUP(B1,Dati!B58:AF69,30,0)</f>
        <v>#N/A</v>
      </c>
      <c r="AE140" s="187" t="e">
        <f aca="false">VLOOKUP(B1,Dati!B58:AF69,31,0)</f>
        <v>#N/A</v>
      </c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</row>
    <row r="141" customFormat="false" ht="12.75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57"/>
    <col collapsed="false" customWidth="true" hidden="false" outlineLevel="0" max="8" min="3" style="0" width="4.86"/>
    <col collapsed="false" customWidth="true" hidden="false" outlineLevel="0" max="9" min="9" style="0" width="9.58"/>
    <col collapsed="false" customWidth="true" hidden="false" outlineLevel="0" max="11" min="10" style="0" width="4.86"/>
    <col collapsed="false" customWidth="true" hidden="false" outlineLevel="0" max="12" min="12" style="0" width="7.57"/>
    <col collapsed="false" customWidth="true" hidden="false" outlineLevel="0" max="13" min="13" style="0" width="8.57"/>
    <col collapsed="false" customWidth="true" hidden="false" outlineLevel="0" max="19" min="14" style="0" width="4.86"/>
    <col collapsed="false" customWidth="true" hidden="false" outlineLevel="0" max="20" min="20" style="0" width="9.58"/>
    <col collapsed="false" customWidth="true" hidden="false" outlineLevel="0" max="31" min="21" style="0" width="4.86"/>
    <col collapsed="false" customWidth="true" hidden="false" outlineLevel="0" max="32" min="32" style="0" width="8"/>
    <col collapsed="false" customWidth="true" hidden="false" outlineLevel="0" max="41" min="33" style="0" width="10.86"/>
    <col collapsed="false" customWidth="true" hidden="false" outlineLevel="0" max="1025" min="42" style="0" width="17.29"/>
  </cols>
  <sheetData>
    <row r="1" customFormat="false" ht="12.75" hidden="false" customHeight="true" outlineLevel="0" collapsed="false">
      <c r="A1" s="165" t="s">
        <v>84</v>
      </c>
      <c r="B1" s="185" t="n">
        <v>20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</row>
    <row r="2" customFormat="false" ht="12.75" hidden="false" customHeight="true" outlineLevel="0" collapsed="false">
      <c r="A2" s="164"/>
      <c r="B2" s="165"/>
      <c r="C2" s="155"/>
      <c r="D2" s="155"/>
      <c r="E2" s="155"/>
      <c r="F2" s="155"/>
      <c r="G2" s="155"/>
      <c r="H2" s="155"/>
      <c r="I2" s="165"/>
      <c r="J2" s="155"/>
      <c r="K2" s="155"/>
      <c r="L2" s="164" t="s">
        <v>85</v>
      </c>
      <c r="M2" s="165"/>
      <c r="N2" s="155"/>
      <c r="O2" s="155"/>
      <c r="P2" s="155"/>
      <c r="Q2" s="155"/>
      <c r="R2" s="155"/>
      <c r="S2" s="155"/>
      <c r="T2" s="16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</row>
    <row r="3" customFormat="false" ht="12.75" hidden="false" customHeight="true" outlineLevel="0" collapsed="false">
      <c r="A3" s="164" t="s">
        <v>66</v>
      </c>
      <c r="B3" s="165"/>
      <c r="C3" s="155"/>
      <c r="D3" s="155"/>
      <c r="E3" s="155"/>
      <c r="F3" s="155"/>
      <c r="G3" s="155"/>
      <c r="H3" s="155"/>
      <c r="I3" s="165"/>
      <c r="J3" s="155"/>
      <c r="K3" s="155"/>
      <c r="L3" s="155"/>
      <c r="M3" s="166" t="s">
        <v>2</v>
      </c>
      <c r="N3" s="154"/>
      <c r="O3" s="154"/>
      <c r="P3" s="154"/>
      <c r="Q3" s="154"/>
      <c r="R3" s="154"/>
      <c r="S3" s="155"/>
      <c r="T3" s="166" t="s">
        <v>4</v>
      </c>
      <c r="U3" s="154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customFormat="false" ht="12.75" hidden="false" customHeight="true" outlineLevel="0" collapsed="false">
      <c r="A4" s="155"/>
      <c r="B4" s="166" t="s">
        <v>2</v>
      </c>
      <c r="C4" s="154"/>
      <c r="D4" s="154"/>
      <c r="E4" s="154"/>
      <c r="F4" s="154"/>
      <c r="G4" s="154"/>
      <c r="H4" s="155"/>
      <c r="I4" s="166" t="s">
        <v>4</v>
      </c>
      <c r="J4" s="154"/>
      <c r="K4" s="155"/>
      <c r="L4" s="156"/>
      <c r="M4" s="167" t="s">
        <v>57</v>
      </c>
      <c r="N4" s="167" t="s">
        <v>56</v>
      </c>
      <c r="O4" s="167" t="s">
        <v>54</v>
      </c>
      <c r="P4" s="167" t="s">
        <v>58</v>
      </c>
      <c r="Q4" s="167" t="s">
        <v>59</v>
      </c>
      <c r="R4" s="167" t="s">
        <v>5</v>
      </c>
      <c r="S4" s="168"/>
      <c r="T4" s="167" t="s">
        <v>61</v>
      </c>
      <c r="U4" s="167" t="s">
        <v>53</v>
      </c>
      <c r="V4" s="160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</row>
    <row r="5" customFormat="false" ht="12.75" hidden="false" customHeight="true" outlineLevel="0" collapsed="false">
      <c r="A5" s="156"/>
      <c r="B5" s="167" t="s">
        <v>57</v>
      </c>
      <c r="C5" s="167" t="s">
        <v>56</v>
      </c>
      <c r="D5" s="167" t="s">
        <v>54</v>
      </c>
      <c r="E5" s="167" t="s">
        <v>58</v>
      </c>
      <c r="F5" s="167" t="s">
        <v>59</v>
      </c>
      <c r="G5" s="167" t="s">
        <v>5</v>
      </c>
      <c r="H5" s="168"/>
      <c r="I5" s="167" t="s">
        <v>61</v>
      </c>
      <c r="J5" s="167" t="s">
        <v>53</v>
      </c>
      <c r="K5" s="160"/>
      <c r="L5" s="156"/>
      <c r="M5" s="169" t="n">
        <f aca="false">COUNTIF(B136:AE136,M4)</f>
        <v>0</v>
      </c>
      <c r="N5" s="169" t="n">
        <f aca="false">COUNTIF(B136:AE136,N4)</f>
        <v>0</v>
      </c>
      <c r="O5" s="169" t="n">
        <f aca="false">COUNTIF(B136:AE136,O4)</f>
        <v>0</v>
      </c>
      <c r="P5" s="169" t="n">
        <f aca="false">COUNTIF(B136:AE136,P4)</f>
        <v>0</v>
      </c>
      <c r="Q5" s="169" t="n">
        <f aca="false">COUNTIF(B136:AE136,Q4)</f>
        <v>0</v>
      </c>
      <c r="R5" s="169" t="n">
        <f aca="false">SUM(M5:Q5)</f>
        <v>0</v>
      </c>
      <c r="S5" s="168"/>
      <c r="T5" s="169" t="n">
        <f aca="false">COUNTIF(B136:AE136,T4)</f>
        <v>0</v>
      </c>
      <c r="U5" s="169" t="n">
        <f aca="false">COUNTIF(B136:AE136,U4)</f>
        <v>0</v>
      </c>
      <c r="V5" s="160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</row>
    <row r="6" customFormat="false" ht="12.75" hidden="false" customHeight="true" outlineLevel="0" collapsed="false">
      <c r="A6" s="156"/>
      <c r="B6" s="169" t="n">
        <f aca="false">COUNTIF(B136:AE140,B5)</f>
        <v>0</v>
      </c>
      <c r="C6" s="169" t="n">
        <f aca="false">COUNTIF(B136:AE140,C5)</f>
        <v>0</v>
      </c>
      <c r="D6" s="169" t="n">
        <f aca="false">COUNTIF(B136:AE140,D5)</f>
        <v>0</v>
      </c>
      <c r="E6" s="169" t="n">
        <f aca="false">COUNTIF(B136:AE140,E5)</f>
        <v>0</v>
      </c>
      <c r="F6" s="169" t="n">
        <f aca="false">COUNTIF(B136:AE140,F5)</f>
        <v>0</v>
      </c>
      <c r="G6" s="169" t="n">
        <f aca="false">SUM(B6:F6)</f>
        <v>0</v>
      </c>
      <c r="H6" s="168"/>
      <c r="I6" s="169" t="n">
        <f aca="false">COUNTIF(B136:AE140,I5)</f>
        <v>0</v>
      </c>
      <c r="J6" s="169" t="n">
        <f aca="false">COUNTIF(B136:AE140,J5)</f>
        <v>0</v>
      </c>
      <c r="K6" s="160"/>
      <c r="L6" s="156"/>
      <c r="M6" s="170" t="n">
        <f aca="false">IF(R5&gt;0,M5/R5,0)</f>
        <v>0</v>
      </c>
      <c r="N6" s="170" t="n">
        <f aca="false">IF(R5&gt;0,N5/R5,0)</f>
        <v>0</v>
      </c>
      <c r="O6" s="170" t="n">
        <f aca="false">IF(R5&gt;0,O5/R5,0)</f>
        <v>0</v>
      </c>
      <c r="P6" s="170" t="n">
        <f aca="false">IF(R5&gt;0,P5/R5,0)</f>
        <v>0</v>
      </c>
      <c r="Q6" s="170" t="n">
        <f aca="false">IF(R5&gt;0,Q5/R5,0)</f>
        <v>0</v>
      </c>
      <c r="R6" s="171" t="n">
        <f aca="false">SUM(M6:Q6)</f>
        <v>0</v>
      </c>
      <c r="S6" s="160"/>
      <c r="T6" s="163"/>
      <c r="U6" s="163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</row>
    <row r="7" customFormat="false" ht="12.75" hidden="false" customHeight="true" outlineLevel="0" collapsed="false">
      <c r="A7" s="156"/>
      <c r="B7" s="170" t="n">
        <f aca="false">IF(G6&gt;0,B6/G6,0)</f>
        <v>0</v>
      </c>
      <c r="C7" s="170" t="n">
        <f aca="false">IF(G6&gt;0,C6/G6,0)</f>
        <v>0</v>
      </c>
      <c r="D7" s="170" t="n">
        <f aca="false">IF(G6&gt;0,D6/G6,0)</f>
        <v>0</v>
      </c>
      <c r="E7" s="170" t="n">
        <f aca="false">IF(E6&gt;0,E6/G6,0)</f>
        <v>0</v>
      </c>
      <c r="F7" s="170" t="n">
        <f aca="false">IF(F6&gt;0,F6/G6,0)</f>
        <v>0</v>
      </c>
      <c r="G7" s="171" t="n">
        <f aca="false">SUM(B7:F7)</f>
        <v>0</v>
      </c>
      <c r="H7" s="160"/>
      <c r="I7" s="163"/>
      <c r="J7" s="163"/>
      <c r="K7" s="155"/>
      <c r="L7" s="172" t="s">
        <v>67</v>
      </c>
      <c r="M7" s="173" t="n">
        <f aca="false">IF(R5&gt;0,(M5-Q5)/R5,0)</f>
        <v>0</v>
      </c>
      <c r="N7" s="163"/>
      <c r="O7" s="174"/>
      <c r="P7" s="174"/>
      <c r="Q7" s="174"/>
      <c r="R7" s="163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</row>
    <row r="8" customFormat="false" ht="12.75" hidden="false" customHeight="true" outlineLevel="0" collapsed="false">
      <c r="A8" s="172" t="s">
        <v>67</v>
      </c>
      <c r="B8" s="173" t="n">
        <f aca="false">IF(G6&gt;0,(B6-F6)/G6,0)</f>
        <v>0</v>
      </c>
      <c r="C8" s="163"/>
      <c r="D8" s="174"/>
      <c r="E8" s="174"/>
      <c r="F8" s="174"/>
      <c r="G8" s="163"/>
      <c r="H8" s="155"/>
      <c r="I8" s="153" t="s">
        <v>48</v>
      </c>
      <c r="J8" s="175" t="n">
        <f aca="false">COUNTIF(B136:AE140,I8)</f>
        <v>0</v>
      </c>
      <c r="K8" s="155"/>
      <c r="L8" s="172" t="s">
        <v>68</v>
      </c>
      <c r="M8" s="176" t="n">
        <f aca="false">IF(R5&gt;0,(M5+N5)/R5,0)</f>
        <v>0</v>
      </c>
      <c r="N8" s="177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</row>
    <row r="9" customFormat="false" ht="12.75" hidden="false" customHeight="true" outlineLevel="0" collapsed="false">
      <c r="A9" s="172" t="s">
        <v>68</v>
      </c>
      <c r="B9" s="176" t="n">
        <f aca="false">IF(G6&gt;0,(B6+C6)/G6,0)</f>
        <v>0</v>
      </c>
      <c r="C9" s="177"/>
      <c r="D9" s="155"/>
      <c r="E9" s="155"/>
      <c r="F9" s="155"/>
      <c r="G9" s="155"/>
      <c r="H9" s="155"/>
      <c r="I9" s="155"/>
      <c r="J9" s="155"/>
      <c r="K9" s="155"/>
      <c r="L9" s="155"/>
      <c r="M9" s="178"/>
      <c r="N9" s="177"/>
      <c r="O9" s="155"/>
      <c r="P9" s="155"/>
      <c r="Q9" s="155"/>
      <c r="R9" s="155"/>
      <c r="S9" s="155"/>
      <c r="T9" s="165" t="s">
        <v>69</v>
      </c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</row>
    <row r="10" customFormat="false" ht="12.75" hidden="false" customHeight="true" outlineLevel="0" collapsed="false">
      <c r="A10" s="155"/>
      <c r="B10" s="178"/>
      <c r="C10" s="177"/>
      <c r="D10" s="155"/>
      <c r="E10" s="155"/>
      <c r="F10" s="155"/>
      <c r="G10" s="155"/>
      <c r="H10" s="155"/>
      <c r="I10" s="165" t="s">
        <v>69</v>
      </c>
      <c r="J10" s="155"/>
      <c r="K10" s="155"/>
      <c r="L10" s="155"/>
      <c r="M10" s="166" t="s">
        <v>1</v>
      </c>
      <c r="N10" s="154"/>
      <c r="O10" s="154"/>
      <c r="P10" s="154"/>
      <c r="Q10" s="154"/>
      <c r="R10" s="154"/>
      <c r="S10" s="155"/>
      <c r="T10" s="179" t="s">
        <v>0</v>
      </c>
      <c r="U10" s="180" t="n">
        <f aca="false">M12+M19+T5</f>
        <v>0</v>
      </c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</row>
    <row r="11" customFormat="false" ht="12.75" hidden="false" customHeight="true" outlineLevel="0" collapsed="false">
      <c r="A11" s="155"/>
      <c r="B11" s="166" t="s">
        <v>1</v>
      </c>
      <c r="C11" s="154"/>
      <c r="D11" s="154"/>
      <c r="E11" s="154"/>
      <c r="F11" s="154"/>
      <c r="G11" s="154"/>
      <c r="H11" s="155"/>
      <c r="I11" s="179" t="s">
        <v>0</v>
      </c>
      <c r="J11" s="180" t="n">
        <f aca="false">B13+B20+I6</f>
        <v>0</v>
      </c>
      <c r="K11" s="155"/>
      <c r="L11" s="156"/>
      <c r="M11" s="167" t="s">
        <v>50</v>
      </c>
      <c r="N11" s="167" t="s">
        <v>45</v>
      </c>
      <c r="O11" s="167" t="s">
        <v>70</v>
      </c>
      <c r="P11" s="167" t="s">
        <v>71</v>
      </c>
      <c r="Q11" s="167" t="s">
        <v>55</v>
      </c>
      <c r="R11" s="167" t="s">
        <v>5</v>
      </c>
      <c r="S11" s="160"/>
      <c r="T11" s="179" t="s">
        <v>72</v>
      </c>
      <c r="U11" s="180" t="n">
        <f aca="false">R19+Q12</f>
        <v>0</v>
      </c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</row>
    <row r="12" customFormat="false" ht="12.75" hidden="false" customHeight="true" outlineLevel="0" collapsed="false">
      <c r="A12" s="156"/>
      <c r="B12" s="167" t="s">
        <v>50</v>
      </c>
      <c r="C12" s="167" t="s">
        <v>45</v>
      </c>
      <c r="D12" s="167" t="s">
        <v>70</v>
      </c>
      <c r="E12" s="167" t="s">
        <v>71</v>
      </c>
      <c r="F12" s="167" t="s">
        <v>55</v>
      </c>
      <c r="G12" s="167" t="s">
        <v>5</v>
      </c>
      <c r="H12" s="160"/>
      <c r="I12" s="179" t="s">
        <v>72</v>
      </c>
      <c r="J12" s="180" t="n">
        <f aca="false">G20+F13+J6+J8</f>
        <v>0</v>
      </c>
      <c r="K12" s="155"/>
      <c r="L12" s="156"/>
      <c r="M12" s="169" t="n">
        <f aca="false">COUNTIF(B136:AE136,M11)</f>
        <v>0</v>
      </c>
      <c r="N12" s="169" t="n">
        <f aca="false">COUNTIF(B136:AE136,N11)</f>
        <v>0</v>
      </c>
      <c r="O12" s="169" t="n">
        <f aca="false">COUNTIF(B136:AE136,O11)</f>
        <v>0</v>
      </c>
      <c r="P12" s="169" t="n">
        <f aca="false">COUNTIF(B136:AE136,P11)</f>
        <v>0</v>
      </c>
      <c r="Q12" s="169" t="n">
        <f aca="false">COUNTIF(B136:AE136,Q11)</f>
        <v>0</v>
      </c>
      <c r="R12" s="169" t="n">
        <f aca="false">SUM(M12:Q12)</f>
        <v>0</v>
      </c>
      <c r="S12" s="160"/>
      <c r="T12" s="179" t="s">
        <v>73</v>
      </c>
      <c r="U12" s="180" t="n">
        <f aca="false">Q5</f>
        <v>0</v>
      </c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</row>
    <row r="13" customFormat="false" ht="12.75" hidden="false" customHeight="true" outlineLevel="0" collapsed="false">
      <c r="A13" s="156"/>
      <c r="B13" s="169" t="n">
        <f aca="false">COUNTIF(B136:AE140,B12)</f>
        <v>0</v>
      </c>
      <c r="C13" s="169" t="n">
        <f aca="false">COUNTIF(B136:AE140,C12)</f>
        <v>0</v>
      </c>
      <c r="D13" s="169" t="n">
        <f aca="false">COUNTIF(B136:AE140,D12)</f>
        <v>0</v>
      </c>
      <c r="E13" s="169" t="n">
        <f aca="false">COUNTIF(B136:AE140,E12)</f>
        <v>0</v>
      </c>
      <c r="F13" s="169" t="n">
        <f aca="false">COUNTIF(B136:AE140,F12)</f>
        <v>0</v>
      </c>
      <c r="G13" s="169" t="n">
        <f aca="false">SUM(B13:F13)</f>
        <v>0</v>
      </c>
      <c r="H13" s="160"/>
      <c r="I13" s="179" t="s">
        <v>73</v>
      </c>
      <c r="J13" s="180" t="n">
        <f aca="false">F6</f>
        <v>0</v>
      </c>
      <c r="K13" s="155"/>
      <c r="L13" s="156"/>
      <c r="M13" s="170" t="n">
        <f aca="false">IF(R12&gt;0,M12/R12,0)</f>
        <v>0</v>
      </c>
      <c r="N13" s="170" t="n">
        <f aca="false">IF(R2&gt;0,N12/R12,0)</f>
        <v>0</v>
      </c>
      <c r="O13" s="170" t="n">
        <f aca="false">IF(R12&gt;0,O12/R12,0)</f>
        <v>0</v>
      </c>
      <c r="P13" s="170" t="n">
        <f aca="false">IF(R2&gt;0,P12/R12,0)</f>
        <v>0</v>
      </c>
      <c r="Q13" s="170" t="n">
        <f aca="false">IF(R2&gt;0,Q12/R12,0)</f>
        <v>0</v>
      </c>
      <c r="R13" s="170" t="n">
        <f aca="false">SUM(M13:Q13)</f>
        <v>0</v>
      </c>
      <c r="S13" s="160"/>
      <c r="T13" s="179" t="s">
        <v>74</v>
      </c>
      <c r="U13" s="180" t="n">
        <f aca="false">Q19</f>
        <v>0</v>
      </c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</row>
    <row r="14" customFormat="false" ht="12.75" hidden="false" customHeight="true" outlineLevel="0" collapsed="false">
      <c r="A14" s="156"/>
      <c r="B14" s="170" t="n">
        <f aca="false">IF(G13&gt;0,B13/G13,0)</f>
        <v>0</v>
      </c>
      <c r="C14" s="170" t="n">
        <f aca="false">IF(G13&gt;0,C13/G13,0)</f>
        <v>0</v>
      </c>
      <c r="D14" s="170" t="n">
        <f aca="false">IF(G13&gt;0,D13/G13,0)</f>
        <v>0</v>
      </c>
      <c r="E14" s="170" t="n">
        <f aca="false">IF(G13&gt;0,E13/G13,0)</f>
        <v>0</v>
      </c>
      <c r="F14" s="170" t="n">
        <f aca="false">IF(G13&gt;0,F13/G13,0)</f>
        <v>0</v>
      </c>
      <c r="G14" s="170" t="n">
        <f aca="false">SUM(B14:F14)</f>
        <v>0</v>
      </c>
      <c r="H14" s="160"/>
      <c r="I14" s="179" t="s">
        <v>74</v>
      </c>
      <c r="J14" s="180" t="n">
        <f aca="false">F20</f>
        <v>0</v>
      </c>
      <c r="K14" s="155"/>
      <c r="L14" s="172" t="s">
        <v>67</v>
      </c>
      <c r="M14" s="173" t="n">
        <f aca="false">IF(R12&gt;0,(M12-Q12)/R12,0)</f>
        <v>0</v>
      </c>
      <c r="N14" s="163"/>
      <c r="O14" s="163"/>
      <c r="P14" s="163"/>
      <c r="Q14" s="163"/>
      <c r="R14" s="163"/>
      <c r="S14" s="155"/>
      <c r="T14" s="179" t="s">
        <v>75</v>
      </c>
      <c r="U14" s="181" t="n">
        <f aca="false">M7</f>
        <v>0</v>
      </c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</row>
    <row r="15" customFormat="false" ht="12.75" hidden="false" customHeight="true" outlineLevel="0" collapsed="false">
      <c r="A15" s="172" t="s">
        <v>67</v>
      </c>
      <c r="B15" s="173" t="n">
        <f aca="false">IF(G13&gt;0,(B13-F13)/G13,0)</f>
        <v>0</v>
      </c>
      <c r="C15" s="163"/>
      <c r="D15" s="163"/>
      <c r="E15" s="163"/>
      <c r="F15" s="163"/>
      <c r="G15" s="163"/>
      <c r="H15" s="155"/>
      <c r="I15" s="179" t="s">
        <v>75</v>
      </c>
      <c r="J15" s="181" t="n">
        <f aca="false">B8</f>
        <v>0</v>
      </c>
      <c r="K15" s="155"/>
      <c r="L15" s="172" t="s">
        <v>68</v>
      </c>
      <c r="M15" s="176" t="n">
        <f aca="false">IF(R12&gt;0,(M12+N12)/R12,0)</f>
        <v>0</v>
      </c>
      <c r="N15" s="155"/>
      <c r="O15" s="155"/>
      <c r="P15" s="155"/>
      <c r="Q15" s="155"/>
      <c r="R15" s="155"/>
      <c r="S15" s="155"/>
      <c r="T15" s="179" t="s">
        <v>77</v>
      </c>
      <c r="U15" s="181" t="n">
        <f aca="false">M21</f>
        <v>0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</row>
    <row r="16" customFormat="false" ht="12.75" hidden="false" customHeight="true" outlineLevel="0" collapsed="false">
      <c r="A16" s="172" t="s">
        <v>76</v>
      </c>
      <c r="B16" s="176" t="n">
        <f aca="false">IF(G13&gt;0,(B13+C13)/G13,0)</f>
        <v>0</v>
      </c>
      <c r="C16" s="155"/>
      <c r="D16" s="155"/>
      <c r="E16" s="155"/>
      <c r="F16" s="155"/>
      <c r="G16" s="155"/>
      <c r="H16" s="155"/>
      <c r="I16" s="179" t="s">
        <v>77</v>
      </c>
      <c r="J16" s="181" t="n">
        <f aca="false">B22</f>
        <v>0</v>
      </c>
      <c r="K16" s="155"/>
      <c r="L16" s="155"/>
      <c r="M16" s="178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</row>
    <row r="17" customFormat="false" ht="12.75" hidden="false" customHeight="true" outlineLevel="0" collapsed="false">
      <c r="A17" s="155"/>
      <c r="B17" s="178"/>
      <c r="C17" s="155"/>
      <c r="D17" s="155"/>
      <c r="E17" s="155"/>
      <c r="F17" s="155"/>
      <c r="G17" s="155"/>
      <c r="H17" s="155"/>
      <c r="I17" s="155" t="s">
        <v>6</v>
      </c>
      <c r="J17" s="182" t="n">
        <f aca="false">J11-J12-J13</f>
        <v>0</v>
      </c>
      <c r="K17" s="155"/>
      <c r="L17" s="155"/>
      <c r="M17" s="166" t="s">
        <v>3</v>
      </c>
      <c r="N17" s="154"/>
      <c r="O17" s="154"/>
      <c r="P17" s="154"/>
      <c r="Q17" s="154"/>
      <c r="R17" s="154"/>
      <c r="S17" s="154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</row>
    <row r="18" customFormat="false" ht="12.75" hidden="false" customHeight="true" outlineLevel="0" collapsed="false">
      <c r="A18" s="155"/>
      <c r="B18" s="166" t="s">
        <v>3</v>
      </c>
      <c r="C18" s="154"/>
      <c r="D18" s="154"/>
      <c r="E18" s="154"/>
      <c r="F18" s="154"/>
      <c r="G18" s="154"/>
      <c r="H18" s="154"/>
      <c r="I18" s="155"/>
      <c r="J18" s="155"/>
      <c r="K18" s="155"/>
      <c r="L18" s="156"/>
      <c r="M18" s="167" t="s">
        <v>51</v>
      </c>
      <c r="N18" s="167" t="s">
        <v>47</v>
      </c>
      <c r="O18" s="167" t="s">
        <v>78</v>
      </c>
      <c r="P18" s="167" t="s">
        <v>49</v>
      </c>
      <c r="Q18" s="167" t="s">
        <v>52</v>
      </c>
      <c r="R18" s="167" t="s">
        <v>46</v>
      </c>
      <c r="S18" s="167" t="s">
        <v>5</v>
      </c>
      <c r="T18" s="160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</row>
    <row r="19" customFormat="false" ht="12.75" hidden="false" customHeight="true" outlineLevel="0" collapsed="false">
      <c r="A19" s="156"/>
      <c r="B19" s="167" t="s">
        <v>51</v>
      </c>
      <c r="C19" s="167" t="s">
        <v>47</v>
      </c>
      <c r="D19" s="167" t="s">
        <v>78</v>
      </c>
      <c r="E19" s="167" t="s">
        <v>49</v>
      </c>
      <c r="F19" s="167" t="s">
        <v>52</v>
      </c>
      <c r="G19" s="167" t="s">
        <v>46</v>
      </c>
      <c r="H19" s="167" t="s">
        <v>5</v>
      </c>
      <c r="I19" s="160"/>
      <c r="J19" s="155"/>
      <c r="K19" s="155"/>
      <c r="L19" s="156"/>
      <c r="M19" s="169" t="n">
        <f aca="false">COUNTIF(B136:AE136,M18)</f>
        <v>0</v>
      </c>
      <c r="N19" s="169" t="n">
        <f aca="false">COUNTIF(B136:AE136,N18)</f>
        <v>0</v>
      </c>
      <c r="O19" s="169" t="n">
        <f aca="false">COUNTIF(B136:AE136,O18)</f>
        <v>0</v>
      </c>
      <c r="P19" s="169" t="n">
        <f aca="false">COUNTIF(B136:AE136,P18)</f>
        <v>0</v>
      </c>
      <c r="Q19" s="169" t="n">
        <f aca="false">COUNTIF(B136:AE136,Q18)</f>
        <v>0</v>
      </c>
      <c r="R19" s="169" t="n">
        <f aca="false">COUNTIF(B136:AE136,R18)</f>
        <v>0</v>
      </c>
      <c r="S19" s="169" t="n">
        <f aca="false">SUM(M19:R19)</f>
        <v>0</v>
      </c>
      <c r="T19" s="160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</row>
    <row r="20" customFormat="false" ht="12.75" hidden="false" customHeight="true" outlineLevel="0" collapsed="false">
      <c r="A20" s="156"/>
      <c r="B20" s="169" t="n">
        <f aca="false">COUNTIF(B136:AE140,B19)</f>
        <v>0</v>
      </c>
      <c r="C20" s="169" t="n">
        <f aca="false">COUNTIF(B136:AE140,C19)</f>
        <v>0</v>
      </c>
      <c r="D20" s="169" t="n">
        <f aca="false">COUNTIF(B136:AE140,D19)</f>
        <v>0</v>
      </c>
      <c r="E20" s="169" t="n">
        <f aca="false">COUNTIF(B136:AE140,E19)</f>
        <v>0</v>
      </c>
      <c r="F20" s="169" t="n">
        <f aca="false">COUNTIF(B136:AE140,F19)</f>
        <v>0</v>
      </c>
      <c r="G20" s="169" t="n">
        <f aca="false">COUNTIF(B136:AE140,G19)</f>
        <v>0</v>
      </c>
      <c r="H20" s="169" t="n">
        <f aca="false">SUM(B20:G20)</f>
        <v>0</v>
      </c>
      <c r="I20" s="160"/>
      <c r="J20" s="155"/>
      <c r="K20" s="155"/>
      <c r="L20" s="156"/>
      <c r="M20" s="170" t="n">
        <f aca="false">IF(S19&gt;0,M19/S19,0)</f>
        <v>0</v>
      </c>
      <c r="N20" s="170" t="n">
        <f aca="false">IF(S19&gt;0,N19/S19,0)</f>
        <v>0</v>
      </c>
      <c r="O20" s="170" t="n">
        <f aca="false">IF(S19&gt;0,O19/S19,0)</f>
        <v>0</v>
      </c>
      <c r="P20" s="170" t="n">
        <f aca="false">IF(S19&gt;0,P19/S19,0)</f>
        <v>0</v>
      </c>
      <c r="Q20" s="170" t="n">
        <f aca="false">IF(S19&gt;0,Q19/S19,0)</f>
        <v>0</v>
      </c>
      <c r="R20" s="170" t="n">
        <f aca="false">IF(S19&gt;0,R19/S19,0)</f>
        <v>0</v>
      </c>
      <c r="S20" s="170" t="n">
        <f aca="false">SUM(M20:R20)</f>
        <v>0</v>
      </c>
      <c r="T20" s="160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</row>
    <row r="21" customFormat="false" ht="12.75" hidden="false" customHeight="true" outlineLevel="0" collapsed="false">
      <c r="A21" s="156"/>
      <c r="B21" s="170" t="n">
        <f aca="false">IF(H20&gt;0,B20/H20,0)</f>
        <v>0</v>
      </c>
      <c r="C21" s="170" t="n">
        <f aca="false">IF(H20&gt;0,C20/H20,0)</f>
        <v>0</v>
      </c>
      <c r="D21" s="170" t="n">
        <f aca="false">IF(H20&gt;0,D20/H20,0)</f>
        <v>0</v>
      </c>
      <c r="E21" s="170" t="n">
        <f aca="false">IF(H20&gt;0,E20/H20,0)</f>
        <v>0</v>
      </c>
      <c r="F21" s="170" t="n">
        <f aca="false">IF(H20&gt;0,F20/H20,0)</f>
        <v>0</v>
      </c>
      <c r="G21" s="170" t="n">
        <f aca="false">IF(H20&gt;0,G20/H20,0)</f>
        <v>0</v>
      </c>
      <c r="H21" s="170" t="n">
        <f aca="false">SUM(B21:G21)</f>
        <v>0</v>
      </c>
      <c r="I21" s="160"/>
      <c r="J21" s="155"/>
      <c r="K21" s="155"/>
      <c r="L21" s="172" t="s">
        <v>67</v>
      </c>
      <c r="M21" s="183" t="n">
        <f aca="false">IF(S19&gt;0,(M19-R19)/S19,0)</f>
        <v>0</v>
      </c>
      <c r="N21" s="163"/>
      <c r="O21" s="163"/>
      <c r="P21" s="163"/>
      <c r="Q21" s="163"/>
      <c r="R21" s="163"/>
      <c r="S21" s="163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</row>
    <row r="22" customFormat="false" ht="12.75" hidden="false" customHeight="true" outlineLevel="0" collapsed="false">
      <c r="A22" s="172" t="s">
        <v>67</v>
      </c>
      <c r="B22" s="183" t="n">
        <f aca="false">IF(H20&gt;0,(B20-G20)/H20,0)</f>
        <v>0</v>
      </c>
      <c r="C22" s="163"/>
      <c r="D22" s="163"/>
      <c r="E22" s="163"/>
      <c r="F22" s="163"/>
      <c r="G22" s="163"/>
      <c r="H22" s="163"/>
      <c r="I22" s="155"/>
      <c r="J22" s="155"/>
      <c r="K22" s="155"/>
      <c r="L22" s="172" t="s">
        <v>68</v>
      </c>
      <c r="M22" s="184" t="n">
        <f aca="false">IF(S19&gt;0,(M19+N19+O19+P19)/S19,0)</f>
        <v>0</v>
      </c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</row>
    <row r="23" customFormat="false" ht="12.75" hidden="false" customHeight="true" outlineLevel="0" collapsed="false">
      <c r="A23" s="172" t="s">
        <v>68</v>
      </c>
      <c r="B23" s="184" t="n">
        <f aca="false">IF(H20&gt;0,(B20+C20+D20+E20)/H20,0)</f>
        <v>0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</row>
    <row r="24" customFormat="false" ht="12.75" hidden="false" customHeight="true" outlineLevel="0" collapsed="false">
      <c r="A24" s="172"/>
      <c r="B24" s="18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customFormat="false" ht="12.75" hidden="false" customHeight="true" outlineLevel="0" collapsed="false">
      <c r="A25" s="164" t="s">
        <v>86</v>
      </c>
      <c r="B25" s="166" t="s">
        <v>2</v>
      </c>
      <c r="C25" s="154"/>
      <c r="D25" s="154"/>
      <c r="E25" s="154"/>
      <c r="F25" s="154"/>
      <c r="G25" s="154"/>
      <c r="H25" s="155"/>
      <c r="I25" s="166" t="s">
        <v>4</v>
      </c>
      <c r="J25" s="154"/>
      <c r="K25" s="155"/>
      <c r="L25" s="164" t="s">
        <v>87</v>
      </c>
      <c r="M25" s="166" t="s">
        <v>2</v>
      </c>
      <c r="N25" s="154"/>
      <c r="O25" s="154"/>
      <c r="P25" s="154"/>
      <c r="Q25" s="154"/>
      <c r="R25" s="154"/>
      <c r="S25" s="155"/>
      <c r="T25" s="166" t="s">
        <v>4</v>
      </c>
      <c r="U25" s="154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</row>
    <row r="26" customFormat="false" ht="12.75" hidden="false" customHeight="true" outlineLevel="0" collapsed="false">
      <c r="A26" s="156"/>
      <c r="B26" s="167" t="s">
        <v>57</v>
      </c>
      <c r="C26" s="167" t="s">
        <v>56</v>
      </c>
      <c r="D26" s="167" t="s">
        <v>54</v>
      </c>
      <c r="E26" s="167" t="s">
        <v>58</v>
      </c>
      <c r="F26" s="167" t="s">
        <v>59</v>
      </c>
      <c r="G26" s="167" t="s">
        <v>5</v>
      </c>
      <c r="H26" s="168"/>
      <c r="I26" s="167" t="s">
        <v>61</v>
      </c>
      <c r="J26" s="167" t="s">
        <v>53</v>
      </c>
      <c r="K26" s="160"/>
      <c r="L26" s="156"/>
      <c r="M26" s="167" t="s">
        <v>57</v>
      </c>
      <c r="N26" s="167" t="s">
        <v>56</v>
      </c>
      <c r="O26" s="167" t="s">
        <v>54</v>
      </c>
      <c r="P26" s="167" t="s">
        <v>58</v>
      </c>
      <c r="Q26" s="167" t="s">
        <v>59</v>
      </c>
      <c r="R26" s="167" t="s">
        <v>5</v>
      </c>
      <c r="S26" s="168"/>
      <c r="T26" s="167" t="s">
        <v>61</v>
      </c>
      <c r="U26" s="167" t="s">
        <v>53</v>
      </c>
      <c r="V26" s="160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</row>
    <row r="27" customFormat="false" ht="12.75" hidden="false" customHeight="true" outlineLevel="0" collapsed="false">
      <c r="A27" s="156"/>
      <c r="B27" s="169" t="n">
        <f aca="false">COUNTIF(B137:AE137,B26)</f>
        <v>0</v>
      </c>
      <c r="C27" s="169" t="n">
        <f aca="false">COUNTIF(B137:AE137,C26)</f>
        <v>0</v>
      </c>
      <c r="D27" s="169" t="n">
        <f aca="false">COUNTIF(B137:AE137,D26)</f>
        <v>0</v>
      </c>
      <c r="E27" s="169" t="n">
        <f aca="false">COUNTIF(B137:AE137,E26)</f>
        <v>0</v>
      </c>
      <c r="F27" s="169" t="n">
        <f aca="false">COUNTIF(B137:AE137,F26)</f>
        <v>0</v>
      </c>
      <c r="G27" s="169" t="n">
        <f aca="false">SUM(B27:F27)</f>
        <v>0</v>
      </c>
      <c r="H27" s="168"/>
      <c r="I27" s="169" t="n">
        <f aca="false">COUNTIF(B137:AE137,I26)</f>
        <v>0</v>
      </c>
      <c r="J27" s="169" t="n">
        <f aca="false">COUNTIF(B137:AE137,J26)</f>
        <v>0</v>
      </c>
      <c r="K27" s="160"/>
      <c r="L27" s="156"/>
      <c r="M27" s="169" t="n">
        <f aca="false">COUNTIF(B138:AE138,M26)</f>
        <v>0</v>
      </c>
      <c r="N27" s="169" t="n">
        <f aca="false">COUNTIF(B138:AE138,N26)</f>
        <v>0</v>
      </c>
      <c r="O27" s="169" t="n">
        <f aca="false">COUNTIF(B138:AE138,O26)</f>
        <v>0</v>
      </c>
      <c r="P27" s="169" t="n">
        <f aca="false">COUNTIF(B138:AE138,P26)</f>
        <v>0</v>
      </c>
      <c r="Q27" s="169" t="n">
        <f aca="false">COUNTIF(B138:AE138,Q26)</f>
        <v>0</v>
      </c>
      <c r="R27" s="169" t="n">
        <f aca="false">SUM(M27:Q27)</f>
        <v>0</v>
      </c>
      <c r="S27" s="168"/>
      <c r="T27" s="169" t="n">
        <f aca="false">COUNTIF(B138:AE138,T26)</f>
        <v>0</v>
      </c>
      <c r="U27" s="169" t="n">
        <f aca="false">COUNTIF(B138:AE138,U26)</f>
        <v>0</v>
      </c>
      <c r="V27" s="160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</row>
    <row r="28" customFormat="false" ht="12.75" hidden="false" customHeight="true" outlineLevel="0" collapsed="false">
      <c r="A28" s="156"/>
      <c r="B28" s="170" t="n">
        <f aca="false">IF(G27&gt;0,B27/G27,0)</f>
        <v>0</v>
      </c>
      <c r="C28" s="170" t="n">
        <f aca="false">IF(G27&gt;0,C27/G27,0)</f>
        <v>0</v>
      </c>
      <c r="D28" s="170" t="n">
        <f aca="false">IF(G27&gt;0,D27/G27,0)</f>
        <v>0</v>
      </c>
      <c r="E28" s="170" t="n">
        <f aca="false">IF(G27&gt;0,E27/G27,0)</f>
        <v>0</v>
      </c>
      <c r="F28" s="170" t="n">
        <f aca="false">IF(G27&gt;0,F27/G27,0)</f>
        <v>0</v>
      </c>
      <c r="G28" s="171" t="n">
        <f aca="false">SUM(B28:F28)</f>
        <v>0</v>
      </c>
      <c r="H28" s="160"/>
      <c r="I28" s="163"/>
      <c r="J28" s="163"/>
      <c r="K28" s="155"/>
      <c r="L28" s="156"/>
      <c r="M28" s="170" t="n">
        <f aca="false">IF(R27&gt;0,M27/R27,0)</f>
        <v>0</v>
      </c>
      <c r="N28" s="170" t="n">
        <f aca="false">IF(R27&gt;0,N27/R27,0)</f>
        <v>0</v>
      </c>
      <c r="O28" s="170" t="n">
        <f aca="false">IF(R27&gt;0,O27/R27,0)</f>
        <v>0</v>
      </c>
      <c r="P28" s="170" t="n">
        <f aca="false">IF(R27&gt;0,P27/R27,0)</f>
        <v>0</v>
      </c>
      <c r="Q28" s="170" t="n">
        <f aca="false">IF(R27&gt;0,Q27/R27,0)</f>
        <v>0</v>
      </c>
      <c r="R28" s="171" t="n">
        <f aca="false">SUM(M28:Q28)</f>
        <v>0</v>
      </c>
      <c r="S28" s="160"/>
      <c r="T28" s="163"/>
      <c r="U28" s="163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</row>
    <row r="29" customFormat="false" ht="12.75" hidden="false" customHeight="true" outlineLevel="0" collapsed="false">
      <c r="A29" s="172" t="s">
        <v>67</v>
      </c>
      <c r="B29" s="173" t="n">
        <f aca="false">IF(G27&gt;0,(B27-F27)/G27,0)</f>
        <v>0</v>
      </c>
      <c r="C29" s="163"/>
      <c r="D29" s="174"/>
      <c r="E29" s="174"/>
      <c r="F29" s="174"/>
      <c r="G29" s="163"/>
      <c r="H29" s="155"/>
      <c r="I29" s="155"/>
      <c r="J29" s="155"/>
      <c r="K29" s="155"/>
      <c r="L29" s="172" t="s">
        <v>67</v>
      </c>
      <c r="M29" s="173" t="n">
        <f aca="false">IF(R27&gt;0,(M27-Q27)/R27,0)</f>
        <v>0</v>
      </c>
      <c r="N29" s="163"/>
      <c r="O29" s="174"/>
      <c r="P29" s="174"/>
      <c r="Q29" s="174"/>
      <c r="R29" s="163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</row>
    <row r="30" customFormat="false" ht="12.75" hidden="false" customHeight="true" outlineLevel="0" collapsed="false">
      <c r="A30" s="172" t="s">
        <v>68</v>
      </c>
      <c r="B30" s="176" t="n">
        <f aca="false">IF(G27&gt;0,(B27+C27)/G27,0)</f>
        <v>0</v>
      </c>
      <c r="C30" s="177"/>
      <c r="D30" s="155"/>
      <c r="E30" s="155"/>
      <c r="F30" s="155"/>
      <c r="G30" s="155"/>
      <c r="H30" s="155"/>
      <c r="I30" s="155"/>
      <c r="J30" s="155"/>
      <c r="K30" s="155"/>
      <c r="L30" s="172" t="s">
        <v>68</v>
      </c>
      <c r="M30" s="176" t="n">
        <f aca="false">IF(R27&gt;0,(M27+N27)/R27,0)</f>
        <v>0</v>
      </c>
      <c r="N30" s="177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</row>
    <row r="31" customFormat="false" ht="12.75" hidden="false" customHeight="true" outlineLevel="0" collapsed="false">
      <c r="B31" s="178"/>
      <c r="C31" s="177"/>
      <c r="D31" s="155"/>
      <c r="E31" s="155"/>
      <c r="F31" s="155"/>
      <c r="G31" s="155"/>
      <c r="H31" s="155"/>
      <c r="I31" s="165" t="s">
        <v>69</v>
      </c>
      <c r="J31" s="155"/>
      <c r="K31" s="155"/>
      <c r="L31" s="155"/>
      <c r="M31" s="178"/>
      <c r="N31" s="177"/>
      <c r="O31" s="155"/>
      <c r="P31" s="155"/>
      <c r="Q31" s="155"/>
      <c r="R31" s="155"/>
      <c r="S31" s="155"/>
      <c r="T31" s="165" t="s">
        <v>69</v>
      </c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</row>
    <row r="32" customFormat="false" ht="12.75" hidden="false" customHeight="true" outlineLevel="0" collapsed="false">
      <c r="A32" s="155"/>
      <c r="B32" s="166" t="s">
        <v>1</v>
      </c>
      <c r="C32" s="154"/>
      <c r="D32" s="154"/>
      <c r="E32" s="154"/>
      <c r="F32" s="154"/>
      <c r="G32" s="154"/>
      <c r="H32" s="155"/>
      <c r="I32" s="179" t="s">
        <v>0</v>
      </c>
      <c r="J32" s="180" t="n">
        <f aca="false">B34+B41+I27</f>
        <v>0</v>
      </c>
      <c r="K32" s="155"/>
      <c r="L32" s="155"/>
      <c r="M32" s="166" t="s">
        <v>1</v>
      </c>
      <c r="N32" s="154"/>
      <c r="O32" s="154"/>
      <c r="P32" s="154"/>
      <c r="Q32" s="154"/>
      <c r="R32" s="154"/>
      <c r="S32" s="155"/>
      <c r="T32" s="179" t="s">
        <v>0</v>
      </c>
      <c r="U32" s="180" t="n">
        <f aca="false">M34+M41+T27</f>
        <v>0</v>
      </c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</row>
    <row r="33" customFormat="false" ht="12.75" hidden="false" customHeight="true" outlineLevel="0" collapsed="false">
      <c r="A33" s="156"/>
      <c r="B33" s="167" t="s">
        <v>50</v>
      </c>
      <c r="C33" s="167" t="s">
        <v>45</v>
      </c>
      <c r="D33" s="167" t="s">
        <v>70</v>
      </c>
      <c r="E33" s="167" t="s">
        <v>71</v>
      </c>
      <c r="F33" s="167" t="s">
        <v>55</v>
      </c>
      <c r="G33" s="167" t="s">
        <v>5</v>
      </c>
      <c r="H33" s="160"/>
      <c r="I33" s="179" t="s">
        <v>72</v>
      </c>
      <c r="J33" s="180" t="n">
        <f aca="false">G41+F34</f>
        <v>0</v>
      </c>
      <c r="K33" s="155"/>
      <c r="L33" s="156"/>
      <c r="M33" s="167" t="s">
        <v>50</v>
      </c>
      <c r="N33" s="167" t="s">
        <v>45</v>
      </c>
      <c r="O33" s="167" t="s">
        <v>70</v>
      </c>
      <c r="P33" s="167" t="s">
        <v>71</v>
      </c>
      <c r="Q33" s="167" t="s">
        <v>55</v>
      </c>
      <c r="R33" s="167" t="s">
        <v>5</v>
      </c>
      <c r="S33" s="160"/>
      <c r="T33" s="179" t="s">
        <v>72</v>
      </c>
      <c r="U33" s="180" t="n">
        <f aca="false">R41+Q34</f>
        <v>0</v>
      </c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</row>
    <row r="34" customFormat="false" ht="12.75" hidden="false" customHeight="true" outlineLevel="0" collapsed="false">
      <c r="A34" s="156"/>
      <c r="B34" s="169" t="n">
        <f aca="false">COUNTIF(B137:AE137,B33)</f>
        <v>0</v>
      </c>
      <c r="C34" s="169" t="n">
        <f aca="false">COUNTIF(B137:AE137,C33)</f>
        <v>0</v>
      </c>
      <c r="D34" s="169" t="n">
        <f aca="false">COUNTIF(B137:AE137,D33)</f>
        <v>0</v>
      </c>
      <c r="E34" s="169" t="n">
        <f aca="false">COUNTIF(B137:AE137,E33)</f>
        <v>0</v>
      </c>
      <c r="F34" s="169" t="n">
        <f aca="false">COUNTIF(B137:AE137,F33)</f>
        <v>0</v>
      </c>
      <c r="G34" s="169" t="n">
        <f aca="false">SUM(B34:F34)</f>
        <v>0</v>
      </c>
      <c r="H34" s="160"/>
      <c r="I34" s="179" t="s">
        <v>73</v>
      </c>
      <c r="J34" s="180" t="n">
        <f aca="false">F27</f>
        <v>0</v>
      </c>
      <c r="K34" s="155"/>
      <c r="L34" s="156"/>
      <c r="M34" s="169" t="n">
        <f aca="false">COUNTIF(B138:AE138,M33)</f>
        <v>0</v>
      </c>
      <c r="N34" s="169" t="n">
        <f aca="false">COUNTIF(B138:AE138,N33)</f>
        <v>0</v>
      </c>
      <c r="O34" s="169" t="n">
        <f aca="false">COUNTIF(B138:AE138,O33)</f>
        <v>0</v>
      </c>
      <c r="P34" s="169" t="n">
        <f aca="false">COUNTIF(B138:AE138,P33)</f>
        <v>0</v>
      </c>
      <c r="Q34" s="169" t="n">
        <f aca="false">COUNTIF(B138:AE138,Q33)</f>
        <v>0</v>
      </c>
      <c r="R34" s="169" t="n">
        <f aca="false">SUM(M34:Q34)</f>
        <v>0</v>
      </c>
      <c r="S34" s="160"/>
      <c r="T34" s="179" t="s">
        <v>73</v>
      </c>
      <c r="U34" s="180" t="n">
        <f aca="false">Q27</f>
        <v>0</v>
      </c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</row>
    <row r="35" customFormat="false" ht="12.75" hidden="false" customHeight="true" outlineLevel="0" collapsed="false">
      <c r="A35" s="172" t="s">
        <v>67</v>
      </c>
      <c r="B35" s="170" t="n">
        <f aca="false">IF($G$34&gt;0,B34/$G$34,0)</f>
        <v>0</v>
      </c>
      <c r="C35" s="170" t="n">
        <f aca="false">IF($G$34&gt;0,C34/$G$34,0)</f>
        <v>0</v>
      </c>
      <c r="D35" s="170" t="n">
        <f aca="false">IF($G$34&gt;0,D34/$G$34,0)</f>
        <v>0</v>
      </c>
      <c r="E35" s="170" t="n">
        <f aca="false">IF($G$34&gt;0,E34/$G$34,0)</f>
        <v>0</v>
      </c>
      <c r="F35" s="170" t="n">
        <f aca="false">IF($G$34&gt;0,F34/$G$34,0)</f>
        <v>0</v>
      </c>
      <c r="G35" s="170" t="n">
        <f aca="false">SUM(B35:F35)</f>
        <v>0</v>
      </c>
      <c r="H35" s="179" t="s">
        <v>74</v>
      </c>
      <c r="I35" s="180" t="n">
        <f aca="false">F41</f>
        <v>0</v>
      </c>
      <c r="J35" s="155"/>
      <c r="K35" s="156"/>
      <c r="L35" s="172" t="s">
        <v>67</v>
      </c>
      <c r="M35" s="170" t="n">
        <f aca="false">IF($G$69&gt;0,N34/$G$34,0)</f>
        <v>0</v>
      </c>
      <c r="N35" s="170" t="n">
        <f aca="false">IF($G$69&gt;0,O34/$G$34,0)</f>
        <v>0</v>
      </c>
      <c r="O35" s="170" t="n">
        <f aca="false">IF($G$69&gt;0,P34/$G$34,0)</f>
        <v>0</v>
      </c>
      <c r="P35" s="170" t="n">
        <f aca="false">IF($G$69&gt;0,Q34/$G$34,0)</f>
        <v>0</v>
      </c>
      <c r="Q35" s="170" t="n">
        <f aca="false">IF($G$69&gt;0,R34/$G$34,0)</f>
        <v>0</v>
      </c>
      <c r="R35" s="160"/>
      <c r="S35" s="179" t="s">
        <v>74</v>
      </c>
      <c r="T35" s="180" t="n">
        <f aca="false">Q41</f>
        <v>0</v>
      </c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</row>
    <row r="36" customFormat="false" ht="12.75" hidden="false" customHeight="true" outlineLevel="0" collapsed="false">
      <c r="A36" s="172" t="s">
        <v>68</v>
      </c>
      <c r="B36" s="173" t="n">
        <f aca="false">IF(G34&gt;0,(B34-F34)/G34,0)</f>
        <v>0</v>
      </c>
      <c r="C36" s="163"/>
      <c r="D36" s="163"/>
      <c r="E36" s="163"/>
      <c r="F36" s="163"/>
      <c r="G36" s="163"/>
      <c r="H36" s="155"/>
      <c r="I36" s="179" t="s">
        <v>75</v>
      </c>
      <c r="J36" s="181" t="n">
        <f aca="false">B29</f>
        <v>0</v>
      </c>
      <c r="K36" s="155"/>
      <c r="L36" s="172" t="s">
        <v>68</v>
      </c>
      <c r="M36" s="173" t="n">
        <f aca="false">IF(R34&gt;0,(M34-Q34)/R34,0)</f>
        <v>0</v>
      </c>
      <c r="N36" s="163"/>
      <c r="O36" s="163"/>
      <c r="P36" s="163"/>
      <c r="Q36" s="163"/>
      <c r="R36" s="163"/>
      <c r="S36" s="155"/>
      <c r="T36" s="179" t="s">
        <v>75</v>
      </c>
      <c r="U36" s="181" t="n">
        <f aca="false">M29</f>
        <v>0</v>
      </c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</row>
    <row r="37" customFormat="false" ht="12.75" hidden="false" customHeight="true" outlineLevel="0" collapsed="false">
      <c r="B37" s="176" t="n">
        <f aca="false">IF(G34&gt;0,(B34+C34)/G34,0)</f>
        <v>0</v>
      </c>
      <c r="C37" s="155"/>
      <c r="D37" s="155"/>
      <c r="E37" s="155"/>
      <c r="F37" s="155"/>
      <c r="G37" s="155"/>
      <c r="H37" s="155"/>
      <c r="I37" s="179" t="s">
        <v>77</v>
      </c>
      <c r="J37" s="181" t="n">
        <f aca="false">B43</f>
        <v>0</v>
      </c>
      <c r="K37" s="155"/>
      <c r="M37" s="176" t="n">
        <f aca="false">IF(R34&gt;0,(M34+N34)/R34,0)</f>
        <v>0</v>
      </c>
      <c r="N37" s="155"/>
      <c r="O37" s="155"/>
      <c r="P37" s="155"/>
      <c r="Q37" s="155"/>
      <c r="R37" s="155"/>
      <c r="S37" s="155"/>
      <c r="T37" s="179" t="s">
        <v>77</v>
      </c>
      <c r="U37" s="181" t="n">
        <f aca="false">M43</f>
        <v>0</v>
      </c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</row>
    <row r="38" customFormat="false" ht="12.75" hidden="false" customHeight="true" outlineLevel="0" collapsed="false">
      <c r="A38" s="155"/>
      <c r="B38" s="178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78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</row>
    <row r="39" customFormat="false" ht="12.75" hidden="false" customHeight="true" outlineLevel="0" collapsed="false">
      <c r="B39" s="166" t="s">
        <v>3</v>
      </c>
      <c r="C39" s="154"/>
      <c r="D39" s="154"/>
      <c r="E39" s="154"/>
      <c r="F39" s="154"/>
      <c r="G39" s="154"/>
      <c r="H39" s="154"/>
      <c r="I39" s="155"/>
      <c r="J39" s="155"/>
      <c r="K39" s="155"/>
      <c r="L39" s="155"/>
      <c r="M39" s="166" t="s">
        <v>3</v>
      </c>
      <c r="N39" s="154"/>
      <c r="O39" s="154"/>
      <c r="P39" s="154"/>
      <c r="Q39" s="154"/>
      <c r="R39" s="154"/>
      <c r="S39" s="154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</row>
    <row r="40" customFormat="false" ht="12.75" hidden="false" customHeight="true" outlineLevel="0" collapsed="false">
      <c r="A40" s="156"/>
      <c r="B40" s="167" t="s">
        <v>51</v>
      </c>
      <c r="C40" s="167" t="s">
        <v>47</v>
      </c>
      <c r="D40" s="167" t="s">
        <v>78</v>
      </c>
      <c r="E40" s="167" t="s">
        <v>49</v>
      </c>
      <c r="F40" s="167" t="s">
        <v>52</v>
      </c>
      <c r="G40" s="167" t="s">
        <v>46</v>
      </c>
      <c r="H40" s="167" t="s">
        <v>5</v>
      </c>
      <c r="I40" s="160"/>
      <c r="J40" s="155"/>
      <c r="K40" s="155"/>
      <c r="L40" s="156"/>
      <c r="M40" s="167" t="s">
        <v>51</v>
      </c>
      <c r="N40" s="167" t="s">
        <v>47</v>
      </c>
      <c r="O40" s="167" t="s">
        <v>78</v>
      </c>
      <c r="P40" s="167" t="s">
        <v>49</v>
      </c>
      <c r="Q40" s="167" t="s">
        <v>52</v>
      </c>
      <c r="R40" s="167" t="s">
        <v>46</v>
      </c>
      <c r="S40" s="167" t="s">
        <v>5</v>
      </c>
      <c r="T40" s="160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</row>
    <row r="41" customFormat="false" ht="12.75" hidden="false" customHeight="true" outlineLevel="0" collapsed="false">
      <c r="A41" s="156"/>
      <c r="B41" s="169" t="n">
        <f aca="false">COUNTIF(B137:AE137,B40)</f>
        <v>0</v>
      </c>
      <c r="C41" s="169" t="n">
        <f aca="false">COUNTIF(B137:AE137,C40)</f>
        <v>0</v>
      </c>
      <c r="D41" s="169" t="n">
        <f aca="false">COUNTIF(B137:AE137,D40)</f>
        <v>0</v>
      </c>
      <c r="E41" s="169" t="n">
        <f aca="false">COUNTIF(B137:AE137,E40)</f>
        <v>0</v>
      </c>
      <c r="F41" s="169" t="n">
        <f aca="false">COUNTIF(B137:AE137,F40)</f>
        <v>0</v>
      </c>
      <c r="G41" s="169" t="n">
        <f aca="false">COUNTIF(B137:AE137,G40)</f>
        <v>0</v>
      </c>
      <c r="H41" s="169" t="n">
        <f aca="false">SUM(B41:G41)</f>
        <v>0</v>
      </c>
      <c r="I41" s="160"/>
      <c r="J41" s="155"/>
      <c r="K41" s="155"/>
      <c r="L41" s="156"/>
      <c r="M41" s="169" t="n">
        <f aca="false">COUNTIF(B138:AE138,M40)</f>
        <v>0</v>
      </c>
      <c r="N41" s="169" t="n">
        <f aca="false">COUNTIF(B138:AE138,N40)</f>
        <v>0</v>
      </c>
      <c r="O41" s="169" t="n">
        <f aca="false">COUNTIF(B138:AE138,O40)</f>
        <v>0</v>
      </c>
      <c r="P41" s="169" t="n">
        <f aca="false">COUNTIF(B138:AE138,P40)</f>
        <v>0</v>
      </c>
      <c r="Q41" s="169" t="n">
        <f aca="false">COUNTIF(B138:AE138,Q40)</f>
        <v>0</v>
      </c>
      <c r="R41" s="169" t="n">
        <f aca="false">COUNTIF(B138:AE138,R40)</f>
        <v>0</v>
      </c>
      <c r="S41" s="169" t="n">
        <f aca="false">SUM(M41:R41)</f>
        <v>0</v>
      </c>
      <c r="T41" s="160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</row>
    <row r="42" customFormat="false" ht="12.75" hidden="false" customHeight="true" outlineLevel="0" collapsed="false">
      <c r="A42" s="156"/>
      <c r="B42" s="170" t="n">
        <f aca="false">IF(H41&gt;0,B41/H41,0)</f>
        <v>0</v>
      </c>
      <c r="C42" s="170" t="n">
        <f aca="false">IF(H41&gt;0,C41/H41,0)</f>
        <v>0</v>
      </c>
      <c r="D42" s="170" t="n">
        <f aca="false">IF(H41&gt;0,D41/H41,0)</f>
        <v>0</v>
      </c>
      <c r="E42" s="170" t="n">
        <f aca="false">IF(H41&gt;0,E41/H41,0)</f>
        <v>0</v>
      </c>
      <c r="F42" s="170" t="n">
        <f aca="false">IF(H41&gt;0,F41/H41,0)</f>
        <v>0</v>
      </c>
      <c r="G42" s="170" t="n">
        <f aca="false">IF(H41&gt;0,G41/H41,0)</f>
        <v>0</v>
      </c>
      <c r="H42" s="170" t="n">
        <f aca="false">SUM(B42:G42)</f>
        <v>0</v>
      </c>
      <c r="I42" s="160"/>
      <c r="J42" s="155"/>
      <c r="K42" s="155"/>
      <c r="L42" s="156"/>
      <c r="M42" s="170" t="n">
        <f aca="false">IF(S41&gt;0,M41/S41,0)</f>
        <v>0</v>
      </c>
      <c r="N42" s="170" t="n">
        <f aca="false">IF(S41&gt;0,N41/S41,0)</f>
        <v>0</v>
      </c>
      <c r="O42" s="170" t="n">
        <f aca="false">IF(S41&gt;0,O41/S41,0)</f>
        <v>0</v>
      </c>
      <c r="P42" s="170" t="n">
        <f aca="false">IF(S41&gt;0,P41/S41,0)</f>
        <v>0</v>
      </c>
      <c r="Q42" s="170" t="n">
        <f aca="false">IF(S41&gt;0,Q41/S41,0)</f>
        <v>0</v>
      </c>
      <c r="R42" s="170" t="n">
        <f aca="false">IF(S41&gt;0,R41/S41,0)</f>
        <v>0</v>
      </c>
      <c r="S42" s="170" t="n">
        <f aca="false">SUM(M42:R42)</f>
        <v>0</v>
      </c>
      <c r="T42" s="160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</row>
    <row r="43" customFormat="false" ht="12.75" hidden="false" customHeight="true" outlineLevel="0" collapsed="false">
      <c r="A43" s="172" t="s">
        <v>67</v>
      </c>
      <c r="B43" s="183" t="n">
        <f aca="false">IF(H41&gt;0,(B41-G41)/H41,0)</f>
        <v>0</v>
      </c>
      <c r="C43" s="163"/>
      <c r="D43" s="163"/>
      <c r="E43" s="163"/>
      <c r="F43" s="163"/>
      <c r="G43" s="163"/>
      <c r="H43" s="163"/>
      <c r="I43" s="155"/>
      <c r="J43" s="155"/>
      <c r="K43" s="155"/>
      <c r="L43" s="172" t="s">
        <v>67</v>
      </c>
      <c r="M43" s="183" t="n">
        <f aca="false">IF(S41&gt;0,(M41-R41)/S41,0)</f>
        <v>0</v>
      </c>
      <c r="N43" s="163"/>
      <c r="O43" s="163"/>
      <c r="P43" s="163"/>
      <c r="Q43" s="163"/>
      <c r="R43" s="163"/>
      <c r="S43" s="163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</row>
    <row r="44" customFormat="false" ht="12.75" hidden="false" customHeight="true" outlineLevel="0" collapsed="false">
      <c r="A44" s="172" t="s">
        <v>68</v>
      </c>
      <c r="B44" s="184" t="n">
        <f aca="false">IF(H41&gt;0,(B41+C41+D41+E41)/H41,0)</f>
        <v>0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72" t="s">
        <v>68</v>
      </c>
      <c r="M44" s="184" t="n">
        <f aca="false">IF(S41&gt;0,(M41+N41+O41+P41)/S41,0)</f>
        <v>0</v>
      </c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</row>
    <row r="45" customFormat="false" ht="12.75" hidden="false" customHeight="true" outlineLevel="0" collapsed="false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</row>
    <row r="46" customFormat="false" ht="12.75" hidden="false" customHeight="true" outlineLevel="0" collapsed="false">
      <c r="A46" s="155"/>
      <c r="B46" s="165"/>
      <c r="C46" s="155"/>
      <c r="D46" s="155"/>
      <c r="E46" s="155"/>
      <c r="F46" s="155"/>
      <c r="G46" s="155"/>
      <c r="H46" s="155"/>
      <c r="I46" s="16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</row>
    <row r="47" customFormat="false" ht="12.75" hidden="false" customHeight="true" outlineLevel="0" collapsed="false">
      <c r="A47" s="164" t="s">
        <v>88</v>
      </c>
      <c r="B47" s="166" t="s">
        <v>2</v>
      </c>
      <c r="C47" s="154"/>
      <c r="D47" s="154"/>
      <c r="E47" s="154"/>
      <c r="F47" s="154"/>
      <c r="G47" s="154"/>
      <c r="H47" s="155"/>
      <c r="I47" s="166" t="s">
        <v>4</v>
      </c>
      <c r="J47" s="154"/>
      <c r="K47" s="155"/>
      <c r="L47" s="164" t="s">
        <v>89</v>
      </c>
      <c r="M47" s="166" t="s">
        <v>2</v>
      </c>
      <c r="N47" s="154"/>
      <c r="O47" s="154"/>
      <c r="P47" s="154"/>
      <c r="Q47" s="154"/>
      <c r="R47" s="154"/>
      <c r="S47" s="155"/>
      <c r="T47" s="166" t="s">
        <v>4</v>
      </c>
      <c r="U47" s="154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</row>
    <row r="48" customFormat="false" ht="12.75" hidden="false" customHeight="true" outlineLevel="0" collapsed="false">
      <c r="A48" s="156"/>
      <c r="B48" s="167" t="s">
        <v>57</v>
      </c>
      <c r="C48" s="167" t="s">
        <v>56</v>
      </c>
      <c r="D48" s="167" t="s">
        <v>54</v>
      </c>
      <c r="E48" s="167" t="s">
        <v>58</v>
      </c>
      <c r="F48" s="167" t="s">
        <v>59</v>
      </c>
      <c r="G48" s="167" t="s">
        <v>5</v>
      </c>
      <c r="H48" s="168"/>
      <c r="I48" s="167" t="s">
        <v>61</v>
      </c>
      <c r="J48" s="167" t="s">
        <v>53</v>
      </c>
      <c r="K48" s="186"/>
      <c r="L48" s="156"/>
      <c r="M48" s="167" t="s">
        <v>57</v>
      </c>
      <c r="N48" s="167" t="s">
        <v>56</v>
      </c>
      <c r="O48" s="167" t="s">
        <v>54</v>
      </c>
      <c r="P48" s="167" t="s">
        <v>58</v>
      </c>
      <c r="Q48" s="167" t="s">
        <v>59</v>
      </c>
      <c r="R48" s="167" t="s">
        <v>5</v>
      </c>
      <c r="S48" s="168"/>
      <c r="T48" s="167" t="s">
        <v>61</v>
      </c>
      <c r="U48" s="167" t="s">
        <v>53</v>
      </c>
      <c r="V48" s="160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</row>
    <row r="49" customFormat="false" ht="12.75" hidden="false" customHeight="true" outlineLevel="0" collapsed="false">
      <c r="A49" s="156"/>
      <c r="B49" s="169" t="n">
        <f aca="false">COUNTIF(B139:AE139,B48)</f>
        <v>0</v>
      </c>
      <c r="C49" s="169" t="n">
        <f aca="false">COUNTIF(B139:AE139,C48)</f>
        <v>0</v>
      </c>
      <c r="D49" s="169" t="n">
        <f aca="false">COUNTIF(B139:AE139,D48)</f>
        <v>0</v>
      </c>
      <c r="E49" s="169" t="n">
        <f aca="false">COUNTIF(B139:AE139,E48)</f>
        <v>0</v>
      </c>
      <c r="F49" s="169" t="n">
        <f aca="false">COUNTIF(B139:AE139,F48)</f>
        <v>0</v>
      </c>
      <c r="G49" s="169" t="n">
        <f aca="false">SUM(B49:F49)</f>
        <v>0</v>
      </c>
      <c r="H49" s="168"/>
      <c r="I49" s="169" t="n">
        <f aca="false">COUNTIF(B139:AE139,I48)</f>
        <v>0</v>
      </c>
      <c r="J49" s="169" t="n">
        <f aca="false">COUNTIF(B139:AE139,J48)</f>
        <v>0</v>
      </c>
      <c r="K49" s="186"/>
      <c r="L49" s="156"/>
      <c r="M49" s="169" t="n">
        <f aca="false">COUNTIF(B140:AE140,M48)</f>
        <v>0</v>
      </c>
      <c r="N49" s="169" t="n">
        <f aca="false">COUNTIF(B140:AE140,N48)</f>
        <v>0</v>
      </c>
      <c r="O49" s="169" t="n">
        <f aca="false">COUNTIF(B140:AE140,O48)</f>
        <v>0</v>
      </c>
      <c r="P49" s="169" t="n">
        <f aca="false">COUNTIF(B140:AE140,P48)</f>
        <v>0</v>
      </c>
      <c r="Q49" s="169" t="n">
        <f aca="false">COUNTIF(B140:AE140,Q48)</f>
        <v>0</v>
      </c>
      <c r="R49" s="169" t="n">
        <f aca="false">SUM(M49:Q49)</f>
        <v>0</v>
      </c>
      <c r="S49" s="168"/>
      <c r="T49" s="169" t="n">
        <f aca="false">COUNTIF(B140:AE140,T48)</f>
        <v>0</v>
      </c>
      <c r="U49" s="169" t="n">
        <f aca="false">COUNTIF(B140:AE140,U48)</f>
        <v>0</v>
      </c>
      <c r="V49" s="160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</row>
    <row r="50" customFormat="false" ht="12.75" hidden="false" customHeight="true" outlineLevel="0" collapsed="false">
      <c r="A50" s="156"/>
      <c r="B50" s="170" t="n">
        <f aca="false">IF(G49&gt;0,B49/G49,0)</f>
        <v>0</v>
      </c>
      <c r="C50" s="170" t="n">
        <f aca="false">IF(G49&gt;0,C49/G49,0)</f>
        <v>0</v>
      </c>
      <c r="D50" s="170" t="n">
        <f aca="false">IF(G49&gt;0,D49/G49,0)</f>
        <v>0</v>
      </c>
      <c r="E50" s="170" t="n">
        <f aca="false">IF(G49&gt;0,E49/G49,0)</f>
        <v>0</v>
      </c>
      <c r="F50" s="170" t="n">
        <f aca="false">IF(G49&gt;0,F49/G49,0)</f>
        <v>0</v>
      </c>
      <c r="G50" s="171" t="n">
        <f aca="false">SUM(B50:F50)</f>
        <v>0</v>
      </c>
      <c r="H50" s="160"/>
      <c r="I50" s="163"/>
      <c r="J50" s="163"/>
      <c r="K50" s="153"/>
      <c r="L50" s="156"/>
      <c r="M50" s="170" t="n">
        <f aca="false">IF(R49&gt;0,M49/R49,0)</f>
        <v>0</v>
      </c>
      <c r="N50" s="170" t="n">
        <f aca="false">IF(R49&gt;0,N49/R49,0)</f>
        <v>0</v>
      </c>
      <c r="O50" s="170" t="n">
        <f aca="false">IF(R49&gt;0,O49/R49,0)</f>
        <v>0</v>
      </c>
      <c r="P50" s="170" t="n">
        <f aca="false">IF(R49&gt;0,P49/R49,0)</f>
        <v>0</v>
      </c>
      <c r="Q50" s="170" t="n">
        <f aca="false">IF(R49&gt;0,Q49/R49,0)</f>
        <v>0</v>
      </c>
      <c r="R50" s="171" t="n">
        <f aca="false">SUM(M50:Q50)</f>
        <v>0</v>
      </c>
      <c r="S50" s="160"/>
      <c r="T50" s="163"/>
      <c r="U50" s="163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</row>
    <row r="51" customFormat="false" ht="12.75" hidden="false" customHeight="true" outlineLevel="0" collapsed="false">
      <c r="A51" s="172" t="s">
        <v>67</v>
      </c>
      <c r="B51" s="173" t="n">
        <f aca="false">IF(G49&gt;0,(B49-F49)/G49,0)</f>
        <v>0</v>
      </c>
      <c r="C51" s="163"/>
      <c r="D51" s="174"/>
      <c r="E51" s="174"/>
      <c r="F51" s="174"/>
      <c r="G51" s="163"/>
      <c r="H51" s="155"/>
      <c r="I51" s="155"/>
      <c r="J51" s="155"/>
      <c r="K51" s="153"/>
      <c r="L51" s="172" t="s">
        <v>67</v>
      </c>
      <c r="M51" s="173" t="n">
        <f aca="false">IF(R49&gt;0,(M49-Q49)/R49,0)</f>
        <v>0</v>
      </c>
      <c r="N51" s="163"/>
      <c r="O51" s="174"/>
      <c r="P51" s="174"/>
      <c r="Q51" s="174"/>
      <c r="R51" s="163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</row>
    <row r="52" customFormat="false" ht="12.75" hidden="false" customHeight="true" outlineLevel="0" collapsed="false">
      <c r="A52" s="172" t="s">
        <v>68</v>
      </c>
      <c r="B52" s="176" t="n">
        <f aca="false">IF(G49&gt;0,(B49+C49)/G49,0)</f>
        <v>0</v>
      </c>
      <c r="C52" s="177"/>
      <c r="D52" s="155"/>
      <c r="E52" s="155"/>
      <c r="F52" s="155"/>
      <c r="G52" s="155"/>
      <c r="H52" s="155"/>
      <c r="I52" s="155"/>
      <c r="J52" s="155"/>
      <c r="K52" s="153"/>
      <c r="L52" s="172" t="s">
        <v>68</v>
      </c>
      <c r="M52" s="176" t="n">
        <f aca="false">IF(R49&gt;0,(M49+N49)/R49,0)</f>
        <v>0</v>
      </c>
      <c r="N52" s="177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</row>
    <row r="53" customFormat="false" ht="12.75" hidden="false" customHeight="true" outlineLevel="0" collapsed="false">
      <c r="A53" s="155"/>
      <c r="B53" s="178"/>
      <c r="C53" s="177"/>
      <c r="D53" s="155"/>
      <c r="E53" s="155"/>
      <c r="F53" s="155"/>
      <c r="G53" s="155"/>
      <c r="H53" s="155"/>
      <c r="I53" s="165" t="s">
        <v>69</v>
      </c>
      <c r="J53" s="155"/>
      <c r="K53" s="153"/>
      <c r="L53" s="155"/>
      <c r="M53" s="178"/>
      <c r="N53" s="177"/>
      <c r="O53" s="155"/>
      <c r="P53" s="155"/>
      <c r="Q53" s="155"/>
      <c r="R53" s="155"/>
      <c r="S53" s="155"/>
      <c r="T53" s="165" t="s">
        <v>69</v>
      </c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</row>
    <row r="54" customFormat="false" ht="12.75" hidden="false" customHeight="true" outlineLevel="0" collapsed="false">
      <c r="A54" s="155"/>
      <c r="B54" s="166" t="s">
        <v>1</v>
      </c>
      <c r="C54" s="154"/>
      <c r="D54" s="154"/>
      <c r="E54" s="154"/>
      <c r="F54" s="154"/>
      <c r="G54" s="154"/>
      <c r="H54" s="155"/>
      <c r="I54" s="179" t="s">
        <v>0</v>
      </c>
      <c r="J54" s="180" t="n">
        <f aca="false">B56+B63+I49</f>
        <v>0</v>
      </c>
      <c r="K54" s="153"/>
      <c r="L54" s="155"/>
      <c r="M54" s="166" t="s">
        <v>1</v>
      </c>
      <c r="N54" s="154"/>
      <c r="O54" s="154"/>
      <c r="P54" s="154"/>
      <c r="Q54" s="154"/>
      <c r="R54" s="154"/>
      <c r="S54" s="155"/>
      <c r="T54" s="179" t="s">
        <v>0</v>
      </c>
      <c r="U54" s="180" t="n">
        <f aca="false">M56+M63+T49</f>
        <v>0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</row>
    <row r="55" customFormat="false" ht="12.75" hidden="false" customHeight="true" outlineLevel="0" collapsed="false">
      <c r="A55" s="156"/>
      <c r="B55" s="167" t="s">
        <v>50</v>
      </c>
      <c r="C55" s="167" t="s">
        <v>45</v>
      </c>
      <c r="D55" s="167" t="s">
        <v>70</v>
      </c>
      <c r="E55" s="167" t="s">
        <v>71</v>
      </c>
      <c r="F55" s="167" t="s">
        <v>55</v>
      </c>
      <c r="G55" s="167" t="s">
        <v>5</v>
      </c>
      <c r="H55" s="160"/>
      <c r="I55" s="179" t="s">
        <v>72</v>
      </c>
      <c r="J55" s="180" t="n">
        <f aca="false">G63+F56</f>
        <v>0</v>
      </c>
      <c r="K55" s="153"/>
      <c r="L55" s="156"/>
      <c r="M55" s="167" t="s">
        <v>50</v>
      </c>
      <c r="N55" s="167" t="s">
        <v>45</v>
      </c>
      <c r="O55" s="167" t="s">
        <v>70</v>
      </c>
      <c r="P55" s="167" t="s">
        <v>71</v>
      </c>
      <c r="Q55" s="167" t="s">
        <v>55</v>
      </c>
      <c r="R55" s="167" t="s">
        <v>5</v>
      </c>
      <c r="S55" s="160"/>
      <c r="T55" s="179" t="s">
        <v>72</v>
      </c>
      <c r="U55" s="180" t="n">
        <f aca="false">R63+Q56</f>
        <v>0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</row>
    <row r="56" customFormat="false" ht="12.75" hidden="false" customHeight="true" outlineLevel="0" collapsed="false">
      <c r="A56" s="156"/>
      <c r="B56" s="169" t="n">
        <f aca="false">COUNTIF(B139:AE139,B55)</f>
        <v>0</v>
      </c>
      <c r="C56" s="169" t="n">
        <f aca="false">COUNTIF(B139:AE139,C55)</f>
        <v>0</v>
      </c>
      <c r="D56" s="169" t="n">
        <f aca="false">COUNTIF(B139:AE139,D55)</f>
        <v>0</v>
      </c>
      <c r="E56" s="169" t="n">
        <f aca="false">COUNTIF(B139:AE139,E55)</f>
        <v>0</v>
      </c>
      <c r="F56" s="169" t="n">
        <f aca="false">COUNTIF(B139:AE139,F55)</f>
        <v>0</v>
      </c>
      <c r="G56" s="169" t="n">
        <f aca="false">SUM(B56:F56)</f>
        <v>0</v>
      </c>
      <c r="H56" s="160"/>
      <c r="I56" s="179" t="s">
        <v>73</v>
      </c>
      <c r="J56" s="180" t="n">
        <f aca="false">F49</f>
        <v>0</v>
      </c>
      <c r="K56" s="153"/>
      <c r="L56" s="156"/>
      <c r="M56" s="169" t="n">
        <f aca="false">COUNTIF(B140:AE140,M55)</f>
        <v>0</v>
      </c>
      <c r="N56" s="169" t="n">
        <f aca="false">COUNTIF(B140:AE140,N55)</f>
        <v>0</v>
      </c>
      <c r="O56" s="169" t="n">
        <f aca="false">COUNTIF(B140:AE140,O55)</f>
        <v>0</v>
      </c>
      <c r="P56" s="169" t="n">
        <f aca="false">COUNTIF(B140:AE140,P55)</f>
        <v>0</v>
      </c>
      <c r="Q56" s="169" t="n">
        <f aca="false">COUNTIF(B140:AE140,Q55)</f>
        <v>0</v>
      </c>
      <c r="R56" s="169" t="n">
        <f aca="false">SUM(M56:Q56)</f>
        <v>0</v>
      </c>
      <c r="S56" s="160"/>
      <c r="T56" s="179" t="s">
        <v>73</v>
      </c>
      <c r="U56" s="180" t="n">
        <f aca="false">Q49</f>
        <v>0</v>
      </c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</row>
    <row r="57" customFormat="false" ht="12.75" hidden="false" customHeight="true" outlineLevel="0" collapsed="false">
      <c r="A57" s="156"/>
      <c r="B57" s="170" t="n">
        <f aca="false">IF(G56&gt;0,B56/G56,0)</f>
        <v>0</v>
      </c>
      <c r="C57" s="170" t="n">
        <f aca="false">IF(G46&gt;0,C56/G56,0)</f>
        <v>0</v>
      </c>
      <c r="D57" s="170" t="n">
        <f aca="false">IF(G56&gt;0,D56/G56,0)</f>
        <v>0</v>
      </c>
      <c r="E57" s="170" t="n">
        <f aca="false">IF(G46&gt;0,E56/G56,0)</f>
        <v>0</v>
      </c>
      <c r="F57" s="170" t="n">
        <f aca="false">IF(G46&gt;0,F56/G56,0)</f>
        <v>0</v>
      </c>
      <c r="G57" s="170" t="n">
        <f aca="false">SUM(B57:F57)</f>
        <v>0</v>
      </c>
      <c r="H57" s="160"/>
      <c r="I57" s="179" t="s">
        <v>74</v>
      </c>
      <c r="J57" s="180" t="n">
        <f aca="false">F63</f>
        <v>0</v>
      </c>
      <c r="K57" s="153"/>
      <c r="L57" s="156"/>
      <c r="M57" s="170" t="n">
        <f aca="false">IF(R56&gt;0,M56/R56,0)</f>
        <v>0</v>
      </c>
      <c r="N57" s="170" t="n">
        <f aca="false">IF(G113&gt;0,N56/R56,0)</f>
        <v>0</v>
      </c>
      <c r="O57" s="170" t="n">
        <f aca="false">IF(R56&gt;0,O56/R56,0)</f>
        <v>0</v>
      </c>
      <c r="P57" s="170" t="n">
        <f aca="false">IF(G113&gt;0,P56/R56,0)</f>
        <v>0</v>
      </c>
      <c r="Q57" s="170" t="n">
        <f aca="false">IF(G113&gt;0,Q56/R56,0)</f>
        <v>0</v>
      </c>
      <c r="R57" s="170" t="n">
        <f aca="false">SUM(M57:Q57)</f>
        <v>0</v>
      </c>
      <c r="S57" s="160"/>
      <c r="T57" s="179" t="s">
        <v>74</v>
      </c>
      <c r="U57" s="180" t="n">
        <f aca="false">Q63</f>
        <v>0</v>
      </c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</row>
    <row r="58" customFormat="false" ht="12.75" hidden="false" customHeight="true" outlineLevel="0" collapsed="false">
      <c r="A58" s="172" t="s">
        <v>67</v>
      </c>
      <c r="B58" s="173" t="n">
        <f aca="false">IF(G56&gt;0,(B56-F56)/G56,0)</f>
        <v>0</v>
      </c>
      <c r="C58" s="163"/>
      <c r="D58" s="163"/>
      <c r="E58" s="163"/>
      <c r="F58" s="163"/>
      <c r="G58" s="163"/>
      <c r="H58" s="155"/>
      <c r="I58" s="179" t="s">
        <v>75</v>
      </c>
      <c r="J58" s="181" t="n">
        <f aca="false">B51</f>
        <v>0</v>
      </c>
      <c r="K58" s="153"/>
      <c r="L58" s="172" t="s">
        <v>67</v>
      </c>
      <c r="M58" s="173" t="n">
        <f aca="false">IF(R56&gt;0,(M56-Q56)/R56,0)</f>
        <v>0</v>
      </c>
      <c r="N58" s="163"/>
      <c r="O58" s="163"/>
      <c r="P58" s="163"/>
      <c r="Q58" s="163"/>
      <c r="R58" s="163"/>
      <c r="S58" s="155"/>
      <c r="T58" s="179" t="s">
        <v>75</v>
      </c>
      <c r="U58" s="181" t="n">
        <f aca="false">M51</f>
        <v>0</v>
      </c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</row>
    <row r="59" customFormat="false" ht="12.75" hidden="false" customHeight="true" outlineLevel="0" collapsed="false">
      <c r="A59" s="172" t="s">
        <v>68</v>
      </c>
      <c r="B59" s="176" t="n">
        <f aca="false">IF(G56&gt;0,(B56+C56)/G56,0)</f>
        <v>0</v>
      </c>
      <c r="C59" s="155"/>
      <c r="D59" s="155"/>
      <c r="E59" s="155"/>
      <c r="F59" s="155"/>
      <c r="G59" s="155"/>
      <c r="H59" s="155"/>
      <c r="I59" s="179" t="s">
        <v>77</v>
      </c>
      <c r="J59" s="181" t="n">
        <f aca="false">B65</f>
        <v>0</v>
      </c>
      <c r="K59" s="153"/>
      <c r="L59" s="172" t="s">
        <v>68</v>
      </c>
      <c r="M59" s="176" t="n">
        <f aca="false">IF(R56&gt;0,(M56+N56)/R56,0)</f>
        <v>0</v>
      </c>
      <c r="N59" s="155"/>
      <c r="O59" s="155"/>
      <c r="P59" s="155"/>
      <c r="Q59" s="155"/>
      <c r="R59" s="155"/>
      <c r="S59" s="155"/>
      <c r="T59" s="179" t="s">
        <v>77</v>
      </c>
      <c r="U59" s="181" t="n">
        <f aca="false">M65</f>
        <v>0</v>
      </c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</row>
    <row r="60" customFormat="false" ht="12.75" hidden="false" customHeight="true" outlineLevel="0" collapsed="false">
      <c r="A60" s="155"/>
      <c r="B60" s="184"/>
      <c r="C60" s="155"/>
      <c r="D60" s="155"/>
      <c r="E60" s="155"/>
      <c r="F60" s="155"/>
      <c r="G60" s="155"/>
      <c r="H60" s="155"/>
      <c r="I60" s="155"/>
      <c r="J60" s="155"/>
      <c r="K60" s="153"/>
      <c r="L60" s="155"/>
      <c r="M60" s="178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</row>
    <row r="61" customFormat="false" ht="12.75" hidden="false" customHeight="true" outlineLevel="0" collapsed="false">
      <c r="A61" s="155"/>
      <c r="B61" s="166" t="s">
        <v>3</v>
      </c>
      <c r="C61" s="154"/>
      <c r="D61" s="154"/>
      <c r="E61" s="154"/>
      <c r="F61" s="154"/>
      <c r="G61" s="154"/>
      <c r="H61" s="154"/>
      <c r="I61" s="155"/>
      <c r="J61" s="155"/>
      <c r="K61" s="153"/>
      <c r="L61" s="155"/>
      <c r="M61" s="166" t="s">
        <v>3</v>
      </c>
      <c r="N61" s="154"/>
      <c r="O61" s="154"/>
      <c r="P61" s="154"/>
      <c r="Q61" s="154"/>
      <c r="R61" s="154"/>
      <c r="S61" s="154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</row>
    <row r="62" customFormat="false" ht="12.75" hidden="false" customHeight="true" outlineLevel="0" collapsed="false">
      <c r="A62" s="156"/>
      <c r="B62" s="167" t="s">
        <v>51</v>
      </c>
      <c r="C62" s="167" t="s">
        <v>47</v>
      </c>
      <c r="D62" s="167" t="s">
        <v>78</v>
      </c>
      <c r="E62" s="167" t="s">
        <v>49</v>
      </c>
      <c r="F62" s="167" t="s">
        <v>52</v>
      </c>
      <c r="G62" s="167" t="s">
        <v>46</v>
      </c>
      <c r="H62" s="167" t="s">
        <v>5</v>
      </c>
      <c r="I62" s="160"/>
      <c r="J62" s="155"/>
      <c r="K62" s="153"/>
      <c r="L62" s="156"/>
      <c r="M62" s="167" t="s">
        <v>51</v>
      </c>
      <c r="N62" s="167" t="s">
        <v>47</v>
      </c>
      <c r="O62" s="167" t="s">
        <v>78</v>
      </c>
      <c r="P62" s="167" t="s">
        <v>49</v>
      </c>
      <c r="Q62" s="167" t="s">
        <v>52</v>
      </c>
      <c r="R62" s="167" t="s">
        <v>46</v>
      </c>
      <c r="S62" s="167" t="s">
        <v>5</v>
      </c>
      <c r="T62" s="160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</row>
    <row r="63" customFormat="false" ht="12.75" hidden="false" customHeight="true" outlineLevel="0" collapsed="false">
      <c r="A63" s="156"/>
      <c r="B63" s="169" t="n">
        <f aca="false">COUNTIF(B139:AE139,B62)</f>
        <v>0</v>
      </c>
      <c r="C63" s="169" t="n">
        <f aca="false">COUNTIF(B139:AE139,C62)</f>
        <v>0</v>
      </c>
      <c r="D63" s="169" t="n">
        <f aca="false">COUNTIF(B139:AE139,D62)</f>
        <v>0</v>
      </c>
      <c r="E63" s="169" t="n">
        <f aca="false">COUNTIF(B139:AE139,E62)</f>
        <v>0</v>
      </c>
      <c r="F63" s="169" t="n">
        <f aca="false">COUNTIF(B139:AE139,F62)</f>
        <v>0</v>
      </c>
      <c r="G63" s="169" t="n">
        <f aca="false">COUNTIF(B139:AE139,G62)</f>
        <v>0</v>
      </c>
      <c r="H63" s="169" t="n">
        <f aca="false">SUM(B63:G63)</f>
        <v>0</v>
      </c>
      <c r="I63" s="160"/>
      <c r="J63" s="155"/>
      <c r="K63" s="153"/>
      <c r="L63" s="156"/>
      <c r="M63" s="169" t="n">
        <f aca="false">COUNTIF(B140:AE140,M62)</f>
        <v>0</v>
      </c>
      <c r="N63" s="169" t="n">
        <f aca="false">COUNTIF(B140:AE140,N62)</f>
        <v>0</v>
      </c>
      <c r="O63" s="169" t="n">
        <f aca="false">COUNTIF(B140:AE140,O62)</f>
        <v>0</v>
      </c>
      <c r="P63" s="169" t="n">
        <f aca="false">COUNTIF(B140:AE140,P62)</f>
        <v>0</v>
      </c>
      <c r="Q63" s="169" t="n">
        <f aca="false">COUNTIF(B140:AE140,Q62)</f>
        <v>0</v>
      </c>
      <c r="R63" s="169" t="n">
        <f aca="false">COUNTIF(B140:AE140,R62)</f>
        <v>0</v>
      </c>
      <c r="S63" s="169" t="n">
        <f aca="false">SUM(M63:R63)</f>
        <v>0</v>
      </c>
      <c r="T63" s="160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</row>
    <row r="64" customFormat="false" ht="12.75" hidden="false" customHeight="true" outlineLevel="0" collapsed="false">
      <c r="A64" s="156"/>
      <c r="B64" s="170" t="n">
        <f aca="false">IF(H63&gt;0,B63/H63,0)</f>
        <v>0</v>
      </c>
      <c r="C64" s="170" t="n">
        <f aca="false">IF(H63&gt;0,C63/H63,0)</f>
        <v>0</v>
      </c>
      <c r="D64" s="170" t="n">
        <f aca="false">IF(H63&gt;0,D63/H63,0)</f>
        <v>0</v>
      </c>
      <c r="E64" s="170" t="n">
        <f aca="false">IF(H63&gt;0,E63/H63,0)</f>
        <v>0</v>
      </c>
      <c r="F64" s="170" t="n">
        <f aca="false">IF(H63&gt;0,F63/H63,0)</f>
        <v>0</v>
      </c>
      <c r="G64" s="170" t="n">
        <f aca="false">IF(H63&gt;0,G63/H63,0)</f>
        <v>0</v>
      </c>
      <c r="H64" s="170" t="n">
        <f aca="false">SUM(B64:G64)</f>
        <v>0</v>
      </c>
      <c r="I64" s="160"/>
      <c r="J64" s="155"/>
      <c r="K64" s="153"/>
      <c r="L64" s="156"/>
      <c r="M64" s="170" t="n">
        <f aca="false">IF(S63&gt;0,M63/S63,0)</f>
        <v>0</v>
      </c>
      <c r="N64" s="170" t="n">
        <f aca="false">IF(S63&gt;0,N63/S63,0)</f>
        <v>0</v>
      </c>
      <c r="O64" s="170" t="n">
        <f aca="false">IF(S63&gt;0,O63/S63,0)</f>
        <v>0</v>
      </c>
      <c r="P64" s="170" t="n">
        <f aca="false">IF(S63&gt;0,P63/S63,0)</f>
        <v>0</v>
      </c>
      <c r="Q64" s="170" t="n">
        <f aca="false">IF(S63&gt;0,Q63/S63,0)</f>
        <v>0</v>
      </c>
      <c r="R64" s="170" t="n">
        <f aca="false">IF(S63&gt;0,R63/S63,0)</f>
        <v>0</v>
      </c>
      <c r="S64" s="170" t="n">
        <f aca="false">SUM(M64:R64)</f>
        <v>0</v>
      </c>
      <c r="T64" s="160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</row>
    <row r="65" customFormat="false" ht="12.75" hidden="false" customHeight="true" outlineLevel="0" collapsed="false">
      <c r="A65" s="172" t="s">
        <v>67</v>
      </c>
      <c r="B65" s="183" t="n">
        <f aca="false">IF(H63&gt;0,(B63-G63)/H63,0)</f>
        <v>0</v>
      </c>
      <c r="C65" s="163"/>
      <c r="D65" s="163"/>
      <c r="E65" s="163"/>
      <c r="F65" s="163"/>
      <c r="G65" s="163"/>
      <c r="H65" s="163"/>
      <c r="I65" s="155"/>
      <c r="J65" s="155"/>
      <c r="K65" s="153"/>
      <c r="L65" s="172" t="s">
        <v>67</v>
      </c>
      <c r="M65" s="183" t="n">
        <f aca="false">IF(S63&gt;0,(M63-R63)/S63,0)</f>
        <v>0</v>
      </c>
      <c r="N65" s="163"/>
      <c r="O65" s="163"/>
      <c r="P65" s="163"/>
      <c r="Q65" s="163"/>
      <c r="R65" s="163"/>
      <c r="S65" s="163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</row>
    <row r="66" customFormat="false" ht="12.75" hidden="false" customHeight="true" outlineLevel="0" collapsed="false">
      <c r="A66" s="172" t="s">
        <v>68</v>
      </c>
      <c r="B66" s="184" t="n">
        <f aca="false">IF(H63&gt;0,(B63+C63+D63+E63)/H63,0)</f>
        <v>0</v>
      </c>
      <c r="C66" s="155"/>
      <c r="D66" s="155"/>
      <c r="E66" s="155"/>
      <c r="F66" s="155"/>
      <c r="G66" s="155"/>
      <c r="H66" s="155"/>
      <c r="I66" s="155"/>
      <c r="J66" s="155"/>
      <c r="K66" s="153"/>
      <c r="L66" s="172" t="s">
        <v>68</v>
      </c>
      <c r="M66" s="184" t="n">
        <f aca="false">IF(S63&gt;0,(M63+N63+O63+P63)/S63,0)</f>
        <v>0</v>
      </c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</row>
    <row r="67" customFormat="false" ht="12.75" hidden="false" customHeight="true" outlineLevel="0" collapsed="false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</row>
    <row r="68" customFormat="false" ht="12.75" hidden="false" customHeight="true" outlineLevel="0" collapsed="false">
      <c r="A68" s="155"/>
      <c r="B68" s="18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</row>
    <row r="69" customFormat="false" ht="12.75" hidden="false" customHeight="true" outlineLevel="0" collapsed="false">
      <c r="A69" s="155"/>
      <c r="B69" s="165"/>
      <c r="C69" s="155"/>
      <c r="D69" s="155"/>
      <c r="E69" s="155"/>
      <c r="F69" s="155"/>
      <c r="G69" s="155"/>
      <c r="H69" s="155"/>
      <c r="I69" s="16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</row>
    <row r="70" customFormat="false" ht="12.75" hidden="false" customHeight="true" outlineLevel="0" collapsed="false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</row>
    <row r="71" customFormat="false" ht="12.75" hidden="false" customHeight="true" outlineLevel="0" collapsed="false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</row>
    <row r="72" customFormat="false" ht="12.75" hidden="false" customHeight="true" outlineLevel="0" collapsed="false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</row>
    <row r="73" customFormat="false" ht="12.75" hidden="false" customHeight="true" outlineLevel="0" collapsed="false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</row>
    <row r="74" customFormat="false" ht="12.75" hidden="false" customHeight="true" outlineLevel="0" collapsed="false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</row>
    <row r="75" customFormat="false" ht="12.75" hidden="false" customHeight="true" outlineLevel="0" collapsed="false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</row>
    <row r="76" customFormat="false" ht="12.75" hidden="false" customHeight="true" outlineLevel="0" collapsed="false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</row>
    <row r="77" customFormat="false" ht="12.75" hidden="false" customHeight="true" outlineLevel="0" collapsed="false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</row>
    <row r="78" customFormat="false" ht="12.75" hidden="false" customHeight="true" outlineLevel="0" collapsed="false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</row>
    <row r="79" customFormat="false" ht="12.75" hidden="false" customHeight="true" outlineLevel="0" collapsed="false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</row>
    <row r="80" customFormat="false" ht="12.75" hidden="false" customHeight="true" outlineLevel="0" collapsed="false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</row>
    <row r="81" customFormat="false" ht="12.75" hidden="false" customHeight="true" outlineLevel="0" collapsed="false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</row>
    <row r="82" customFormat="false" ht="12.75" hidden="false" customHeight="true" outlineLevel="0" collapsed="false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</row>
    <row r="83" customFormat="false" ht="12.75" hidden="false" customHeight="true" outlineLevel="0" collapsed="false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</row>
    <row r="84" customFormat="false" ht="12.75" hidden="false" customHeight="true" outlineLevel="0" collapsed="false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</row>
    <row r="85" customFormat="false" ht="12.75" hidden="false" customHeight="true" outlineLevel="0" collapsed="false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</row>
    <row r="86" customFormat="false" ht="12.75" hidden="false" customHeight="true" outlineLevel="0" collapsed="false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</row>
    <row r="87" customFormat="false" ht="12.75" hidden="false" customHeight="true" outlineLevel="0" collapsed="false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</row>
    <row r="88" customFormat="false" ht="12.75" hidden="false" customHeight="true" outlineLevel="0" collapsed="false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</row>
    <row r="89" customFormat="false" ht="12.75" hidden="false" customHeight="true" outlineLevel="0" collapsed="false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</row>
    <row r="90" customFormat="false" ht="12.75" hidden="false" customHeight="true" outlineLevel="0" collapsed="false">
      <c r="A90" s="155"/>
      <c r="B90" s="18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</row>
    <row r="91" customFormat="false" ht="12.75" hidden="false" customHeight="true" outlineLevel="0" collapsed="false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</row>
    <row r="92" customFormat="false" ht="12.75" hidden="false" customHeight="true" outlineLevel="0" collapsed="false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</row>
    <row r="93" customFormat="false" ht="12.75" hidden="false" customHeight="true" outlineLevel="0" collapsed="false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</row>
    <row r="94" customFormat="false" ht="12.75" hidden="false" customHeight="true" outlineLevel="0" collapsed="false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</row>
    <row r="95" customFormat="false" ht="12.75" hidden="false" customHeight="true" outlineLevel="0" collapsed="false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</row>
    <row r="96" customFormat="false" ht="12.75" hidden="false" customHeight="true" outlineLevel="0" collapsed="false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</row>
    <row r="97" customFormat="false" ht="12.75" hidden="false" customHeight="true" outlineLevel="0" collapsed="false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</row>
    <row r="98" customFormat="false" ht="12.75" hidden="false" customHeight="true" outlineLevel="0" collapsed="false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</row>
    <row r="99" customFormat="false" ht="12.75" hidden="false" customHeight="true" outlineLevel="0" collapsed="false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</row>
    <row r="100" customFormat="false" ht="12.75" hidden="false" customHeight="true" outlineLevel="0" collapsed="false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</row>
    <row r="101" customFormat="false" ht="12.75" hidden="false" customHeight="true" outlineLevel="0" collapsed="false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</row>
    <row r="102" customFormat="false" ht="12.75" hidden="false" customHeight="true" outlineLevel="0" collapsed="false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</row>
    <row r="103" customFormat="false" ht="12.75" hidden="false" customHeight="true" outlineLevel="0" collapsed="false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</row>
    <row r="104" customFormat="false" ht="12.75" hidden="false" customHeight="true" outlineLevel="0" collapsed="false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</row>
    <row r="105" customFormat="false" ht="12.75" hidden="false" customHeight="true" outlineLevel="0" collapsed="false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</row>
    <row r="106" customFormat="false" ht="12.75" hidden="false" customHeight="true" outlineLevel="0" collapsed="false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</row>
    <row r="107" customFormat="false" ht="12.75" hidden="false" customHeight="true" outlineLevel="0" collapsed="false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</row>
    <row r="108" customFormat="false" ht="12.75" hidden="false" customHeight="true" outlineLevel="0" collapsed="false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</row>
    <row r="109" customFormat="false" ht="12.75" hidden="false" customHeight="true" outlineLevel="0" collapsed="false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</row>
    <row r="110" customFormat="false" ht="12.75" hidden="false" customHeight="true" outlineLevel="0" collapsed="false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</row>
    <row r="111" customFormat="false" ht="12.75" hidden="false" customHeight="true" outlineLevel="0" collapsed="false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</row>
    <row r="112" customFormat="false" ht="12.75" hidden="false" customHeight="true" outlineLevel="0" collapsed="false">
      <c r="A112" s="155"/>
      <c r="B112" s="184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</row>
    <row r="113" customFormat="false" ht="12.75" hidden="false" customHeight="true" outlineLevel="0" collapsed="false">
      <c r="A113" s="155"/>
      <c r="B113" s="165"/>
      <c r="C113" s="155"/>
      <c r="D113" s="155"/>
      <c r="E113" s="155"/>
      <c r="F113" s="155"/>
      <c r="G113" s="155"/>
      <c r="H113" s="155"/>
      <c r="I113" s="16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customFormat="false" ht="12.75" hidden="false" customHeight="true" outlineLevel="0" collapsed="false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</row>
    <row r="115" customFormat="false" ht="12.75" hidden="false" customHeight="true" outlineLevel="0" collapsed="false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</row>
    <row r="116" customFormat="false" ht="12.75" hidden="false" customHeight="true" outlineLevel="0" collapsed="false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</row>
    <row r="117" customFormat="false" ht="12.75" hidden="false" customHeight="true" outlineLevel="0" collapsed="false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</row>
    <row r="118" customFormat="false" ht="12.75" hidden="false" customHeight="true" outlineLevel="0" collapsed="false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</row>
    <row r="119" customFormat="false" ht="12.75" hidden="false" customHeight="true" outlineLevel="0" collapsed="false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</row>
    <row r="120" customFormat="false" ht="12.75" hidden="false" customHeight="true" outlineLevel="0" collapsed="false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</row>
    <row r="121" customFormat="false" ht="12.75" hidden="false" customHeight="true" outlineLevel="0" collapsed="false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</row>
    <row r="122" customFormat="false" ht="12.75" hidden="false" customHeight="true" outlineLevel="0" collapsed="false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</row>
    <row r="123" customFormat="false" ht="12.75" hidden="false" customHeight="true" outlineLevel="0" collapsed="false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</row>
    <row r="124" customFormat="false" ht="12.75" hidden="false" customHeight="true" outlineLevel="0" collapsed="false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</row>
    <row r="125" customFormat="false" ht="12.75" hidden="false" customHeight="true" outlineLevel="0" collapsed="false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</row>
    <row r="126" customFormat="false" ht="12.75" hidden="false" customHeight="true" outlineLevel="0" collapsed="false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</row>
    <row r="127" customFormat="false" ht="12.75" hidden="false" customHeight="true" outlineLevel="0" collapsed="false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</row>
    <row r="128" customFormat="false" ht="12.75" hidden="false" customHeight="true" outlineLevel="0" collapsed="false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</row>
    <row r="129" customFormat="false" ht="12.75" hidden="false" customHeight="true" outlineLevel="0" collapsed="false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</row>
    <row r="130" customFormat="false" ht="12.75" hidden="false" customHeight="true" outlineLevel="0" collapsed="false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</row>
    <row r="131" customFormat="false" ht="12.75" hidden="false" customHeight="true" outlineLevel="0" collapsed="false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</row>
    <row r="132" customFormat="false" ht="12.75" hidden="false" customHeight="true" outlineLevel="0" collapsed="false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</row>
    <row r="133" customFormat="false" ht="12.75" hidden="false" customHeight="true" outlineLevel="0" collapsed="false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</row>
    <row r="134" customFormat="false" ht="12.75" hidden="false" customHeight="true" outlineLevel="0" collapsed="false">
      <c r="A134" s="155"/>
      <c r="B134" s="184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</row>
    <row r="135" customFormat="false" ht="12.75" hidden="false" customHeight="true" outlineLevel="0" collapsed="false">
      <c r="A135" s="172"/>
      <c r="B135" s="184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</row>
    <row r="136" customFormat="false" ht="12.75" hidden="false" customHeight="true" outlineLevel="0" collapsed="false">
      <c r="A136" s="187" t="s">
        <v>90</v>
      </c>
      <c r="B136" s="187" t="e">
        <f aca="false">VLOOKUP(B1,Dati!B2:AF13,2,0)</f>
        <v>#N/A</v>
      </c>
      <c r="C136" s="187" t="e">
        <f aca="false">VLOOKUP(B1,Dati!B2:AF13,3,0)</f>
        <v>#N/A</v>
      </c>
      <c r="D136" s="187" t="e">
        <f aca="false">VLOOKUP(B1,Dati!B2:AF13,4,0)</f>
        <v>#N/A</v>
      </c>
      <c r="E136" s="187" t="e">
        <f aca="false">VLOOKUP(B1,Dati!B2:AF13,5,0)</f>
        <v>#N/A</v>
      </c>
      <c r="F136" s="187" t="e">
        <f aca="false">VLOOKUP(B1,Dati!B2:AF13,6,0)</f>
        <v>#N/A</v>
      </c>
      <c r="G136" s="187" t="e">
        <f aca="false">VLOOKUP(B1,Dati!B2:AF13,7,0)</f>
        <v>#N/A</v>
      </c>
      <c r="H136" s="187" t="e">
        <f aca="false">VLOOKUP(B1,Dati!B2:AF13,8,0)</f>
        <v>#N/A</v>
      </c>
      <c r="I136" s="187" t="e">
        <f aca="false">VLOOKUP(B1,Dati!B2:AF13,9,0)</f>
        <v>#N/A</v>
      </c>
      <c r="J136" s="187" t="e">
        <f aca="false">VLOOKUP(B1,Dati!B2:AF13,10,0)</f>
        <v>#N/A</v>
      </c>
      <c r="K136" s="187" t="e">
        <f aca="false">VLOOKUP(B1,Dati!B2:AF13,11,0)</f>
        <v>#N/A</v>
      </c>
      <c r="L136" s="187" t="e">
        <f aca="false">VLOOKUP(B1,Dati!B2:AF13,12,0)</f>
        <v>#N/A</v>
      </c>
      <c r="M136" s="187" t="e">
        <f aca="false">VLOOKUP(B1,Dati!B2:AF13,13,0)</f>
        <v>#N/A</v>
      </c>
      <c r="N136" s="187" t="e">
        <f aca="false">VLOOKUP(B1,Dati!B2:AF13,14,0)</f>
        <v>#N/A</v>
      </c>
      <c r="O136" s="187" t="e">
        <f aca="false">VLOOKUP(B1,Dati!B2:AF13,15,0)</f>
        <v>#N/A</v>
      </c>
      <c r="P136" s="187" t="e">
        <f aca="false">VLOOKUP(B1,Dati!B2:AF13,16,0)</f>
        <v>#N/A</v>
      </c>
      <c r="Q136" s="187" t="e">
        <f aca="false">VLOOKUP(B1,Dati!B2:AF13,17,0)</f>
        <v>#N/A</v>
      </c>
      <c r="R136" s="187" t="e">
        <f aca="false">VLOOKUP(B1,Dati!B2:AF13,18,0)</f>
        <v>#N/A</v>
      </c>
      <c r="S136" s="187" t="e">
        <f aca="false">VLOOKUP(B1,Dati!B2:AF13,19,0)</f>
        <v>#N/A</v>
      </c>
      <c r="T136" s="187" t="e">
        <f aca="false">VLOOKUP(B1,Dati!B2:AF13,20,0)</f>
        <v>#N/A</v>
      </c>
      <c r="U136" s="187" t="e">
        <f aca="false">VLOOKUP(B1,Dati!B2:AF13,21,0)</f>
        <v>#N/A</v>
      </c>
      <c r="V136" s="187" t="e">
        <f aca="false">VLOOKUP(B1,Dati!B2:AF13,22,0)</f>
        <v>#N/A</v>
      </c>
      <c r="W136" s="187" t="e">
        <f aca="false">VLOOKUP(B1,Dati!B2:AF13,23,0)</f>
        <v>#N/A</v>
      </c>
      <c r="X136" s="187" t="e">
        <f aca="false">VLOOKUP(B1,Dati!B2:AF13,24,0)</f>
        <v>#N/A</v>
      </c>
      <c r="Y136" s="187" t="e">
        <f aca="false">VLOOKUP(B1,Dati!B2:AF13,25,0)</f>
        <v>#N/A</v>
      </c>
      <c r="Z136" s="187" t="e">
        <f aca="false">VLOOKUP(B1,Dati!B2:AF13,26,0)</f>
        <v>#N/A</v>
      </c>
      <c r="AA136" s="187" t="e">
        <f aca="false">VLOOKUP(B1,Dati!B2:AF13,27,0)</f>
        <v>#N/A</v>
      </c>
      <c r="AB136" s="187" t="e">
        <f aca="false">VLOOKUP(B1,Dati!B2:AF13,28,0)</f>
        <v>#N/A</v>
      </c>
      <c r="AC136" s="187" t="e">
        <f aca="false">VLOOKUP(B1,Dati!B2:AF13,29,0)</f>
        <v>#N/A</v>
      </c>
      <c r="AD136" s="187" t="e">
        <f aca="false">VLOOKUP(B1,Dati!B2:AF13,30,0)</f>
        <v>#N/A</v>
      </c>
      <c r="AE136" s="187" t="e">
        <f aca="false">VLOOKUP(B1,Dati!B2:AF13,31,0)</f>
        <v>#N/A</v>
      </c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</row>
    <row r="137" customFormat="false" ht="12.75" hidden="false" customHeight="true" outlineLevel="0" collapsed="false">
      <c r="A137" s="187" t="s">
        <v>91</v>
      </c>
      <c r="B137" s="187" t="e">
        <f aca="false">VLOOKUP(B1,Dati!B16:AF27,2,0)</f>
        <v>#N/A</v>
      </c>
      <c r="C137" s="187" t="e">
        <f aca="false">VLOOKUP(B1,Dati!B16:AF27,3,0)</f>
        <v>#N/A</v>
      </c>
      <c r="D137" s="187" t="e">
        <f aca="false">VLOOKUP(B1,Dati!B16:AF27,4,0)</f>
        <v>#N/A</v>
      </c>
      <c r="E137" s="187" t="e">
        <f aca="false">VLOOKUP(B1,Dati!B16:AF27,5,0)</f>
        <v>#N/A</v>
      </c>
      <c r="F137" s="187" t="e">
        <f aca="false">VLOOKUP(B1,Dati!B16:AF27,6,0)</f>
        <v>#N/A</v>
      </c>
      <c r="G137" s="187" t="e">
        <f aca="false">VLOOKUP(B1,Dati!B16:AF27,7,0)</f>
        <v>#N/A</v>
      </c>
      <c r="H137" s="187" t="e">
        <f aca="false">VLOOKUP(B1,Dati!B16:AF27,8,0)</f>
        <v>#N/A</v>
      </c>
      <c r="I137" s="187" t="e">
        <f aca="false">VLOOKUP(B1,Dati!B16:AF27,9,0)</f>
        <v>#N/A</v>
      </c>
      <c r="J137" s="187" t="e">
        <f aca="false">VLOOKUP(B1,Dati!B16:AF27,10,0)</f>
        <v>#N/A</v>
      </c>
      <c r="K137" s="187" t="e">
        <f aca="false">VLOOKUP(B1,Dati!B16:AF27,11,0)</f>
        <v>#N/A</v>
      </c>
      <c r="L137" s="187" t="e">
        <f aca="false">VLOOKUP(B1,Dati!B16:AF27,12,0)</f>
        <v>#N/A</v>
      </c>
      <c r="M137" s="187" t="e">
        <f aca="false">VLOOKUP(B1,Dati!B16:AF27,13,0)</f>
        <v>#N/A</v>
      </c>
      <c r="N137" s="187" t="e">
        <f aca="false">VLOOKUP(B1,Dati!B16:AF27,14,0)</f>
        <v>#N/A</v>
      </c>
      <c r="O137" s="187" t="e">
        <f aca="false">VLOOKUP(B1,Dati!B16:AF27,15,0)</f>
        <v>#N/A</v>
      </c>
      <c r="P137" s="187" t="e">
        <f aca="false">VLOOKUP(B1,Dati!B16:AF27,16,0)</f>
        <v>#N/A</v>
      </c>
      <c r="Q137" s="187" t="e">
        <f aca="false">VLOOKUP(B1,Dati!B16:AF27,17,0)</f>
        <v>#N/A</v>
      </c>
      <c r="R137" s="187" t="e">
        <f aca="false">VLOOKUP(B1,Dati!B16:AF27,18,0)</f>
        <v>#N/A</v>
      </c>
      <c r="S137" s="187" t="e">
        <f aca="false">VLOOKUP(B1,Dati!B16:AF27,19,0)</f>
        <v>#N/A</v>
      </c>
      <c r="T137" s="187" t="e">
        <f aca="false">VLOOKUP(B1,Dati!B16:AF27,20,0)</f>
        <v>#N/A</v>
      </c>
      <c r="U137" s="187" t="e">
        <f aca="false">VLOOKUP(B1,Dati!B16:AF27,21,0)</f>
        <v>#N/A</v>
      </c>
      <c r="V137" s="187" t="e">
        <f aca="false">VLOOKUP(B1,Dati!B16:AF27,22,0)</f>
        <v>#N/A</v>
      </c>
      <c r="W137" s="187" t="e">
        <f aca="false">VLOOKUP(B1,Dati!B16:AF27,23,0)</f>
        <v>#N/A</v>
      </c>
      <c r="X137" s="187" t="e">
        <f aca="false">VLOOKUP(B1,Dati!B16:AF27,24,0)</f>
        <v>#N/A</v>
      </c>
      <c r="Y137" s="187" t="e">
        <f aca="false">VLOOKUP(B1,Dati!B16:AF27,25,0)</f>
        <v>#N/A</v>
      </c>
      <c r="Z137" s="187" t="e">
        <f aca="false">VLOOKUP(B1,Dati!B16:AF27,26,0)</f>
        <v>#N/A</v>
      </c>
      <c r="AA137" s="187" t="e">
        <f aca="false">VLOOKUP(B1,Dati!B16:AF27,27,0)</f>
        <v>#N/A</v>
      </c>
      <c r="AB137" s="187" t="e">
        <f aca="false">VLOOKUP(B1,Dati!B16:AF27,28,0)</f>
        <v>#N/A</v>
      </c>
      <c r="AC137" s="187" t="e">
        <f aca="false">VLOOKUP(B1,Dati!B16:AF27,29,0)</f>
        <v>#N/A</v>
      </c>
      <c r="AD137" s="187" t="e">
        <f aca="false">VLOOKUP(B1,Dati!B16:AF27,30,0)</f>
        <v>#N/A</v>
      </c>
      <c r="AE137" s="187" t="e">
        <f aca="false">VLOOKUP(B1,Dati!B16:AF27,31,0)</f>
        <v>#N/A</v>
      </c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</row>
    <row r="138" customFormat="false" ht="12.75" hidden="false" customHeight="true" outlineLevel="0" collapsed="false">
      <c r="A138" s="187" t="s">
        <v>92</v>
      </c>
      <c r="B138" s="187" t="e">
        <f aca="false">VLOOKUP(B1,Dati!B30:AF41,2,0)</f>
        <v>#N/A</v>
      </c>
      <c r="C138" s="187" t="e">
        <f aca="false">VLOOKUP(B1,Dati!B30:AF41,3,0)</f>
        <v>#N/A</v>
      </c>
      <c r="D138" s="187" t="e">
        <f aca="false">VLOOKUP(B1,Dati!B30:AF41,4,0)</f>
        <v>#N/A</v>
      </c>
      <c r="E138" s="187" t="e">
        <f aca="false">VLOOKUP(B1,Dati!B30:AF41,5,0)</f>
        <v>#N/A</v>
      </c>
      <c r="F138" s="187" t="e">
        <f aca="false">VLOOKUP(B1,Dati!B30:AF41,6,0)</f>
        <v>#N/A</v>
      </c>
      <c r="G138" s="187" t="e">
        <f aca="false">VLOOKUP(B1,Dati!B30:AF41,7,0)</f>
        <v>#N/A</v>
      </c>
      <c r="H138" s="187" t="e">
        <f aca="false">VLOOKUP(B1,Dati!B30:AF41,8,0)</f>
        <v>#N/A</v>
      </c>
      <c r="I138" s="187" t="e">
        <f aca="false">VLOOKUP(B1,Dati!B30:AF41,9,0)</f>
        <v>#N/A</v>
      </c>
      <c r="J138" s="187" t="e">
        <f aca="false">VLOOKUP(B1,Dati!B30:AF41,10,0)</f>
        <v>#N/A</v>
      </c>
      <c r="K138" s="187" t="e">
        <f aca="false">VLOOKUP(B1,Dati!B30:AF41,11,0)</f>
        <v>#N/A</v>
      </c>
      <c r="L138" s="187" t="e">
        <f aca="false">VLOOKUP(B1,Dati!B30:AF41,12,0)</f>
        <v>#N/A</v>
      </c>
      <c r="M138" s="187" t="e">
        <f aca="false">VLOOKUP(B1,Dati!B30:AF41,13,0)</f>
        <v>#N/A</v>
      </c>
      <c r="N138" s="187" t="e">
        <f aca="false">VLOOKUP(B1,Dati!B30:AF41,14,0)</f>
        <v>#N/A</v>
      </c>
      <c r="O138" s="187" t="e">
        <f aca="false">VLOOKUP(B1,Dati!B30:AF41,15,0)</f>
        <v>#N/A</v>
      </c>
      <c r="P138" s="187" t="e">
        <f aca="false">VLOOKUP(B1,Dati!B30:AF41,16,0)</f>
        <v>#N/A</v>
      </c>
      <c r="Q138" s="187" t="e">
        <f aca="false">VLOOKUP(B1,Dati!B30:AF41,17,0)</f>
        <v>#N/A</v>
      </c>
      <c r="R138" s="187" t="e">
        <f aca="false">VLOOKUP(B1,Dati!B30:AF41,18,0)</f>
        <v>#N/A</v>
      </c>
      <c r="S138" s="187" t="e">
        <f aca="false">VLOOKUP(B1,Dati!B30:AF41,19,0)</f>
        <v>#N/A</v>
      </c>
      <c r="T138" s="187" t="e">
        <f aca="false">VLOOKUP(B1,Dati!B30:AF41,20,0)</f>
        <v>#N/A</v>
      </c>
      <c r="U138" s="187" t="e">
        <f aca="false">VLOOKUP(B1,Dati!B30:AF41,21,0)</f>
        <v>#N/A</v>
      </c>
      <c r="V138" s="187" t="e">
        <f aca="false">VLOOKUP(B1,Dati!B30:AF41,22,0)</f>
        <v>#N/A</v>
      </c>
      <c r="W138" s="187" t="e">
        <f aca="false">VLOOKUP(B1,Dati!B30:AF41,23,0)</f>
        <v>#N/A</v>
      </c>
      <c r="X138" s="187" t="e">
        <f aca="false">VLOOKUP(B1,Dati!B30:AF41,24,0)</f>
        <v>#N/A</v>
      </c>
      <c r="Y138" s="187" t="e">
        <f aca="false">VLOOKUP(B1,Dati!B30:AF41,25,0)</f>
        <v>#N/A</v>
      </c>
      <c r="Z138" s="187" t="e">
        <f aca="false">VLOOKUP(B1,Dati!B30:AF41,26,0)</f>
        <v>#N/A</v>
      </c>
      <c r="AA138" s="187" t="e">
        <f aca="false">VLOOKUP(B1,Dati!B30:AF41,27,0)</f>
        <v>#N/A</v>
      </c>
      <c r="AB138" s="187" t="e">
        <f aca="false">VLOOKUP(B1,Dati!B30:AF41,28,0)</f>
        <v>#N/A</v>
      </c>
      <c r="AC138" s="187" t="e">
        <f aca="false">VLOOKUP(B1,Dati!B30:AF41,29,0)</f>
        <v>#N/A</v>
      </c>
      <c r="AD138" s="187" t="e">
        <f aca="false">VLOOKUP(B1,Dati!B30:AF41,30,0)</f>
        <v>#N/A</v>
      </c>
      <c r="AE138" s="187" t="e">
        <f aca="false">VLOOKUP(B1,Dati!B30:AF41,31,0)</f>
        <v>#N/A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</row>
    <row r="139" customFormat="false" ht="12.75" hidden="false" customHeight="true" outlineLevel="0" collapsed="false">
      <c r="A139" s="187" t="s">
        <v>93</v>
      </c>
      <c r="B139" s="187" t="e">
        <f aca="false">VLOOKUP(B1,Dati!B44:AF55,2,0)</f>
        <v>#N/A</v>
      </c>
      <c r="C139" s="187" t="e">
        <f aca="false">VLOOKUP(B1,Dati!B44:AF55,3,0)</f>
        <v>#N/A</v>
      </c>
      <c r="D139" s="187" t="e">
        <f aca="false">VLOOKUP(B1,Dati!B44:AF55,4,0)</f>
        <v>#N/A</v>
      </c>
      <c r="E139" s="187" t="e">
        <f aca="false">VLOOKUP(B1,Dati!B44:AF55,5,0)</f>
        <v>#N/A</v>
      </c>
      <c r="F139" s="187" t="e">
        <f aca="false">VLOOKUP(B1,Dati!B44:AF55,6,0)</f>
        <v>#N/A</v>
      </c>
      <c r="G139" s="187" t="e">
        <f aca="false">VLOOKUP(B1,Dati!B44:AF55,7,0)</f>
        <v>#N/A</v>
      </c>
      <c r="H139" s="187" t="e">
        <f aca="false">VLOOKUP(B1,Dati!B44:AF55,8,0)</f>
        <v>#N/A</v>
      </c>
      <c r="I139" s="187" t="e">
        <f aca="false">VLOOKUP(B1,Dati!B44:AF55,9,0)</f>
        <v>#N/A</v>
      </c>
      <c r="J139" s="187" t="e">
        <f aca="false">VLOOKUP(B1,Dati!B44:AF55,10,0)</f>
        <v>#N/A</v>
      </c>
      <c r="K139" s="187" t="e">
        <f aca="false">VLOOKUP(B1,Dati!B44:AF55,11,0)</f>
        <v>#N/A</v>
      </c>
      <c r="L139" s="187" t="e">
        <f aca="false">VLOOKUP(B1,Dati!B44:AF55,12,0)</f>
        <v>#N/A</v>
      </c>
      <c r="M139" s="187" t="e">
        <f aca="false">VLOOKUP(B1,Dati!B44:AF55,13,0)</f>
        <v>#N/A</v>
      </c>
      <c r="N139" s="187" t="e">
        <f aca="false">VLOOKUP(B1,Dati!B44:AF55,14,0)</f>
        <v>#N/A</v>
      </c>
      <c r="O139" s="187" t="e">
        <f aca="false">VLOOKUP(B1,Dati!B44:AF55,15,0)</f>
        <v>#N/A</v>
      </c>
      <c r="P139" s="187" t="e">
        <f aca="false">VLOOKUP(B1,Dati!B44:AF55,16,0)</f>
        <v>#N/A</v>
      </c>
      <c r="Q139" s="187" t="e">
        <f aca="false">VLOOKUP(B1,Dati!B44:AF55,17,0)</f>
        <v>#N/A</v>
      </c>
      <c r="R139" s="187" t="e">
        <f aca="false">VLOOKUP(B1,Dati!B44:AF55,18,0)</f>
        <v>#N/A</v>
      </c>
      <c r="S139" s="187" t="e">
        <f aca="false">VLOOKUP(B1,Dati!B44:AF55,19,0)</f>
        <v>#N/A</v>
      </c>
      <c r="T139" s="187" t="e">
        <f aca="false">VLOOKUP(B1,Dati!B44:AF55,20,0)</f>
        <v>#N/A</v>
      </c>
      <c r="U139" s="187" t="e">
        <f aca="false">VLOOKUP(B1,Dati!B44:AF55,21,0)</f>
        <v>#N/A</v>
      </c>
      <c r="V139" s="187" t="e">
        <f aca="false">VLOOKUP(B1,Dati!B44:AF55,22,0)</f>
        <v>#N/A</v>
      </c>
      <c r="W139" s="187" t="e">
        <f aca="false">VLOOKUP(B1,Dati!B44:AF55,23,0)</f>
        <v>#N/A</v>
      </c>
      <c r="X139" s="187" t="e">
        <f aca="false">VLOOKUP(B1,Dati!B44:AF55,24,0)</f>
        <v>#N/A</v>
      </c>
      <c r="Y139" s="187" t="e">
        <f aca="false">VLOOKUP(B1,Dati!B44:AF55,25,0)</f>
        <v>#N/A</v>
      </c>
      <c r="Z139" s="187" t="e">
        <f aca="false">VLOOKUP(B1,Dati!B44:AF55,26,0)</f>
        <v>#N/A</v>
      </c>
      <c r="AA139" s="187" t="e">
        <f aca="false">VLOOKUP(B1,Dati!B44:AF55,27,0)</f>
        <v>#N/A</v>
      </c>
      <c r="AB139" s="187" t="e">
        <f aca="false">VLOOKUP(B1,Dati!B44:AF55,28,0)</f>
        <v>#N/A</v>
      </c>
      <c r="AC139" s="187" t="e">
        <f aca="false">VLOOKUP(B1,Dati!B44:AF55,29,0)</f>
        <v>#N/A</v>
      </c>
      <c r="AD139" s="187" t="e">
        <f aca="false">VLOOKUP(B1,Dati!B44:AF55,30,0)</f>
        <v>#N/A</v>
      </c>
      <c r="AE139" s="187" t="e">
        <f aca="false">VLOOKUP(B1,Dati!B44:AF55,31,0)</f>
        <v>#N/A</v>
      </c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</row>
    <row r="140" customFormat="false" ht="12.75" hidden="false" customHeight="true" outlineLevel="0" collapsed="false">
      <c r="A140" s="187" t="s">
        <v>94</v>
      </c>
      <c r="B140" s="187" t="e">
        <f aca="false">VLOOKUP(B1,Dati!B58:AF69,2,0)</f>
        <v>#N/A</v>
      </c>
      <c r="C140" s="187" t="e">
        <f aca="false">VLOOKUP(B1,Dati!B58:AF69,3,0)</f>
        <v>#N/A</v>
      </c>
      <c r="D140" s="187" t="e">
        <f aca="false">VLOOKUP(B1,Dati!B58:AF69,4,0)</f>
        <v>#N/A</v>
      </c>
      <c r="E140" s="187" t="e">
        <f aca="false">VLOOKUP(B1,Dati!B58:AF69,5,0)</f>
        <v>#N/A</v>
      </c>
      <c r="F140" s="187" t="e">
        <f aca="false">VLOOKUP(B1,Dati!B58:AF69,6,0)</f>
        <v>#N/A</v>
      </c>
      <c r="G140" s="187" t="e">
        <f aca="false">VLOOKUP(B1,Dati!B58:AF69,7,0)</f>
        <v>#N/A</v>
      </c>
      <c r="H140" s="187" t="e">
        <f aca="false">VLOOKUP(B1,Dati!B58:AF69,8,0)</f>
        <v>#N/A</v>
      </c>
      <c r="I140" s="187" t="e">
        <f aca="false">VLOOKUP(B1,Dati!B58:AF69,9,0)</f>
        <v>#N/A</v>
      </c>
      <c r="J140" s="187" t="e">
        <f aca="false">VLOOKUP(B1,Dati!B58:AF69,10,0)</f>
        <v>#N/A</v>
      </c>
      <c r="K140" s="187" t="e">
        <f aca="false">VLOOKUP(B1,Dati!B58:AF69,11,0)</f>
        <v>#N/A</v>
      </c>
      <c r="L140" s="187" t="e">
        <f aca="false">VLOOKUP(B1,Dati!B58:AF69,12,0)</f>
        <v>#N/A</v>
      </c>
      <c r="M140" s="187" t="e">
        <f aca="false">VLOOKUP(B1,Dati!B58:AF69,13,0)</f>
        <v>#N/A</v>
      </c>
      <c r="N140" s="187" t="e">
        <f aca="false">VLOOKUP(B1,Dati!B58:AF69,14,0)</f>
        <v>#N/A</v>
      </c>
      <c r="O140" s="187" t="e">
        <f aca="false">VLOOKUP(B1,Dati!B58:AF69,15,0)</f>
        <v>#N/A</v>
      </c>
      <c r="P140" s="187" t="e">
        <f aca="false">VLOOKUP(B1,Dati!B58:AF69,16,0)</f>
        <v>#N/A</v>
      </c>
      <c r="Q140" s="187" t="e">
        <f aca="false">VLOOKUP(B1,Dati!B58:AF69,17,0)</f>
        <v>#N/A</v>
      </c>
      <c r="R140" s="187" t="e">
        <f aca="false">VLOOKUP(B1,Dati!B58:AF69,18,0)</f>
        <v>#N/A</v>
      </c>
      <c r="S140" s="187" t="e">
        <f aca="false">VLOOKUP(B1,Dati!B58:AF69,19,0)</f>
        <v>#N/A</v>
      </c>
      <c r="T140" s="187" t="e">
        <f aca="false">VLOOKUP(B1,Dati!B58:AF69,20,0)</f>
        <v>#N/A</v>
      </c>
      <c r="U140" s="187" t="e">
        <f aca="false">VLOOKUP(B1,Dati!B58:AF69,21,0)</f>
        <v>#N/A</v>
      </c>
      <c r="V140" s="187" t="e">
        <f aca="false">VLOOKUP(B1,Dati!B58:AF69,22,0)</f>
        <v>#N/A</v>
      </c>
      <c r="W140" s="187" t="e">
        <f aca="false">VLOOKUP(B1,Dati!B58:AF69,23,0)</f>
        <v>#N/A</v>
      </c>
      <c r="X140" s="187" t="e">
        <f aca="false">VLOOKUP(B1,Dati!B58:AF69,24,0)</f>
        <v>#N/A</v>
      </c>
      <c r="Y140" s="187" t="e">
        <f aca="false">VLOOKUP(B1,Dati!B58:AF69,25,0)</f>
        <v>#N/A</v>
      </c>
      <c r="Z140" s="187" t="e">
        <f aca="false">VLOOKUP(B1,Dati!B58:AF69,26,0)</f>
        <v>#N/A</v>
      </c>
      <c r="AA140" s="187" t="e">
        <f aca="false">VLOOKUP(B1,Dati!B58:AF69,27,0)</f>
        <v>#N/A</v>
      </c>
      <c r="AB140" s="187" t="e">
        <f aca="false">VLOOKUP(B1,Dati!B58:AF69,28,0)</f>
        <v>#N/A</v>
      </c>
      <c r="AC140" s="187" t="e">
        <f aca="false">VLOOKUP(B1,Dati!B58:AF69,29,0)</f>
        <v>#N/A</v>
      </c>
      <c r="AD140" s="187" t="e">
        <f aca="false">VLOOKUP(B1,Dati!B58:AF69,30,0)</f>
        <v>#N/A</v>
      </c>
      <c r="AE140" s="187" t="e">
        <f aca="false">VLOOKUP(B1,Dati!B58:AF69,31,0)</f>
        <v>#N/A</v>
      </c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</row>
    <row r="141" customFormat="false" ht="12.75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57"/>
    <col collapsed="false" customWidth="true" hidden="false" outlineLevel="0" max="8" min="3" style="0" width="4.86"/>
    <col collapsed="false" customWidth="true" hidden="false" outlineLevel="0" max="9" min="9" style="0" width="9.58"/>
    <col collapsed="false" customWidth="true" hidden="false" outlineLevel="0" max="11" min="10" style="0" width="4.86"/>
    <col collapsed="false" customWidth="true" hidden="false" outlineLevel="0" max="12" min="12" style="0" width="7.57"/>
    <col collapsed="false" customWidth="true" hidden="false" outlineLevel="0" max="13" min="13" style="0" width="8.57"/>
    <col collapsed="false" customWidth="true" hidden="false" outlineLevel="0" max="19" min="14" style="0" width="4.86"/>
    <col collapsed="false" customWidth="true" hidden="false" outlineLevel="0" max="20" min="20" style="0" width="9.58"/>
    <col collapsed="false" customWidth="true" hidden="false" outlineLevel="0" max="31" min="21" style="0" width="4.86"/>
    <col collapsed="false" customWidth="true" hidden="false" outlineLevel="0" max="32" min="32" style="0" width="8"/>
    <col collapsed="false" customWidth="true" hidden="false" outlineLevel="0" max="41" min="33" style="0" width="10.86"/>
    <col collapsed="false" customWidth="true" hidden="false" outlineLevel="0" max="1025" min="42" style="0" width="17.29"/>
  </cols>
  <sheetData>
    <row r="1" customFormat="false" ht="12.75" hidden="false" customHeight="true" outlineLevel="0" collapsed="false">
      <c r="A1" s="165" t="s">
        <v>84</v>
      </c>
      <c r="B1" s="185" t="n">
        <v>21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</row>
    <row r="2" customFormat="false" ht="12.75" hidden="false" customHeight="true" outlineLevel="0" collapsed="false">
      <c r="A2" s="164"/>
      <c r="B2" s="165"/>
      <c r="C2" s="155"/>
      <c r="D2" s="155"/>
      <c r="E2" s="155"/>
      <c r="F2" s="155"/>
      <c r="G2" s="155"/>
      <c r="H2" s="155"/>
      <c r="I2" s="165"/>
      <c r="J2" s="155"/>
      <c r="K2" s="155"/>
      <c r="L2" s="164" t="s">
        <v>85</v>
      </c>
      <c r="M2" s="165"/>
      <c r="N2" s="155"/>
      <c r="O2" s="155"/>
      <c r="P2" s="155"/>
      <c r="Q2" s="155"/>
      <c r="R2" s="155"/>
      <c r="S2" s="155"/>
      <c r="T2" s="16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</row>
    <row r="3" customFormat="false" ht="12.75" hidden="false" customHeight="true" outlineLevel="0" collapsed="false">
      <c r="A3" s="164" t="s">
        <v>66</v>
      </c>
      <c r="B3" s="165"/>
      <c r="C3" s="155"/>
      <c r="D3" s="155"/>
      <c r="E3" s="155"/>
      <c r="F3" s="155"/>
      <c r="G3" s="155"/>
      <c r="H3" s="155"/>
      <c r="I3" s="165"/>
      <c r="J3" s="155"/>
      <c r="K3" s="155"/>
      <c r="L3" s="155"/>
      <c r="M3" s="166" t="s">
        <v>2</v>
      </c>
      <c r="N3" s="154"/>
      <c r="O3" s="154"/>
      <c r="P3" s="154"/>
      <c r="Q3" s="154"/>
      <c r="R3" s="154"/>
      <c r="S3" s="155"/>
      <c r="T3" s="166" t="s">
        <v>4</v>
      </c>
      <c r="U3" s="154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</row>
    <row r="4" customFormat="false" ht="12.75" hidden="false" customHeight="true" outlineLevel="0" collapsed="false">
      <c r="A4" s="155"/>
      <c r="B4" s="166" t="s">
        <v>2</v>
      </c>
      <c r="C4" s="154"/>
      <c r="D4" s="154"/>
      <c r="E4" s="154"/>
      <c r="F4" s="154"/>
      <c r="G4" s="154"/>
      <c r="H4" s="155"/>
      <c r="I4" s="166" t="s">
        <v>4</v>
      </c>
      <c r="J4" s="154"/>
      <c r="K4" s="155"/>
      <c r="L4" s="156"/>
      <c r="M4" s="167" t="s">
        <v>57</v>
      </c>
      <c r="N4" s="167" t="s">
        <v>56</v>
      </c>
      <c r="O4" s="167" t="s">
        <v>54</v>
      </c>
      <c r="P4" s="167" t="s">
        <v>58</v>
      </c>
      <c r="Q4" s="167" t="s">
        <v>59</v>
      </c>
      <c r="R4" s="167" t="s">
        <v>5</v>
      </c>
      <c r="S4" s="168"/>
      <c r="T4" s="167" t="s">
        <v>61</v>
      </c>
      <c r="U4" s="167" t="s">
        <v>53</v>
      </c>
      <c r="V4" s="160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</row>
    <row r="5" customFormat="false" ht="12.75" hidden="false" customHeight="true" outlineLevel="0" collapsed="false">
      <c r="A5" s="156"/>
      <c r="B5" s="167" t="s">
        <v>57</v>
      </c>
      <c r="C5" s="167" t="s">
        <v>56</v>
      </c>
      <c r="D5" s="167" t="s">
        <v>54</v>
      </c>
      <c r="E5" s="167" t="s">
        <v>58</v>
      </c>
      <c r="F5" s="167" t="s">
        <v>59</v>
      </c>
      <c r="G5" s="167" t="s">
        <v>5</v>
      </c>
      <c r="H5" s="168"/>
      <c r="I5" s="167" t="s">
        <v>61</v>
      </c>
      <c r="J5" s="167" t="s">
        <v>53</v>
      </c>
      <c r="K5" s="160"/>
      <c r="L5" s="156"/>
      <c r="M5" s="169" t="n">
        <f aca="false">COUNTIF(B136:AE136,M4)</f>
        <v>0</v>
      </c>
      <c r="N5" s="169" t="n">
        <f aca="false">COUNTIF(B136:AE136,N4)</f>
        <v>0</v>
      </c>
      <c r="O5" s="169" t="n">
        <f aca="false">COUNTIF(B136:AE136,O4)</f>
        <v>0</v>
      </c>
      <c r="P5" s="169" t="n">
        <f aca="false">COUNTIF(B136:AE136,P4)</f>
        <v>0</v>
      </c>
      <c r="Q5" s="169" t="n">
        <f aca="false">COUNTIF(B136:AE136,Q4)</f>
        <v>0</v>
      </c>
      <c r="R5" s="169" t="n">
        <f aca="false">SUM(M5:Q5)</f>
        <v>0</v>
      </c>
      <c r="S5" s="168"/>
      <c r="T5" s="169" t="n">
        <f aca="false">COUNTIF(B136:AE136,T4)</f>
        <v>0</v>
      </c>
      <c r="U5" s="169" t="n">
        <f aca="false">COUNTIF(B136:AE136,U4)</f>
        <v>0</v>
      </c>
      <c r="V5" s="160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</row>
    <row r="6" customFormat="false" ht="12.75" hidden="false" customHeight="true" outlineLevel="0" collapsed="false">
      <c r="A6" s="156"/>
      <c r="B6" s="169" t="n">
        <f aca="false">COUNTIF(B136:AE140,B5)</f>
        <v>0</v>
      </c>
      <c r="C6" s="169" t="n">
        <f aca="false">COUNTIF(B136:AE140,C5)</f>
        <v>0</v>
      </c>
      <c r="D6" s="169" t="n">
        <f aca="false">COUNTIF(B136:AE140,D5)</f>
        <v>0</v>
      </c>
      <c r="E6" s="169" t="n">
        <f aca="false">COUNTIF(B136:AE140,E5)</f>
        <v>0</v>
      </c>
      <c r="F6" s="169" t="n">
        <f aca="false">COUNTIF(B136:AE140,F5)</f>
        <v>0</v>
      </c>
      <c r="G6" s="169" t="n">
        <f aca="false">SUM(B6:F6)</f>
        <v>0</v>
      </c>
      <c r="H6" s="168"/>
      <c r="I6" s="169" t="n">
        <f aca="false">COUNTIF(B136:AE140,I5)</f>
        <v>0</v>
      </c>
      <c r="J6" s="169" t="n">
        <f aca="false">COUNTIF(B136:AE140,J5)</f>
        <v>0</v>
      </c>
      <c r="K6" s="160"/>
      <c r="L6" s="156"/>
      <c r="M6" s="170" t="n">
        <f aca="false">IF(R5&gt;0,M5/R5,0)</f>
        <v>0</v>
      </c>
      <c r="N6" s="170" t="n">
        <f aca="false">IF(R5&gt;0,N5/R5,0)</f>
        <v>0</v>
      </c>
      <c r="O6" s="170" t="n">
        <f aca="false">IF(R5&gt;0,O5/R5,0)</f>
        <v>0</v>
      </c>
      <c r="P6" s="170" t="n">
        <f aca="false">IF(R5&gt;0,P5/R5,0)</f>
        <v>0</v>
      </c>
      <c r="Q6" s="170" t="n">
        <f aca="false">IF(R5&gt;0,Q5/R5,0)</f>
        <v>0</v>
      </c>
      <c r="R6" s="171" t="n">
        <f aca="false">SUM(M6:Q6)</f>
        <v>0</v>
      </c>
      <c r="S6" s="160"/>
      <c r="T6" s="163"/>
      <c r="U6" s="163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</row>
    <row r="7" customFormat="false" ht="12.75" hidden="false" customHeight="true" outlineLevel="0" collapsed="false">
      <c r="A7" s="156"/>
      <c r="B7" s="170" t="n">
        <f aca="false">IF(G6&gt;0,B6/G6,0)</f>
        <v>0</v>
      </c>
      <c r="C7" s="170" t="n">
        <f aca="false">IF(G6&gt;0,C6/G6,0)</f>
        <v>0</v>
      </c>
      <c r="D7" s="170" t="n">
        <f aca="false">IF(G6&gt;0,D6/G6,0)</f>
        <v>0</v>
      </c>
      <c r="E7" s="170" t="n">
        <f aca="false">IF(E6&gt;0,E6/G6,0)</f>
        <v>0</v>
      </c>
      <c r="F7" s="170" t="n">
        <f aca="false">IF(F6&gt;0,F6/G6,0)</f>
        <v>0</v>
      </c>
      <c r="G7" s="171" t="n">
        <f aca="false">SUM(B7:F7)</f>
        <v>0</v>
      </c>
      <c r="H7" s="160"/>
      <c r="I7" s="163"/>
      <c r="J7" s="163"/>
      <c r="K7" s="155"/>
      <c r="L7" s="172" t="s">
        <v>67</v>
      </c>
      <c r="M7" s="173" t="n">
        <f aca="false">IF(R5&gt;0,(M5-Q5)/R5,0)</f>
        <v>0</v>
      </c>
      <c r="N7" s="163"/>
      <c r="O7" s="174"/>
      <c r="P7" s="174"/>
      <c r="Q7" s="174"/>
      <c r="R7" s="163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</row>
    <row r="8" customFormat="false" ht="12.75" hidden="false" customHeight="true" outlineLevel="0" collapsed="false">
      <c r="A8" s="172" t="s">
        <v>67</v>
      </c>
      <c r="B8" s="173" t="n">
        <f aca="false">IF(G6&gt;0,(B6-F6)/G6,0)</f>
        <v>0</v>
      </c>
      <c r="C8" s="163"/>
      <c r="D8" s="174"/>
      <c r="E8" s="174"/>
      <c r="F8" s="174"/>
      <c r="G8" s="163"/>
      <c r="H8" s="155"/>
      <c r="I8" s="153" t="s">
        <v>48</v>
      </c>
      <c r="J8" s="175" t="n">
        <f aca="false">COUNTIF(B136:AE140,I8)</f>
        <v>0</v>
      </c>
      <c r="K8" s="155"/>
      <c r="L8" s="172" t="s">
        <v>68</v>
      </c>
      <c r="M8" s="176" t="n">
        <f aca="false">IF(R5&gt;0,(M5+N5)/R5,0)</f>
        <v>0</v>
      </c>
      <c r="N8" s="177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</row>
    <row r="9" customFormat="false" ht="12.75" hidden="false" customHeight="true" outlineLevel="0" collapsed="false">
      <c r="A9" s="172" t="s">
        <v>68</v>
      </c>
      <c r="B9" s="176" t="n">
        <f aca="false">IF(G6&gt;0,(B6+C6)/G6,0)</f>
        <v>0</v>
      </c>
      <c r="C9" s="177"/>
      <c r="D9" s="155"/>
      <c r="E9" s="155"/>
      <c r="F9" s="155"/>
      <c r="G9" s="155"/>
      <c r="H9" s="155"/>
      <c r="I9" s="155"/>
      <c r="J9" s="155"/>
      <c r="K9" s="155"/>
      <c r="L9" s="155"/>
      <c r="M9" s="178"/>
      <c r="N9" s="177"/>
      <c r="O9" s="155"/>
      <c r="P9" s="155"/>
      <c r="Q9" s="155"/>
      <c r="R9" s="155"/>
      <c r="S9" s="155"/>
      <c r="T9" s="165" t="s">
        <v>69</v>
      </c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</row>
    <row r="10" customFormat="false" ht="12.75" hidden="false" customHeight="true" outlineLevel="0" collapsed="false">
      <c r="A10" s="155"/>
      <c r="B10" s="178"/>
      <c r="C10" s="177"/>
      <c r="D10" s="155"/>
      <c r="E10" s="155"/>
      <c r="F10" s="155"/>
      <c r="G10" s="155"/>
      <c r="H10" s="155"/>
      <c r="I10" s="165" t="s">
        <v>69</v>
      </c>
      <c r="J10" s="155"/>
      <c r="K10" s="155"/>
      <c r="L10" s="155"/>
      <c r="M10" s="166" t="s">
        <v>1</v>
      </c>
      <c r="N10" s="154"/>
      <c r="O10" s="154"/>
      <c r="P10" s="154"/>
      <c r="Q10" s="154"/>
      <c r="R10" s="154"/>
      <c r="S10" s="155"/>
      <c r="T10" s="179" t="s">
        <v>0</v>
      </c>
      <c r="U10" s="180" t="n">
        <f aca="false">M12+M19+T5</f>
        <v>0</v>
      </c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</row>
    <row r="11" customFormat="false" ht="12.75" hidden="false" customHeight="true" outlineLevel="0" collapsed="false">
      <c r="A11" s="155"/>
      <c r="B11" s="166" t="s">
        <v>1</v>
      </c>
      <c r="C11" s="154"/>
      <c r="D11" s="154"/>
      <c r="E11" s="154"/>
      <c r="F11" s="154"/>
      <c r="G11" s="154"/>
      <c r="H11" s="155"/>
      <c r="I11" s="179" t="s">
        <v>0</v>
      </c>
      <c r="J11" s="180" t="n">
        <f aca="false">B13+B20+I6</f>
        <v>0</v>
      </c>
      <c r="K11" s="155"/>
      <c r="L11" s="156"/>
      <c r="M11" s="167" t="s">
        <v>50</v>
      </c>
      <c r="N11" s="167" t="s">
        <v>45</v>
      </c>
      <c r="O11" s="167" t="s">
        <v>70</v>
      </c>
      <c r="P11" s="167" t="s">
        <v>71</v>
      </c>
      <c r="Q11" s="167" t="s">
        <v>55</v>
      </c>
      <c r="R11" s="167" t="s">
        <v>5</v>
      </c>
      <c r="S11" s="160"/>
      <c r="T11" s="179" t="s">
        <v>72</v>
      </c>
      <c r="U11" s="180" t="n">
        <f aca="false">R19+Q12</f>
        <v>0</v>
      </c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</row>
    <row r="12" customFormat="false" ht="12.75" hidden="false" customHeight="true" outlineLevel="0" collapsed="false">
      <c r="A12" s="156"/>
      <c r="B12" s="167" t="s">
        <v>50</v>
      </c>
      <c r="C12" s="167" t="s">
        <v>45</v>
      </c>
      <c r="D12" s="167" t="s">
        <v>70</v>
      </c>
      <c r="E12" s="167" t="s">
        <v>71</v>
      </c>
      <c r="F12" s="167" t="s">
        <v>55</v>
      </c>
      <c r="G12" s="167" t="s">
        <v>5</v>
      </c>
      <c r="H12" s="160"/>
      <c r="I12" s="179" t="s">
        <v>72</v>
      </c>
      <c r="J12" s="182" t="n">
        <f aca="false">G20+F13+J6+J8</f>
        <v>0</v>
      </c>
      <c r="K12" s="155"/>
      <c r="L12" s="156"/>
      <c r="M12" s="169" t="n">
        <f aca="false">COUNTIF(B136:AE136,M11)</f>
        <v>0</v>
      </c>
      <c r="N12" s="169" t="n">
        <f aca="false">COUNTIF(B136:AE136,N11)</f>
        <v>0</v>
      </c>
      <c r="O12" s="169" t="n">
        <f aca="false">COUNTIF(B136:AE136,O11)</f>
        <v>0</v>
      </c>
      <c r="P12" s="169" t="n">
        <f aca="false">COUNTIF(B136:AE136,P11)</f>
        <v>0</v>
      </c>
      <c r="Q12" s="169" t="n">
        <f aca="false">COUNTIF(B136:AE136,Q11)</f>
        <v>0</v>
      </c>
      <c r="R12" s="169" t="n">
        <f aca="false">SUM(M12:Q12)</f>
        <v>0</v>
      </c>
      <c r="S12" s="160"/>
      <c r="T12" s="179" t="s">
        <v>73</v>
      </c>
      <c r="U12" s="180" t="n">
        <f aca="false">Q5</f>
        <v>0</v>
      </c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</row>
    <row r="13" customFormat="false" ht="12.75" hidden="false" customHeight="true" outlineLevel="0" collapsed="false">
      <c r="A13" s="156"/>
      <c r="B13" s="169" t="n">
        <f aca="false">COUNTIF(B136:AE140,B12)</f>
        <v>0</v>
      </c>
      <c r="C13" s="169" t="n">
        <f aca="false">COUNTIF(B136:AE140,C12)</f>
        <v>0</v>
      </c>
      <c r="D13" s="169" t="n">
        <f aca="false">COUNTIF(B136:AE140,D12)</f>
        <v>0</v>
      </c>
      <c r="E13" s="169" t="n">
        <f aca="false">COUNTIF(B136:AE140,E12)</f>
        <v>0</v>
      </c>
      <c r="F13" s="169" t="n">
        <f aca="false">COUNTIF(B136:AE140,F12)</f>
        <v>0</v>
      </c>
      <c r="G13" s="169" t="n">
        <f aca="false">SUM(B13:F13)</f>
        <v>0</v>
      </c>
      <c r="H13" s="160"/>
      <c r="I13" s="179" t="s">
        <v>73</v>
      </c>
      <c r="J13" s="180" t="n">
        <f aca="false">F6</f>
        <v>0</v>
      </c>
      <c r="K13" s="155"/>
      <c r="L13" s="156"/>
      <c r="M13" s="170" t="n">
        <f aca="false">IF(R12&gt;0,M12/R12,0)</f>
        <v>0</v>
      </c>
      <c r="N13" s="170" t="n">
        <f aca="false">IF(R2&gt;0,N12/R12,0)</f>
        <v>0</v>
      </c>
      <c r="O13" s="170" t="n">
        <f aca="false">IF(R12&gt;0,O12/R12,0)</f>
        <v>0</v>
      </c>
      <c r="P13" s="170" t="n">
        <f aca="false">IF(R2&gt;0,P12/R12,0)</f>
        <v>0</v>
      </c>
      <c r="Q13" s="170" t="n">
        <f aca="false">IF(R2&gt;0,Q12/R12,0)</f>
        <v>0</v>
      </c>
      <c r="R13" s="170" t="n">
        <f aca="false">SUM(M13:Q13)</f>
        <v>0</v>
      </c>
      <c r="S13" s="160"/>
      <c r="T13" s="179" t="s">
        <v>74</v>
      </c>
      <c r="U13" s="180" t="n">
        <f aca="false">Q19</f>
        <v>0</v>
      </c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</row>
    <row r="14" customFormat="false" ht="12.75" hidden="false" customHeight="true" outlineLevel="0" collapsed="false">
      <c r="A14" s="156"/>
      <c r="B14" s="170" t="n">
        <f aca="false">IF(G13&gt;0,B13/G13,0)</f>
        <v>0</v>
      </c>
      <c r="C14" s="170" t="n">
        <f aca="false">IF(G13&gt;0,C13/G13,0)</f>
        <v>0</v>
      </c>
      <c r="D14" s="170" t="n">
        <f aca="false">IF(G13&gt;0,D13/G13,0)</f>
        <v>0</v>
      </c>
      <c r="E14" s="170" t="n">
        <f aca="false">IF(G13&gt;0,E13/G13,0)</f>
        <v>0</v>
      </c>
      <c r="F14" s="170" t="n">
        <f aca="false">IF(G13&gt;0,F13/G13,0)</f>
        <v>0</v>
      </c>
      <c r="G14" s="170" t="n">
        <f aca="false">SUM(B14:F14)</f>
        <v>0</v>
      </c>
      <c r="H14" s="160"/>
      <c r="I14" s="179" t="s">
        <v>74</v>
      </c>
      <c r="J14" s="180" t="n">
        <f aca="false">F20</f>
        <v>0</v>
      </c>
      <c r="K14" s="155"/>
      <c r="L14" s="172" t="s">
        <v>67</v>
      </c>
      <c r="M14" s="173" t="n">
        <f aca="false">IF(R12&gt;0,(M12-Q12)/R12,0)</f>
        <v>0</v>
      </c>
      <c r="N14" s="163"/>
      <c r="O14" s="163"/>
      <c r="P14" s="163"/>
      <c r="Q14" s="163"/>
      <c r="R14" s="163"/>
      <c r="S14" s="155"/>
      <c r="T14" s="179" t="s">
        <v>75</v>
      </c>
      <c r="U14" s="181" t="n">
        <f aca="false">M7</f>
        <v>0</v>
      </c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</row>
    <row r="15" customFormat="false" ht="12.75" hidden="false" customHeight="true" outlineLevel="0" collapsed="false">
      <c r="A15" s="172" t="s">
        <v>67</v>
      </c>
      <c r="B15" s="173" t="n">
        <f aca="false">IF(G13&gt;0,(B13-F13)/G13,0)</f>
        <v>0</v>
      </c>
      <c r="C15" s="163"/>
      <c r="D15" s="163"/>
      <c r="E15" s="163"/>
      <c r="F15" s="163"/>
      <c r="G15" s="163"/>
      <c r="H15" s="155"/>
      <c r="I15" s="179" t="s">
        <v>75</v>
      </c>
      <c r="J15" s="181" t="n">
        <f aca="false">B8</f>
        <v>0</v>
      </c>
      <c r="K15" s="155"/>
      <c r="L15" s="172" t="s">
        <v>68</v>
      </c>
      <c r="M15" s="176" t="n">
        <f aca="false">IF(R12&gt;0,(M12+N12)/R12,0)</f>
        <v>0</v>
      </c>
      <c r="N15" s="155"/>
      <c r="O15" s="155"/>
      <c r="P15" s="155"/>
      <c r="Q15" s="155"/>
      <c r="R15" s="155"/>
      <c r="S15" s="155"/>
      <c r="T15" s="179" t="s">
        <v>77</v>
      </c>
      <c r="U15" s="181" t="n">
        <f aca="false">M21</f>
        <v>0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</row>
    <row r="16" customFormat="false" ht="12.75" hidden="false" customHeight="true" outlineLevel="0" collapsed="false">
      <c r="A16" s="172" t="s">
        <v>76</v>
      </c>
      <c r="B16" s="176" t="n">
        <f aca="false">IF(G13&gt;0,(B13+C13)/G13,0)</f>
        <v>0</v>
      </c>
      <c r="C16" s="155"/>
      <c r="D16" s="155"/>
      <c r="E16" s="155"/>
      <c r="F16" s="155"/>
      <c r="G16" s="155"/>
      <c r="H16" s="155"/>
      <c r="I16" s="179" t="s">
        <v>77</v>
      </c>
      <c r="J16" s="181" t="n">
        <f aca="false">B22</f>
        <v>0</v>
      </c>
      <c r="K16" s="155"/>
      <c r="L16" s="155"/>
      <c r="M16" s="178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</row>
    <row r="17" customFormat="false" ht="12.75" hidden="false" customHeight="true" outlineLevel="0" collapsed="false">
      <c r="A17" s="155"/>
      <c r="B17" s="178"/>
      <c r="C17" s="155"/>
      <c r="D17" s="155"/>
      <c r="E17" s="155"/>
      <c r="F17" s="155"/>
      <c r="G17" s="155"/>
      <c r="H17" s="155"/>
      <c r="I17" s="155" t="s">
        <v>6</v>
      </c>
      <c r="J17" s="182" t="n">
        <f aca="false">J11-J12-J13</f>
        <v>0</v>
      </c>
      <c r="K17" s="155"/>
      <c r="L17" s="155"/>
      <c r="M17" s="166" t="s">
        <v>3</v>
      </c>
      <c r="N17" s="154"/>
      <c r="O17" s="154"/>
      <c r="P17" s="154"/>
      <c r="Q17" s="154"/>
      <c r="R17" s="154"/>
      <c r="S17" s="154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</row>
    <row r="18" customFormat="false" ht="12.75" hidden="false" customHeight="true" outlineLevel="0" collapsed="false">
      <c r="A18" s="155"/>
      <c r="B18" s="166" t="s">
        <v>3</v>
      </c>
      <c r="C18" s="154"/>
      <c r="D18" s="154"/>
      <c r="E18" s="154"/>
      <c r="F18" s="154"/>
      <c r="G18" s="154"/>
      <c r="H18" s="154"/>
      <c r="I18" s="155"/>
      <c r="J18" s="155"/>
      <c r="K18" s="155"/>
      <c r="L18" s="156"/>
      <c r="M18" s="167" t="s">
        <v>51</v>
      </c>
      <c r="N18" s="167" t="s">
        <v>47</v>
      </c>
      <c r="O18" s="167" t="s">
        <v>78</v>
      </c>
      <c r="P18" s="167" t="s">
        <v>49</v>
      </c>
      <c r="Q18" s="167" t="s">
        <v>52</v>
      </c>
      <c r="R18" s="167" t="s">
        <v>46</v>
      </c>
      <c r="S18" s="167" t="s">
        <v>5</v>
      </c>
      <c r="T18" s="160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</row>
    <row r="19" customFormat="false" ht="12.75" hidden="false" customHeight="true" outlineLevel="0" collapsed="false">
      <c r="A19" s="156"/>
      <c r="B19" s="167" t="s">
        <v>51</v>
      </c>
      <c r="C19" s="167" t="s">
        <v>47</v>
      </c>
      <c r="D19" s="167" t="s">
        <v>78</v>
      </c>
      <c r="E19" s="167" t="s">
        <v>49</v>
      </c>
      <c r="F19" s="167" t="s">
        <v>52</v>
      </c>
      <c r="G19" s="167" t="s">
        <v>46</v>
      </c>
      <c r="H19" s="167" t="s">
        <v>5</v>
      </c>
      <c r="I19" s="160"/>
      <c r="J19" s="155"/>
      <c r="K19" s="155"/>
      <c r="L19" s="156"/>
      <c r="M19" s="169" t="n">
        <f aca="false">COUNTIF(B136:AE136,M18)</f>
        <v>0</v>
      </c>
      <c r="N19" s="169" t="n">
        <f aca="false">COUNTIF(B136:AE136,N18)</f>
        <v>0</v>
      </c>
      <c r="O19" s="169" t="n">
        <f aca="false">COUNTIF(B136:AE136,O18)</f>
        <v>0</v>
      </c>
      <c r="P19" s="169" t="n">
        <f aca="false">COUNTIF(B136:AE136,P18)</f>
        <v>0</v>
      </c>
      <c r="Q19" s="169" t="n">
        <f aca="false">COUNTIF(B136:AE136,Q18)</f>
        <v>0</v>
      </c>
      <c r="R19" s="169" t="n">
        <f aca="false">COUNTIF(B136:AE136,R18)</f>
        <v>0</v>
      </c>
      <c r="S19" s="169" t="n">
        <f aca="false">SUM(M19:R19)</f>
        <v>0</v>
      </c>
      <c r="T19" s="160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</row>
    <row r="20" customFormat="false" ht="12.75" hidden="false" customHeight="true" outlineLevel="0" collapsed="false">
      <c r="A20" s="156"/>
      <c r="B20" s="169" t="n">
        <f aca="false">COUNTIF(B136:AE140,B19)</f>
        <v>0</v>
      </c>
      <c r="C20" s="169" t="n">
        <f aca="false">COUNTIF(B136:AE140,C19)</f>
        <v>0</v>
      </c>
      <c r="D20" s="169" t="n">
        <f aca="false">COUNTIF(B136:AE140,D19)</f>
        <v>0</v>
      </c>
      <c r="E20" s="169" t="n">
        <f aca="false">COUNTIF(B136:AE140,E19)</f>
        <v>0</v>
      </c>
      <c r="F20" s="169" t="n">
        <f aca="false">COUNTIF(B136:AE140,F19)</f>
        <v>0</v>
      </c>
      <c r="G20" s="169" t="n">
        <f aca="false">COUNTIF(B136:AE140,G19)</f>
        <v>0</v>
      </c>
      <c r="H20" s="169" t="n">
        <f aca="false">SUM(B20:G20)</f>
        <v>0</v>
      </c>
      <c r="I20" s="160"/>
      <c r="J20" s="155"/>
      <c r="K20" s="155"/>
      <c r="L20" s="156"/>
      <c r="M20" s="170" t="n">
        <f aca="false">IF(S19&gt;0,M19/S19,0)</f>
        <v>0</v>
      </c>
      <c r="N20" s="170" t="n">
        <f aca="false">IF(S19&gt;0,N19/S19,0)</f>
        <v>0</v>
      </c>
      <c r="O20" s="170" t="n">
        <f aca="false">IF(S19&gt;0,O19/S19,0)</f>
        <v>0</v>
      </c>
      <c r="P20" s="170" t="n">
        <f aca="false">IF(S19&gt;0,P19/S19,0)</f>
        <v>0</v>
      </c>
      <c r="Q20" s="170" t="n">
        <f aca="false">IF(S19&gt;0,Q19/S19,0)</f>
        <v>0</v>
      </c>
      <c r="R20" s="170" t="n">
        <f aca="false">IF(S19&gt;0,R19/S19,0)</f>
        <v>0</v>
      </c>
      <c r="S20" s="170" t="n">
        <f aca="false">SUM(M20:R20)</f>
        <v>0</v>
      </c>
      <c r="T20" s="160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</row>
    <row r="21" customFormat="false" ht="12.75" hidden="false" customHeight="true" outlineLevel="0" collapsed="false">
      <c r="A21" s="156"/>
      <c r="B21" s="170" t="n">
        <f aca="false">IF(H20&gt;0,B20/H20,0)</f>
        <v>0</v>
      </c>
      <c r="C21" s="170" t="n">
        <f aca="false">IF(H20&gt;0,C20/H20,0)</f>
        <v>0</v>
      </c>
      <c r="D21" s="170" t="n">
        <f aca="false">IF(H20&gt;0,D20/H20,0)</f>
        <v>0</v>
      </c>
      <c r="E21" s="170" t="n">
        <f aca="false">IF(H20&gt;0,E20/H20,0)</f>
        <v>0</v>
      </c>
      <c r="F21" s="170" t="n">
        <f aca="false">IF(H20&gt;0,F20/H20,0)</f>
        <v>0</v>
      </c>
      <c r="G21" s="170" t="n">
        <f aca="false">IF(H20&gt;0,G20/H20,0)</f>
        <v>0</v>
      </c>
      <c r="H21" s="170" t="n">
        <f aca="false">SUM(B21:G21)</f>
        <v>0</v>
      </c>
      <c r="I21" s="160"/>
      <c r="J21" s="155"/>
      <c r="K21" s="155"/>
      <c r="L21" s="172" t="s">
        <v>67</v>
      </c>
      <c r="M21" s="183" t="n">
        <f aca="false">IF(S19&gt;0,(M19-R19)/S19,0)</f>
        <v>0</v>
      </c>
      <c r="N21" s="163"/>
      <c r="O21" s="163"/>
      <c r="P21" s="163"/>
      <c r="Q21" s="163"/>
      <c r="R21" s="163"/>
      <c r="S21" s="163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</row>
    <row r="22" customFormat="false" ht="12.75" hidden="false" customHeight="true" outlineLevel="0" collapsed="false">
      <c r="A22" s="172" t="s">
        <v>67</v>
      </c>
      <c r="B22" s="183" t="n">
        <f aca="false">IF(H20&gt;0,(B20-G20)/H20,0)</f>
        <v>0</v>
      </c>
      <c r="C22" s="163"/>
      <c r="D22" s="163"/>
      <c r="E22" s="163"/>
      <c r="F22" s="163"/>
      <c r="G22" s="163"/>
      <c r="H22" s="163"/>
      <c r="I22" s="155"/>
      <c r="J22" s="155"/>
      <c r="K22" s="155"/>
      <c r="L22" s="172" t="s">
        <v>68</v>
      </c>
      <c r="M22" s="184" t="n">
        <f aca="false">IF(S19&gt;0,(M19+N19+O19+P19)/S19,0)</f>
        <v>0</v>
      </c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</row>
    <row r="23" customFormat="false" ht="12.75" hidden="false" customHeight="true" outlineLevel="0" collapsed="false">
      <c r="A23" s="172" t="s">
        <v>68</v>
      </c>
      <c r="B23" s="184" t="n">
        <f aca="false">IF(H20&gt;0,(B20+C20+D20+E20)/H20,0)</f>
        <v>0</v>
      </c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</row>
    <row r="24" customFormat="false" ht="12.75" hidden="false" customHeight="true" outlineLevel="0" collapsed="false">
      <c r="A24" s="172"/>
      <c r="B24" s="184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customFormat="false" ht="12.75" hidden="false" customHeight="true" outlineLevel="0" collapsed="false">
      <c r="A25" s="164" t="s">
        <v>86</v>
      </c>
      <c r="B25" s="166" t="s">
        <v>2</v>
      </c>
      <c r="C25" s="154"/>
      <c r="D25" s="154"/>
      <c r="E25" s="154"/>
      <c r="F25" s="154"/>
      <c r="G25" s="154"/>
      <c r="H25" s="155"/>
      <c r="I25" s="166" t="s">
        <v>4</v>
      </c>
      <c r="J25" s="154"/>
      <c r="K25" s="155"/>
      <c r="L25" s="164" t="s">
        <v>87</v>
      </c>
      <c r="M25" s="166" t="s">
        <v>2</v>
      </c>
      <c r="N25" s="154"/>
      <c r="O25" s="154"/>
      <c r="P25" s="154"/>
      <c r="Q25" s="154"/>
      <c r="R25" s="154"/>
      <c r="S25" s="155"/>
      <c r="T25" s="166" t="s">
        <v>4</v>
      </c>
      <c r="U25" s="154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</row>
    <row r="26" customFormat="false" ht="12.75" hidden="false" customHeight="true" outlineLevel="0" collapsed="false">
      <c r="A26" s="156"/>
      <c r="B26" s="167" t="s">
        <v>57</v>
      </c>
      <c r="C26" s="167" t="s">
        <v>56</v>
      </c>
      <c r="D26" s="167" t="s">
        <v>54</v>
      </c>
      <c r="E26" s="167" t="s">
        <v>58</v>
      </c>
      <c r="F26" s="167" t="s">
        <v>59</v>
      </c>
      <c r="G26" s="167" t="s">
        <v>5</v>
      </c>
      <c r="H26" s="168"/>
      <c r="I26" s="167" t="s">
        <v>61</v>
      </c>
      <c r="J26" s="167" t="s">
        <v>53</v>
      </c>
      <c r="K26" s="160"/>
      <c r="L26" s="156"/>
      <c r="M26" s="167" t="s">
        <v>57</v>
      </c>
      <c r="N26" s="167" t="s">
        <v>56</v>
      </c>
      <c r="O26" s="167" t="s">
        <v>54</v>
      </c>
      <c r="P26" s="167" t="s">
        <v>58</v>
      </c>
      <c r="Q26" s="167" t="s">
        <v>59</v>
      </c>
      <c r="R26" s="167" t="s">
        <v>5</v>
      </c>
      <c r="S26" s="168"/>
      <c r="T26" s="167" t="s">
        <v>61</v>
      </c>
      <c r="U26" s="167" t="s">
        <v>53</v>
      </c>
      <c r="V26" s="160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</row>
    <row r="27" customFormat="false" ht="12.75" hidden="false" customHeight="true" outlineLevel="0" collapsed="false">
      <c r="A27" s="156"/>
      <c r="B27" s="169" t="n">
        <f aca="false">COUNTIF(B137:AE137,B26)</f>
        <v>0</v>
      </c>
      <c r="C27" s="169" t="n">
        <f aca="false">COUNTIF(B137:AE137,C26)</f>
        <v>0</v>
      </c>
      <c r="D27" s="169" t="n">
        <f aca="false">COUNTIF(B137:AE137,D26)</f>
        <v>0</v>
      </c>
      <c r="E27" s="169" t="n">
        <f aca="false">COUNTIF(B137:AE137,E26)</f>
        <v>0</v>
      </c>
      <c r="F27" s="169" t="n">
        <f aca="false">COUNTIF(B137:AE137,F26)</f>
        <v>0</v>
      </c>
      <c r="G27" s="169" t="n">
        <f aca="false">SUM(B27:F27)</f>
        <v>0</v>
      </c>
      <c r="H27" s="168"/>
      <c r="I27" s="169" t="n">
        <f aca="false">COUNTIF(B137:AE137,I26)</f>
        <v>0</v>
      </c>
      <c r="J27" s="169" t="n">
        <f aca="false">COUNTIF(B137:AE137,J26)</f>
        <v>0</v>
      </c>
      <c r="K27" s="160"/>
      <c r="L27" s="156"/>
      <c r="M27" s="169" t="n">
        <f aca="false">COUNTIF(B138:AE138,M26)</f>
        <v>0</v>
      </c>
      <c r="N27" s="169" t="n">
        <f aca="false">COUNTIF(B138:AE138,N26)</f>
        <v>0</v>
      </c>
      <c r="O27" s="169" t="n">
        <f aca="false">COUNTIF(B138:AE138,O26)</f>
        <v>0</v>
      </c>
      <c r="P27" s="169" t="n">
        <f aca="false">COUNTIF(B138:AE138,P26)</f>
        <v>0</v>
      </c>
      <c r="Q27" s="169" t="n">
        <f aca="false">COUNTIF(B138:AE138,Q26)</f>
        <v>0</v>
      </c>
      <c r="R27" s="169" t="n">
        <f aca="false">SUM(M27:Q27)</f>
        <v>0</v>
      </c>
      <c r="S27" s="168"/>
      <c r="T27" s="169" t="n">
        <f aca="false">COUNTIF(B138:AE138,T26)</f>
        <v>0</v>
      </c>
      <c r="U27" s="169" t="n">
        <f aca="false">COUNTIF(B138:AE138,U26)</f>
        <v>0</v>
      </c>
      <c r="V27" s="160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</row>
    <row r="28" customFormat="false" ht="12.75" hidden="false" customHeight="true" outlineLevel="0" collapsed="false">
      <c r="A28" s="156"/>
      <c r="B28" s="170" t="n">
        <f aca="false">IF(G27&gt;0,B27/G27,0)</f>
        <v>0</v>
      </c>
      <c r="C28" s="170" t="n">
        <f aca="false">IF(G27&gt;0,C27/G27,0)</f>
        <v>0</v>
      </c>
      <c r="D28" s="170" t="n">
        <f aca="false">IF(G27&gt;0,D27/G27,0)</f>
        <v>0</v>
      </c>
      <c r="E28" s="170" t="n">
        <f aca="false">IF(G27&gt;0,E27/G27,0)</f>
        <v>0</v>
      </c>
      <c r="F28" s="170" t="n">
        <f aca="false">IF(G27&gt;0,F27/G27,0)</f>
        <v>0</v>
      </c>
      <c r="G28" s="171" t="n">
        <f aca="false">SUM(B28:F28)</f>
        <v>0</v>
      </c>
      <c r="H28" s="160"/>
      <c r="I28" s="163"/>
      <c r="J28" s="163"/>
      <c r="K28" s="155"/>
      <c r="L28" s="156"/>
      <c r="M28" s="170" t="n">
        <f aca="false">IF(R27&gt;0,M27/R27,0)</f>
        <v>0</v>
      </c>
      <c r="N28" s="170" t="n">
        <f aca="false">IF(R27&gt;0,N27/R27,0)</f>
        <v>0</v>
      </c>
      <c r="O28" s="170" t="n">
        <f aca="false">IF(R27&gt;0,O27/R27,0)</f>
        <v>0</v>
      </c>
      <c r="P28" s="170" t="n">
        <f aca="false">IF(R27&gt;0,P27/R27,0)</f>
        <v>0</v>
      </c>
      <c r="Q28" s="170" t="n">
        <f aca="false">IF(R27&gt;0,Q27/R27,0)</f>
        <v>0</v>
      </c>
      <c r="R28" s="171" t="n">
        <f aca="false">SUM(M28:Q28)</f>
        <v>0</v>
      </c>
      <c r="S28" s="160"/>
      <c r="T28" s="163"/>
      <c r="U28" s="163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</row>
    <row r="29" customFormat="false" ht="12.75" hidden="false" customHeight="true" outlineLevel="0" collapsed="false">
      <c r="A29" s="172" t="s">
        <v>67</v>
      </c>
      <c r="B29" s="173" t="n">
        <f aca="false">IF(G27&gt;0,(B27-F27)/G27,0)</f>
        <v>0</v>
      </c>
      <c r="C29" s="163"/>
      <c r="D29" s="174"/>
      <c r="E29" s="174"/>
      <c r="F29" s="174"/>
      <c r="G29" s="163"/>
      <c r="H29" s="155"/>
      <c r="I29" s="155"/>
      <c r="J29" s="155"/>
      <c r="K29" s="155"/>
      <c r="L29" s="172" t="s">
        <v>67</v>
      </c>
      <c r="M29" s="173" t="n">
        <f aca="false">IF(R27&gt;0,(M27-Q27)/R27,0)</f>
        <v>0</v>
      </c>
      <c r="N29" s="163"/>
      <c r="O29" s="174"/>
      <c r="P29" s="174"/>
      <c r="Q29" s="174"/>
      <c r="R29" s="163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</row>
    <row r="30" customFormat="false" ht="12.75" hidden="false" customHeight="true" outlineLevel="0" collapsed="false">
      <c r="A30" s="172" t="s">
        <v>68</v>
      </c>
      <c r="B30" s="176" t="n">
        <f aca="false">IF(G27&gt;0,(B27+C27)/G27,0)</f>
        <v>0</v>
      </c>
      <c r="C30" s="177"/>
      <c r="D30" s="155"/>
      <c r="E30" s="155"/>
      <c r="F30" s="155"/>
      <c r="G30" s="155"/>
      <c r="H30" s="155"/>
      <c r="I30" s="155"/>
      <c r="J30" s="155"/>
      <c r="K30" s="155"/>
      <c r="L30" s="172" t="s">
        <v>68</v>
      </c>
      <c r="M30" s="176" t="n">
        <f aca="false">IF(R27&gt;0,(M27+N27)/R27,0)</f>
        <v>0</v>
      </c>
      <c r="N30" s="177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</row>
    <row r="31" customFormat="false" ht="12.75" hidden="false" customHeight="true" outlineLevel="0" collapsed="false">
      <c r="B31" s="178"/>
      <c r="C31" s="177"/>
      <c r="D31" s="155"/>
      <c r="E31" s="155"/>
      <c r="F31" s="155"/>
      <c r="G31" s="155"/>
      <c r="H31" s="155"/>
      <c r="I31" s="165" t="s">
        <v>69</v>
      </c>
      <c r="J31" s="155"/>
      <c r="K31" s="155"/>
      <c r="L31" s="155"/>
      <c r="M31" s="178"/>
      <c r="N31" s="177"/>
      <c r="O31" s="155"/>
      <c r="P31" s="155"/>
      <c r="Q31" s="155"/>
      <c r="R31" s="155"/>
      <c r="S31" s="155"/>
      <c r="T31" s="165" t="s">
        <v>69</v>
      </c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</row>
    <row r="32" customFormat="false" ht="12.75" hidden="false" customHeight="true" outlineLevel="0" collapsed="false">
      <c r="A32" s="155"/>
      <c r="B32" s="166" t="s">
        <v>1</v>
      </c>
      <c r="C32" s="154"/>
      <c r="D32" s="154"/>
      <c r="E32" s="154"/>
      <c r="F32" s="154"/>
      <c r="G32" s="154"/>
      <c r="H32" s="155"/>
      <c r="I32" s="179" t="s">
        <v>0</v>
      </c>
      <c r="J32" s="180" t="n">
        <f aca="false">B34+B41+I27</f>
        <v>0</v>
      </c>
      <c r="K32" s="155"/>
      <c r="L32" s="155"/>
      <c r="M32" s="166" t="s">
        <v>1</v>
      </c>
      <c r="N32" s="154"/>
      <c r="O32" s="154"/>
      <c r="P32" s="154"/>
      <c r="Q32" s="154"/>
      <c r="R32" s="154"/>
      <c r="S32" s="155"/>
      <c r="T32" s="179" t="s">
        <v>0</v>
      </c>
      <c r="U32" s="180" t="n">
        <f aca="false">M34+M41+T27</f>
        <v>0</v>
      </c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</row>
    <row r="33" customFormat="false" ht="12.75" hidden="false" customHeight="true" outlineLevel="0" collapsed="false">
      <c r="A33" s="156"/>
      <c r="B33" s="167" t="s">
        <v>50</v>
      </c>
      <c r="C33" s="167" t="s">
        <v>45</v>
      </c>
      <c r="D33" s="167" t="s">
        <v>70</v>
      </c>
      <c r="E33" s="167" t="s">
        <v>71</v>
      </c>
      <c r="F33" s="167" t="s">
        <v>55</v>
      </c>
      <c r="G33" s="167" t="s">
        <v>5</v>
      </c>
      <c r="H33" s="160"/>
      <c r="I33" s="179" t="s">
        <v>72</v>
      </c>
      <c r="J33" s="180" t="n">
        <f aca="false">G41+F34</f>
        <v>0</v>
      </c>
      <c r="K33" s="155"/>
      <c r="L33" s="156"/>
      <c r="M33" s="167" t="s">
        <v>50</v>
      </c>
      <c r="N33" s="167" t="s">
        <v>45</v>
      </c>
      <c r="O33" s="167" t="s">
        <v>70</v>
      </c>
      <c r="P33" s="167" t="s">
        <v>71</v>
      </c>
      <c r="Q33" s="167" t="s">
        <v>55</v>
      </c>
      <c r="R33" s="167" t="s">
        <v>5</v>
      </c>
      <c r="S33" s="160"/>
      <c r="T33" s="179" t="s">
        <v>72</v>
      </c>
      <c r="U33" s="180" t="n">
        <f aca="false">R41+Q34</f>
        <v>0</v>
      </c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</row>
    <row r="34" customFormat="false" ht="12.75" hidden="false" customHeight="true" outlineLevel="0" collapsed="false">
      <c r="A34" s="156"/>
      <c r="B34" s="169" t="n">
        <f aca="false">COUNTIF(B137:AE137,B33)</f>
        <v>0</v>
      </c>
      <c r="C34" s="169" t="n">
        <f aca="false">COUNTIF(B137:AE137,C33)</f>
        <v>0</v>
      </c>
      <c r="D34" s="169" t="n">
        <f aca="false">COUNTIF(B137:AE137,D33)</f>
        <v>0</v>
      </c>
      <c r="E34" s="169" t="n">
        <f aca="false">COUNTIF(B137:AE137,E33)</f>
        <v>0</v>
      </c>
      <c r="F34" s="169" t="n">
        <f aca="false">COUNTIF(B137:AE137,F33)</f>
        <v>0</v>
      </c>
      <c r="G34" s="169" t="n">
        <f aca="false">SUM(B34:F34)</f>
        <v>0</v>
      </c>
      <c r="H34" s="160"/>
      <c r="I34" s="179" t="s">
        <v>73</v>
      </c>
      <c r="J34" s="180" t="n">
        <f aca="false">F27</f>
        <v>0</v>
      </c>
      <c r="K34" s="155"/>
      <c r="L34" s="156"/>
      <c r="M34" s="169" t="n">
        <f aca="false">COUNTIF(B138:AE138,M33)</f>
        <v>0</v>
      </c>
      <c r="N34" s="169" t="n">
        <f aca="false">COUNTIF(B138:AE138,N33)</f>
        <v>0</v>
      </c>
      <c r="O34" s="169" t="n">
        <f aca="false">COUNTIF(B138:AE138,O33)</f>
        <v>0</v>
      </c>
      <c r="P34" s="169" t="n">
        <f aca="false">COUNTIF(B138:AE138,P33)</f>
        <v>0</v>
      </c>
      <c r="Q34" s="169" t="n">
        <f aca="false">COUNTIF(B138:AE138,Q33)</f>
        <v>0</v>
      </c>
      <c r="R34" s="169" t="n">
        <f aca="false">SUM(M34:Q34)</f>
        <v>0</v>
      </c>
      <c r="S34" s="160"/>
      <c r="T34" s="179" t="s">
        <v>73</v>
      </c>
      <c r="U34" s="180" t="n">
        <f aca="false">Q27</f>
        <v>0</v>
      </c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</row>
    <row r="35" customFormat="false" ht="12.75" hidden="false" customHeight="true" outlineLevel="0" collapsed="false">
      <c r="A35" s="172" t="s">
        <v>67</v>
      </c>
      <c r="B35" s="170" t="n">
        <f aca="false">IF($G$34&gt;0,B34/$G$34,0)</f>
        <v>0</v>
      </c>
      <c r="C35" s="170" t="n">
        <f aca="false">IF($G$34&gt;0,C34/$G$34,0)</f>
        <v>0</v>
      </c>
      <c r="D35" s="170" t="n">
        <f aca="false">IF($G$34&gt;0,D34/$G$34,0)</f>
        <v>0</v>
      </c>
      <c r="E35" s="170" t="n">
        <f aca="false">IF($G$34&gt;0,E34/$G$34,0)</f>
        <v>0</v>
      </c>
      <c r="F35" s="170" t="n">
        <f aca="false">IF($G$34&gt;0,F34/$G$34,0)</f>
        <v>0</v>
      </c>
      <c r="G35" s="170" t="n">
        <f aca="false">SUM(B35:F35)</f>
        <v>0</v>
      </c>
      <c r="H35" s="179" t="s">
        <v>74</v>
      </c>
      <c r="I35" s="180" t="n">
        <f aca="false">F41</f>
        <v>0</v>
      </c>
      <c r="J35" s="155"/>
      <c r="K35" s="156"/>
      <c r="L35" s="172" t="s">
        <v>67</v>
      </c>
      <c r="M35" s="170" t="n">
        <f aca="false">IF($G$69&gt;0,N34/$G$34,0)</f>
        <v>0</v>
      </c>
      <c r="N35" s="170" t="n">
        <f aca="false">IF($G$69&gt;0,O34/$G$34,0)</f>
        <v>0</v>
      </c>
      <c r="O35" s="170" t="n">
        <f aca="false">IF($G$69&gt;0,P34/$G$34,0)</f>
        <v>0</v>
      </c>
      <c r="P35" s="170" t="n">
        <f aca="false">IF($G$69&gt;0,Q34/$G$34,0)</f>
        <v>0</v>
      </c>
      <c r="Q35" s="170" t="n">
        <f aca="false">IF($G$69&gt;0,R34/$G$34,0)</f>
        <v>0</v>
      </c>
      <c r="R35" s="160"/>
      <c r="S35" s="179" t="s">
        <v>74</v>
      </c>
      <c r="T35" s="180" t="n">
        <f aca="false">Q41</f>
        <v>0</v>
      </c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</row>
    <row r="36" customFormat="false" ht="12.75" hidden="false" customHeight="true" outlineLevel="0" collapsed="false">
      <c r="A36" s="172" t="s">
        <v>68</v>
      </c>
      <c r="B36" s="173" t="n">
        <f aca="false">IF(G34&gt;0,(B34-F34)/G34,0)</f>
        <v>0</v>
      </c>
      <c r="C36" s="163"/>
      <c r="D36" s="163"/>
      <c r="E36" s="163"/>
      <c r="F36" s="163"/>
      <c r="G36" s="163"/>
      <c r="H36" s="155"/>
      <c r="I36" s="179" t="s">
        <v>75</v>
      </c>
      <c r="J36" s="181" t="n">
        <f aca="false">B29</f>
        <v>0</v>
      </c>
      <c r="K36" s="155"/>
      <c r="L36" s="172" t="s">
        <v>68</v>
      </c>
      <c r="M36" s="173" t="n">
        <f aca="false">IF(R34&gt;0,(M34-Q34)/R34,0)</f>
        <v>0</v>
      </c>
      <c r="N36" s="163"/>
      <c r="O36" s="163"/>
      <c r="P36" s="163"/>
      <c r="Q36" s="163"/>
      <c r="R36" s="163"/>
      <c r="S36" s="155"/>
      <c r="T36" s="179" t="s">
        <v>75</v>
      </c>
      <c r="U36" s="181" t="n">
        <f aca="false">M29</f>
        <v>0</v>
      </c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</row>
    <row r="37" customFormat="false" ht="12.75" hidden="false" customHeight="true" outlineLevel="0" collapsed="false">
      <c r="B37" s="176" t="n">
        <f aca="false">IF(G34&gt;0,(B34+C34)/G34,0)</f>
        <v>0</v>
      </c>
      <c r="C37" s="155"/>
      <c r="D37" s="155"/>
      <c r="E37" s="155"/>
      <c r="F37" s="155"/>
      <c r="G37" s="155"/>
      <c r="H37" s="155"/>
      <c r="I37" s="179" t="s">
        <v>77</v>
      </c>
      <c r="J37" s="181" t="n">
        <f aca="false">B43</f>
        <v>0</v>
      </c>
      <c r="K37" s="155"/>
      <c r="M37" s="176" t="n">
        <f aca="false">IF(R34&gt;0,(M34+N34)/R34,0)</f>
        <v>0</v>
      </c>
      <c r="N37" s="155"/>
      <c r="O37" s="155"/>
      <c r="P37" s="155"/>
      <c r="Q37" s="155"/>
      <c r="R37" s="155"/>
      <c r="S37" s="155"/>
      <c r="T37" s="179" t="s">
        <v>77</v>
      </c>
      <c r="U37" s="181" t="n">
        <f aca="false">M43</f>
        <v>0</v>
      </c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</row>
    <row r="38" customFormat="false" ht="12.75" hidden="false" customHeight="true" outlineLevel="0" collapsed="false">
      <c r="A38" s="155"/>
      <c r="B38" s="178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78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</row>
    <row r="39" customFormat="false" ht="12.75" hidden="false" customHeight="true" outlineLevel="0" collapsed="false">
      <c r="B39" s="166" t="s">
        <v>3</v>
      </c>
      <c r="C39" s="154"/>
      <c r="D39" s="154"/>
      <c r="E39" s="154"/>
      <c r="F39" s="154"/>
      <c r="G39" s="154"/>
      <c r="H39" s="154"/>
      <c r="I39" s="155"/>
      <c r="J39" s="155"/>
      <c r="K39" s="155"/>
      <c r="L39" s="155"/>
      <c r="M39" s="166" t="s">
        <v>3</v>
      </c>
      <c r="N39" s="154"/>
      <c r="O39" s="154"/>
      <c r="P39" s="154"/>
      <c r="Q39" s="154"/>
      <c r="R39" s="154"/>
      <c r="S39" s="154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</row>
    <row r="40" customFormat="false" ht="12.75" hidden="false" customHeight="true" outlineLevel="0" collapsed="false">
      <c r="A40" s="156"/>
      <c r="B40" s="167" t="s">
        <v>51</v>
      </c>
      <c r="C40" s="167" t="s">
        <v>47</v>
      </c>
      <c r="D40" s="167" t="s">
        <v>78</v>
      </c>
      <c r="E40" s="167" t="s">
        <v>49</v>
      </c>
      <c r="F40" s="167" t="s">
        <v>52</v>
      </c>
      <c r="G40" s="167" t="s">
        <v>46</v>
      </c>
      <c r="H40" s="167" t="s">
        <v>5</v>
      </c>
      <c r="I40" s="160"/>
      <c r="J40" s="155"/>
      <c r="K40" s="155"/>
      <c r="L40" s="156"/>
      <c r="M40" s="167" t="s">
        <v>51</v>
      </c>
      <c r="N40" s="167" t="s">
        <v>47</v>
      </c>
      <c r="O40" s="167" t="s">
        <v>78</v>
      </c>
      <c r="P40" s="167" t="s">
        <v>49</v>
      </c>
      <c r="Q40" s="167" t="s">
        <v>52</v>
      </c>
      <c r="R40" s="167" t="s">
        <v>46</v>
      </c>
      <c r="S40" s="167" t="s">
        <v>5</v>
      </c>
      <c r="T40" s="160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</row>
    <row r="41" customFormat="false" ht="12.75" hidden="false" customHeight="true" outlineLevel="0" collapsed="false">
      <c r="A41" s="156"/>
      <c r="B41" s="169" t="n">
        <f aca="false">COUNTIF(B137:AE137,B40)</f>
        <v>0</v>
      </c>
      <c r="C41" s="169" t="n">
        <f aca="false">COUNTIF(B137:AE137,C40)</f>
        <v>0</v>
      </c>
      <c r="D41" s="169" t="n">
        <f aca="false">COUNTIF(B137:AE137,D40)</f>
        <v>0</v>
      </c>
      <c r="E41" s="169" t="n">
        <f aca="false">COUNTIF(B137:AE137,E40)</f>
        <v>0</v>
      </c>
      <c r="F41" s="169" t="n">
        <f aca="false">COUNTIF(B137:AE137,F40)</f>
        <v>0</v>
      </c>
      <c r="G41" s="169" t="n">
        <f aca="false">COUNTIF(B137:AE137,G40)</f>
        <v>0</v>
      </c>
      <c r="H41" s="169" t="n">
        <f aca="false">SUM(B41:G41)</f>
        <v>0</v>
      </c>
      <c r="I41" s="160"/>
      <c r="J41" s="155"/>
      <c r="K41" s="155"/>
      <c r="L41" s="156"/>
      <c r="M41" s="169" t="n">
        <f aca="false">COUNTIF(B138:AE138,M40)</f>
        <v>0</v>
      </c>
      <c r="N41" s="169" t="n">
        <f aca="false">COUNTIF(B138:AE138,N40)</f>
        <v>0</v>
      </c>
      <c r="O41" s="169" t="n">
        <f aca="false">COUNTIF(B138:AE138,O40)</f>
        <v>0</v>
      </c>
      <c r="P41" s="169" t="n">
        <f aca="false">COUNTIF(B138:AE138,P40)</f>
        <v>0</v>
      </c>
      <c r="Q41" s="169" t="n">
        <f aca="false">COUNTIF(B138:AE138,Q40)</f>
        <v>0</v>
      </c>
      <c r="R41" s="169" t="n">
        <f aca="false">COUNTIF(B138:AE138,R40)</f>
        <v>0</v>
      </c>
      <c r="S41" s="169" t="n">
        <f aca="false">SUM(M41:R41)</f>
        <v>0</v>
      </c>
      <c r="T41" s="160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</row>
    <row r="42" customFormat="false" ht="12.75" hidden="false" customHeight="true" outlineLevel="0" collapsed="false">
      <c r="A42" s="156"/>
      <c r="B42" s="170" t="n">
        <f aca="false">IF(H41&gt;0,B41/H41,0)</f>
        <v>0</v>
      </c>
      <c r="C42" s="170" t="n">
        <f aca="false">IF(H41&gt;0,C41/H41,0)</f>
        <v>0</v>
      </c>
      <c r="D42" s="170" t="n">
        <f aca="false">IF(H41&gt;0,D41/H41,0)</f>
        <v>0</v>
      </c>
      <c r="E42" s="170" t="n">
        <f aca="false">IF(H41&gt;0,E41/H41,0)</f>
        <v>0</v>
      </c>
      <c r="F42" s="170" t="n">
        <f aca="false">IF(H41&gt;0,F41/H41,0)</f>
        <v>0</v>
      </c>
      <c r="G42" s="170" t="n">
        <f aca="false">IF(H41&gt;0,G41/H41,0)</f>
        <v>0</v>
      </c>
      <c r="H42" s="170" t="n">
        <f aca="false">SUM(B42:G42)</f>
        <v>0</v>
      </c>
      <c r="I42" s="160"/>
      <c r="J42" s="155"/>
      <c r="K42" s="155"/>
      <c r="L42" s="156"/>
      <c r="M42" s="170" t="n">
        <f aca="false">IF(S41&gt;0,M41/S41,0)</f>
        <v>0</v>
      </c>
      <c r="N42" s="170" t="n">
        <f aca="false">IF(S41&gt;0,N41/S41,0)</f>
        <v>0</v>
      </c>
      <c r="O42" s="170" t="n">
        <f aca="false">IF(S41&gt;0,O41/S41,0)</f>
        <v>0</v>
      </c>
      <c r="P42" s="170" t="n">
        <f aca="false">IF(S41&gt;0,P41/S41,0)</f>
        <v>0</v>
      </c>
      <c r="Q42" s="170" t="n">
        <f aca="false">IF(S41&gt;0,Q41/S41,0)</f>
        <v>0</v>
      </c>
      <c r="R42" s="170" t="n">
        <f aca="false">IF(S41&gt;0,R41/S41,0)</f>
        <v>0</v>
      </c>
      <c r="S42" s="170" t="n">
        <f aca="false">SUM(M42:R42)</f>
        <v>0</v>
      </c>
      <c r="T42" s="160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</row>
    <row r="43" customFormat="false" ht="12.75" hidden="false" customHeight="true" outlineLevel="0" collapsed="false">
      <c r="A43" s="172" t="s">
        <v>67</v>
      </c>
      <c r="B43" s="183" t="n">
        <f aca="false">IF(H41&gt;0,(B41-G41)/H41,0)</f>
        <v>0</v>
      </c>
      <c r="C43" s="163"/>
      <c r="D43" s="163"/>
      <c r="E43" s="163"/>
      <c r="F43" s="163"/>
      <c r="G43" s="163"/>
      <c r="H43" s="163"/>
      <c r="I43" s="155"/>
      <c r="J43" s="155"/>
      <c r="K43" s="155"/>
      <c r="L43" s="172" t="s">
        <v>67</v>
      </c>
      <c r="M43" s="183" t="n">
        <f aca="false">IF(S41&gt;0,(M41-R41)/S41,0)</f>
        <v>0</v>
      </c>
      <c r="N43" s="163"/>
      <c r="O43" s="163"/>
      <c r="P43" s="163"/>
      <c r="Q43" s="163"/>
      <c r="R43" s="163"/>
      <c r="S43" s="163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</row>
    <row r="44" customFormat="false" ht="12.75" hidden="false" customHeight="true" outlineLevel="0" collapsed="false">
      <c r="A44" s="172" t="s">
        <v>68</v>
      </c>
      <c r="B44" s="184" t="n">
        <f aca="false">IF(H41&gt;0,(B41+C41+D41+E41)/H41,0)</f>
        <v>0</v>
      </c>
      <c r="C44" s="155"/>
      <c r="D44" s="155"/>
      <c r="E44" s="155"/>
      <c r="F44" s="155"/>
      <c r="G44" s="155"/>
      <c r="H44" s="155"/>
      <c r="I44" s="155"/>
      <c r="J44" s="155"/>
      <c r="K44" s="155"/>
      <c r="L44" s="172" t="s">
        <v>68</v>
      </c>
      <c r="M44" s="184" t="n">
        <f aca="false">IF(S41&gt;0,(M41+N41+O41+P41)/S41,0)</f>
        <v>0</v>
      </c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</row>
    <row r="45" customFormat="false" ht="12.75" hidden="false" customHeight="true" outlineLevel="0" collapsed="false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</row>
    <row r="46" customFormat="false" ht="12.75" hidden="false" customHeight="true" outlineLevel="0" collapsed="false">
      <c r="A46" s="155"/>
      <c r="B46" s="165"/>
      <c r="C46" s="155"/>
      <c r="D46" s="155"/>
      <c r="E46" s="155"/>
      <c r="F46" s="155"/>
      <c r="G46" s="155"/>
      <c r="H46" s="155"/>
      <c r="I46" s="16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</row>
    <row r="47" customFormat="false" ht="12.75" hidden="false" customHeight="true" outlineLevel="0" collapsed="false">
      <c r="A47" s="164" t="s">
        <v>88</v>
      </c>
      <c r="B47" s="166" t="s">
        <v>2</v>
      </c>
      <c r="C47" s="154"/>
      <c r="D47" s="154"/>
      <c r="E47" s="154"/>
      <c r="F47" s="154"/>
      <c r="G47" s="154"/>
      <c r="H47" s="155"/>
      <c r="I47" s="166" t="s">
        <v>4</v>
      </c>
      <c r="J47" s="154"/>
      <c r="K47" s="155"/>
      <c r="L47" s="164" t="s">
        <v>89</v>
      </c>
      <c r="M47" s="166" t="s">
        <v>2</v>
      </c>
      <c r="N47" s="154"/>
      <c r="O47" s="154"/>
      <c r="P47" s="154"/>
      <c r="Q47" s="154"/>
      <c r="R47" s="154"/>
      <c r="S47" s="155"/>
      <c r="T47" s="166" t="s">
        <v>4</v>
      </c>
      <c r="U47" s="154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</row>
    <row r="48" customFormat="false" ht="12.75" hidden="false" customHeight="true" outlineLevel="0" collapsed="false">
      <c r="A48" s="156"/>
      <c r="B48" s="167" t="s">
        <v>57</v>
      </c>
      <c r="C48" s="167" t="s">
        <v>56</v>
      </c>
      <c r="D48" s="167" t="s">
        <v>54</v>
      </c>
      <c r="E48" s="167" t="s">
        <v>58</v>
      </c>
      <c r="F48" s="167" t="s">
        <v>59</v>
      </c>
      <c r="G48" s="167" t="s">
        <v>5</v>
      </c>
      <c r="H48" s="168"/>
      <c r="I48" s="167" t="s">
        <v>61</v>
      </c>
      <c r="J48" s="167" t="s">
        <v>53</v>
      </c>
      <c r="K48" s="186"/>
      <c r="L48" s="156"/>
      <c r="M48" s="167" t="s">
        <v>57</v>
      </c>
      <c r="N48" s="167" t="s">
        <v>56</v>
      </c>
      <c r="O48" s="167" t="s">
        <v>54</v>
      </c>
      <c r="P48" s="167" t="s">
        <v>58</v>
      </c>
      <c r="Q48" s="167" t="s">
        <v>59</v>
      </c>
      <c r="R48" s="167" t="s">
        <v>5</v>
      </c>
      <c r="S48" s="168"/>
      <c r="T48" s="167" t="s">
        <v>61</v>
      </c>
      <c r="U48" s="167" t="s">
        <v>53</v>
      </c>
      <c r="V48" s="160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</row>
    <row r="49" customFormat="false" ht="12.75" hidden="false" customHeight="true" outlineLevel="0" collapsed="false">
      <c r="A49" s="156"/>
      <c r="B49" s="169" t="n">
        <f aca="false">COUNTIF(B139:AE139,B48)</f>
        <v>0</v>
      </c>
      <c r="C49" s="169" t="n">
        <f aca="false">COUNTIF(B139:AE139,C48)</f>
        <v>0</v>
      </c>
      <c r="D49" s="169" t="n">
        <f aca="false">COUNTIF(B139:AE139,D48)</f>
        <v>0</v>
      </c>
      <c r="E49" s="169" t="n">
        <f aca="false">COUNTIF(B139:AE139,E48)</f>
        <v>0</v>
      </c>
      <c r="F49" s="169" t="n">
        <f aca="false">COUNTIF(B139:AE139,F48)</f>
        <v>0</v>
      </c>
      <c r="G49" s="169" t="n">
        <f aca="false">SUM(B49:F49)</f>
        <v>0</v>
      </c>
      <c r="H49" s="168"/>
      <c r="I49" s="169" t="n">
        <f aca="false">COUNTIF(B139:AE139,I48)</f>
        <v>0</v>
      </c>
      <c r="J49" s="169" t="n">
        <f aca="false">COUNTIF(B139:AE139,J48)</f>
        <v>0</v>
      </c>
      <c r="K49" s="186"/>
      <c r="L49" s="156"/>
      <c r="M49" s="169" t="n">
        <f aca="false">COUNTIF(B140:AE140,M48)</f>
        <v>0</v>
      </c>
      <c r="N49" s="169" t="n">
        <f aca="false">COUNTIF(B140:AE140,N48)</f>
        <v>0</v>
      </c>
      <c r="O49" s="169" t="n">
        <f aca="false">COUNTIF(B140:AE140,O48)</f>
        <v>0</v>
      </c>
      <c r="P49" s="169" t="n">
        <f aca="false">COUNTIF(B140:AE140,P48)</f>
        <v>0</v>
      </c>
      <c r="Q49" s="169" t="n">
        <f aca="false">COUNTIF(B140:AE140,Q48)</f>
        <v>0</v>
      </c>
      <c r="R49" s="169" t="n">
        <f aca="false">SUM(M49:Q49)</f>
        <v>0</v>
      </c>
      <c r="S49" s="168"/>
      <c r="T49" s="169" t="n">
        <f aca="false">COUNTIF(B140:AE140,T48)</f>
        <v>0</v>
      </c>
      <c r="U49" s="169" t="n">
        <f aca="false">COUNTIF(B140:AE140,U48)</f>
        <v>0</v>
      </c>
      <c r="V49" s="160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</row>
    <row r="50" customFormat="false" ht="12.75" hidden="false" customHeight="true" outlineLevel="0" collapsed="false">
      <c r="A50" s="156"/>
      <c r="B50" s="170" t="n">
        <f aca="false">IF(G49&gt;0,B49/G49,0)</f>
        <v>0</v>
      </c>
      <c r="C50" s="170" t="n">
        <f aca="false">IF(G49&gt;0,C49/G49,0)</f>
        <v>0</v>
      </c>
      <c r="D50" s="170" t="n">
        <f aca="false">IF(G49&gt;0,D49/G49,0)</f>
        <v>0</v>
      </c>
      <c r="E50" s="170" t="n">
        <f aca="false">IF(G49&gt;0,E49/G49,0)</f>
        <v>0</v>
      </c>
      <c r="F50" s="170" t="n">
        <f aca="false">IF(G49&gt;0,F49/G49,0)</f>
        <v>0</v>
      </c>
      <c r="G50" s="171" t="n">
        <f aca="false">SUM(B50:F50)</f>
        <v>0</v>
      </c>
      <c r="H50" s="160"/>
      <c r="I50" s="163"/>
      <c r="J50" s="163"/>
      <c r="K50" s="153"/>
      <c r="L50" s="156"/>
      <c r="M50" s="170" t="n">
        <f aca="false">IF(R49&gt;0,M49/R49,0)</f>
        <v>0</v>
      </c>
      <c r="N50" s="170" t="n">
        <f aca="false">IF(R49&gt;0,N49/R49,0)</f>
        <v>0</v>
      </c>
      <c r="O50" s="170" t="n">
        <f aca="false">IF(R49&gt;0,O49/R49,0)</f>
        <v>0</v>
      </c>
      <c r="P50" s="170" t="n">
        <f aca="false">IF(R49&gt;0,P49/R49,0)</f>
        <v>0</v>
      </c>
      <c r="Q50" s="170" t="n">
        <f aca="false">IF(R49&gt;0,Q49/R49,0)</f>
        <v>0</v>
      </c>
      <c r="R50" s="171" t="n">
        <f aca="false">SUM(M50:Q50)</f>
        <v>0</v>
      </c>
      <c r="S50" s="160"/>
      <c r="T50" s="163"/>
      <c r="U50" s="163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</row>
    <row r="51" customFormat="false" ht="12.75" hidden="false" customHeight="true" outlineLevel="0" collapsed="false">
      <c r="A51" s="172" t="s">
        <v>67</v>
      </c>
      <c r="B51" s="173" t="n">
        <f aca="false">IF(G49&gt;0,(B49-F49)/G49,0)</f>
        <v>0</v>
      </c>
      <c r="C51" s="163"/>
      <c r="D51" s="174"/>
      <c r="E51" s="174"/>
      <c r="F51" s="174"/>
      <c r="G51" s="163"/>
      <c r="H51" s="155"/>
      <c r="I51" s="155"/>
      <c r="J51" s="155"/>
      <c r="K51" s="153"/>
      <c r="L51" s="172" t="s">
        <v>67</v>
      </c>
      <c r="M51" s="173" t="n">
        <f aca="false">IF(R49&gt;0,(M49-Q49)/R49,0)</f>
        <v>0</v>
      </c>
      <c r="N51" s="163"/>
      <c r="O51" s="174"/>
      <c r="P51" s="174"/>
      <c r="Q51" s="174"/>
      <c r="R51" s="163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</row>
    <row r="52" customFormat="false" ht="12.75" hidden="false" customHeight="true" outlineLevel="0" collapsed="false">
      <c r="A52" s="172" t="s">
        <v>68</v>
      </c>
      <c r="B52" s="176" t="n">
        <f aca="false">IF(G49&gt;0,(B49+C49)/G49,0)</f>
        <v>0</v>
      </c>
      <c r="C52" s="177"/>
      <c r="D52" s="155"/>
      <c r="E52" s="155"/>
      <c r="F52" s="155"/>
      <c r="G52" s="155"/>
      <c r="H52" s="155"/>
      <c r="I52" s="155"/>
      <c r="J52" s="155"/>
      <c r="K52" s="153"/>
      <c r="L52" s="172" t="s">
        <v>68</v>
      </c>
      <c r="M52" s="176" t="n">
        <f aca="false">IF(R49&gt;0,(M49+N49)/R49,0)</f>
        <v>0</v>
      </c>
      <c r="N52" s="177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</row>
    <row r="53" customFormat="false" ht="12.75" hidden="false" customHeight="true" outlineLevel="0" collapsed="false">
      <c r="A53" s="155"/>
      <c r="B53" s="178"/>
      <c r="C53" s="177"/>
      <c r="D53" s="155"/>
      <c r="E53" s="155"/>
      <c r="F53" s="155"/>
      <c r="G53" s="155"/>
      <c r="H53" s="155"/>
      <c r="I53" s="165" t="s">
        <v>69</v>
      </c>
      <c r="J53" s="155"/>
      <c r="K53" s="153"/>
      <c r="L53" s="155"/>
      <c r="M53" s="178"/>
      <c r="N53" s="177"/>
      <c r="O53" s="155"/>
      <c r="P53" s="155"/>
      <c r="Q53" s="155"/>
      <c r="R53" s="155"/>
      <c r="S53" s="155"/>
      <c r="T53" s="165" t="s">
        <v>69</v>
      </c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</row>
    <row r="54" customFormat="false" ht="12.75" hidden="false" customHeight="true" outlineLevel="0" collapsed="false">
      <c r="A54" s="155"/>
      <c r="B54" s="166" t="s">
        <v>1</v>
      </c>
      <c r="C54" s="154"/>
      <c r="D54" s="154"/>
      <c r="E54" s="154"/>
      <c r="F54" s="154"/>
      <c r="G54" s="154"/>
      <c r="H54" s="155"/>
      <c r="I54" s="179" t="s">
        <v>0</v>
      </c>
      <c r="J54" s="180" t="n">
        <f aca="false">B56+B63+I49</f>
        <v>0</v>
      </c>
      <c r="K54" s="153"/>
      <c r="L54" s="155"/>
      <c r="M54" s="166" t="s">
        <v>1</v>
      </c>
      <c r="N54" s="154"/>
      <c r="O54" s="154"/>
      <c r="P54" s="154"/>
      <c r="Q54" s="154"/>
      <c r="R54" s="154"/>
      <c r="S54" s="155"/>
      <c r="T54" s="179" t="s">
        <v>0</v>
      </c>
      <c r="U54" s="180" t="n">
        <f aca="false">M56+M63+T49</f>
        <v>0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</row>
    <row r="55" customFormat="false" ht="12.75" hidden="false" customHeight="true" outlineLevel="0" collapsed="false">
      <c r="A55" s="156"/>
      <c r="B55" s="167" t="s">
        <v>50</v>
      </c>
      <c r="C55" s="167" t="s">
        <v>45</v>
      </c>
      <c r="D55" s="167" t="s">
        <v>70</v>
      </c>
      <c r="E55" s="167" t="s">
        <v>71</v>
      </c>
      <c r="F55" s="167" t="s">
        <v>55</v>
      </c>
      <c r="G55" s="167" t="s">
        <v>5</v>
      </c>
      <c r="H55" s="160"/>
      <c r="I55" s="179" t="s">
        <v>72</v>
      </c>
      <c r="J55" s="180" t="n">
        <f aca="false">G63+F56</f>
        <v>0</v>
      </c>
      <c r="K55" s="153"/>
      <c r="L55" s="156"/>
      <c r="M55" s="167" t="s">
        <v>50</v>
      </c>
      <c r="N55" s="167" t="s">
        <v>45</v>
      </c>
      <c r="O55" s="167" t="s">
        <v>70</v>
      </c>
      <c r="P55" s="167" t="s">
        <v>71</v>
      </c>
      <c r="Q55" s="167" t="s">
        <v>55</v>
      </c>
      <c r="R55" s="167" t="s">
        <v>5</v>
      </c>
      <c r="S55" s="160"/>
      <c r="T55" s="179" t="s">
        <v>72</v>
      </c>
      <c r="U55" s="180" t="n">
        <f aca="false">R63+Q56</f>
        <v>0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</row>
    <row r="56" customFormat="false" ht="12.75" hidden="false" customHeight="true" outlineLevel="0" collapsed="false">
      <c r="A56" s="156"/>
      <c r="B56" s="169" t="n">
        <f aca="false">COUNTIF(B139:AE139,B55)</f>
        <v>0</v>
      </c>
      <c r="C56" s="169" t="n">
        <f aca="false">COUNTIF(B139:AE139,C55)</f>
        <v>0</v>
      </c>
      <c r="D56" s="169" t="n">
        <f aca="false">COUNTIF(B139:AE139,D55)</f>
        <v>0</v>
      </c>
      <c r="E56" s="169" t="n">
        <f aca="false">COUNTIF(B139:AE139,E55)</f>
        <v>0</v>
      </c>
      <c r="F56" s="169" t="n">
        <f aca="false">COUNTIF(B139:AE139,F55)</f>
        <v>0</v>
      </c>
      <c r="G56" s="169" t="n">
        <f aca="false">SUM(B56:F56)</f>
        <v>0</v>
      </c>
      <c r="H56" s="160"/>
      <c r="I56" s="179" t="s">
        <v>73</v>
      </c>
      <c r="J56" s="180" t="n">
        <f aca="false">F49</f>
        <v>0</v>
      </c>
      <c r="K56" s="153"/>
      <c r="L56" s="156"/>
      <c r="M56" s="169" t="n">
        <f aca="false">COUNTIF(B140:AE140,M55)</f>
        <v>0</v>
      </c>
      <c r="N56" s="169" t="n">
        <f aca="false">COUNTIF(B140:AE140,N55)</f>
        <v>0</v>
      </c>
      <c r="O56" s="169" t="n">
        <f aca="false">COUNTIF(B140:AE140,O55)</f>
        <v>0</v>
      </c>
      <c r="P56" s="169" t="n">
        <f aca="false">COUNTIF(B140:AE140,P55)</f>
        <v>0</v>
      </c>
      <c r="Q56" s="169" t="n">
        <f aca="false">COUNTIF(B140:AE140,Q55)</f>
        <v>0</v>
      </c>
      <c r="R56" s="169" t="n">
        <f aca="false">SUM(M56:Q56)</f>
        <v>0</v>
      </c>
      <c r="S56" s="160"/>
      <c r="T56" s="179" t="s">
        <v>73</v>
      </c>
      <c r="U56" s="180" t="n">
        <f aca="false">Q49</f>
        <v>0</v>
      </c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</row>
    <row r="57" customFormat="false" ht="12.75" hidden="false" customHeight="true" outlineLevel="0" collapsed="false">
      <c r="A57" s="156"/>
      <c r="B57" s="170" t="n">
        <f aca="false">IF(G56&gt;0,B56/G56,0)</f>
        <v>0</v>
      </c>
      <c r="C57" s="170" t="n">
        <f aca="false">IF(G46&gt;0,C56/G56,0)</f>
        <v>0</v>
      </c>
      <c r="D57" s="170" t="n">
        <f aca="false">IF(G56&gt;0,D56/G56,0)</f>
        <v>0</v>
      </c>
      <c r="E57" s="170" t="n">
        <f aca="false">IF(G46&gt;0,E56/G56,0)</f>
        <v>0</v>
      </c>
      <c r="F57" s="170" t="n">
        <f aca="false">IF(G46&gt;0,F56/G56,0)</f>
        <v>0</v>
      </c>
      <c r="G57" s="170" t="n">
        <f aca="false">SUM(B57:F57)</f>
        <v>0</v>
      </c>
      <c r="H57" s="160"/>
      <c r="I57" s="179" t="s">
        <v>74</v>
      </c>
      <c r="J57" s="180" t="n">
        <f aca="false">F63</f>
        <v>0</v>
      </c>
      <c r="K57" s="153"/>
      <c r="L57" s="156"/>
      <c r="M57" s="170" t="n">
        <f aca="false">IF(R56&gt;0,M56/R56,0)</f>
        <v>0</v>
      </c>
      <c r="N57" s="170" t="n">
        <f aca="false">IF(G113&gt;0,N56/R56,0)</f>
        <v>0</v>
      </c>
      <c r="O57" s="170" t="n">
        <f aca="false">IF(R56&gt;0,O56/R56,0)</f>
        <v>0</v>
      </c>
      <c r="P57" s="170" t="n">
        <f aca="false">IF(G113&gt;0,P56/R56,0)</f>
        <v>0</v>
      </c>
      <c r="Q57" s="170" t="n">
        <f aca="false">IF(G113&gt;0,Q56/R56,0)</f>
        <v>0</v>
      </c>
      <c r="R57" s="170" t="n">
        <f aca="false">SUM(M57:Q57)</f>
        <v>0</v>
      </c>
      <c r="S57" s="160"/>
      <c r="T57" s="179" t="s">
        <v>74</v>
      </c>
      <c r="U57" s="180" t="n">
        <f aca="false">Q63</f>
        <v>0</v>
      </c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</row>
    <row r="58" customFormat="false" ht="12.75" hidden="false" customHeight="true" outlineLevel="0" collapsed="false">
      <c r="A58" s="172" t="s">
        <v>67</v>
      </c>
      <c r="B58" s="173" t="n">
        <f aca="false">IF(G56&gt;0,(B56-F56)/G56,0)</f>
        <v>0</v>
      </c>
      <c r="C58" s="163"/>
      <c r="D58" s="163"/>
      <c r="E58" s="163"/>
      <c r="F58" s="163"/>
      <c r="G58" s="163"/>
      <c r="H58" s="155"/>
      <c r="I58" s="179" t="s">
        <v>75</v>
      </c>
      <c r="J58" s="181" t="n">
        <f aca="false">B51</f>
        <v>0</v>
      </c>
      <c r="K58" s="153"/>
      <c r="L58" s="172" t="s">
        <v>67</v>
      </c>
      <c r="M58" s="173" t="n">
        <f aca="false">IF(R56&gt;0,(M56-Q56)/R56,0)</f>
        <v>0</v>
      </c>
      <c r="N58" s="163"/>
      <c r="O58" s="163"/>
      <c r="P58" s="163"/>
      <c r="Q58" s="163"/>
      <c r="R58" s="163"/>
      <c r="S58" s="155"/>
      <c r="T58" s="179" t="s">
        <v>75</v>
      </c>
      <c r="U58" s="181" t="n">
        <f aca="false">M51</f>
        <v>0</v>
      </c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</row>
    <row r="59" customFormat="false" ht="12.75" hidden="false" customHeight="true" outlineLevel="0" collapsed="false">
      <c r="A59" s="172" t="s">
        <v>68</v>
      </c>
      <c r="B59" s="176" t="n">
        <f aca="false">IF(G56&gt;0,(B56+C56)/G56,0)</f>
        <v>0</v>
      </c>
      <c r="C59" s="155"/>
      <c r="D59" s="155"/>
      <c r="E59" s="155"/>
      <c r="F59" s="155"/>
      <c r="G59" s="155"/>
      <c r="H59" s="155"/>
      <c r="I59" s="179" t="s">
        <v>77</v>
      </c>
      <c r="J59" s="181" t="n">
        <f aca="false">B65</f>
        <v>0</v>
      </c>
      <c r="K59" s="153"/>
      <c r="L59" s="172" t="s">
        <v>68</v>
      </c>
      <c r="M59" s="176" t="n">
        <f aca="false">IF(R56&gt;0,(M56+N56)/R56,0)</f>
        <v>0</v>
      </c>
      <c r="N59" s="155"/>
      <c r="O59" s="155"/>
      <c r="P59" s="155"/>
      <c r="Q59" s="155"/>
      <c r="R59" s="155"/>
      <c r="S59" s="155"/>
      <c r="T59" s="179" t="s">
        <v>77</v>
      </c>
      <c r="U59" s="181" t="n">
        <f aca="false">M65</f>
        <v>0</v>
      </c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</row>
    <row r="60" customFormat="false" ht="12.75" hidden="false" customHeight="true" outlineLevel="0" collapsed="false">
      <c r="A60" s="155"/>
      <c r="B60" s="184"/>
      <c r="C60" s="155"/>
      <c r="D60" s="155"/>
      <c r="E60" s="155"/>
      <c r="F60" s="155"/>
      <c r="G60" s="155"/>
      <c r="H60" s="155"/>
      <c r="I60" s="155"/>
      <c r="J60" s="155"/>
      <c r="K60" s="153"/>
      <c r="L60" s="155"/>
      <c r="M60" s="178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</row>
    <row r="61" customFormat="false" ht="12.75" hidden="false" customHeight="true" outlineLevel="0" collapsed="false">
      <c r="A61" s="155"/>
      <c r="B61" s="166" t="s">
        <v>3</v>
      </c>
      <c r="C61" s="154"/>
      <c r="D61" s="154"/>
      <c r="E61" s="154"/>
      <c r="F61" s="154"/>
      <c r="G61" s="154"/>
      <c r="H61" s="154"/>
      <c r="I61" s="155"/>
      <c r="J61" s="155"/>
      <c r="K61" s="153"/>
      <c r="L61" s="155"/>
      <c r="M61" s="166" t="s">
        <v>3</v>
      </c>
      <c r="N61" s="154"/>
      <c r="O61" s="154"/>
      <c r="P61" s="154"/>
      <c r="Q61" s="154"/>
      <c r="R61" s="154"/>
      <c r="S61" s="154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</row>
    <row r="62" customFormat="false" ht="12.75" hidden="false" customHeight="true" outlineLevel="0" collapsed="false">
      <c r="A62" s="156"/>
      <c r="B62" s="167" t="s">
        <v>51</v>
      </c>
      <c r="C62" s="167" t="s">
        <v>47</v>
      </c>
      <c r="D62" s="167" t="s">
        <v>78</v>
      </c>
      <c r="E62" s="167" t="s">
        <v>49</v>
      </c>
      <c r="F62" s="167" t="s">
        <v>52</v>
      </c>
      <c r="G62" s="167" t="s">
        <v>46</v>
      </c>
      <c r="H62" s="167" t="s">
        <v>5</v>
      </c>
      <c r="I62" s="160"/>
      <c r="J62" s="155"/>
      <c r="K62" s="153"/>
      <c r="L62" s="156"/>
      <c r="M62" s="167" t="s">
        <v>51</v>
      </c>
      <c r="N62" s="167" t="s">
        <v>47</v>
      </c>
      <c r="O62" s="167" t="s">
        <v>78</v>
      </c>
      <c r="P62" s="167" t="s">
        <v>49</v>
      </c>
      <c r="Q62" s="167" t="s">
        <v>52</v>
      </c>
      <c r="R62" s="167" t="s">
        <v>46</v>
      </c>
      <c r="S62" s="167" t="s">
        <v>5</v>
      </c>
      <c r="T62" s="160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</row>
    <row r="63" customFormat="false" ht="12.75" hidden="false" customHeight="true" outlineLevel="0" collapsed="false">
      <c r="A63" s="156"/>
      <c r="B63" s="169" t="n">
        <f aca="false">COUNTIF(B139:AE139,B62)</f>
        <v>0</v>
      </c>
      <c r="C63" s="169" t="n">
        <f aca="false">COUNTIF(B139:AE139,C62)</f>
        <v>0</v>
      </c>
      <c r="D63" s="169" t="n">
        <f aca="false">COUNTIF(B139:AE139,D62)</f>
        <v>0</v>
      </c>
      <c r="E63" s="169" t="n">
        <f aca="false">COUNTIF(B139:AE139,E62)</f>
        <v>0</v>
      </c>
      <c r="F63" s="169" t="n">
        <f aca="false">COUNTIF(B139:AE139,F62)</f>
        <v>0</v>
      </c>
      <c r="G63" s="169" t="n">
        <f aca="false">COUNTIF(B139:AE139,G62)</f>
        <v>0</v>
      </c>
      <c r="H63" s="169" t="n">
        <f aca="false">SUM(B63:G63)</f>
        <v>0</v>
      </c>
      <c r="I63" s="160"/>
      <c r="J63" s="155"/>
      <c r="K63" s="153"/>
      <c r="L63" s="156"/>
      <c r="M63" s="169" t="n">
        <f aca="false">COUNTIF(B140:AE140,M62)</f>
        <v>0</v>
      </c>
      <c r="N63" s="169" t="n">
        <f aca="false">COUNTIF(B140:AE140,N62)</f>
        <v>0</v>
      </c>
      <c r="O63" s="169" t="n">
        <f aca="false">COUNTIF(B140:AE140,O62)</f>
        <v>0</v>
      </c>
      <c r="P63" s="169" t="n">
        <f aca="false">COUNTIF(B140:AE140,P62)</f>
        <v>0</v>
      </c>
      <c r="Q63" s="169" t="n">
        <f aca="false">COUNTIF(B140:AE140,Q62)</f>
        <v>0</v>
      </c>
      <c r="R63" s="169" t="n">
        <f aca="false">COUNTIF(B140:AE140,R62)</f>
        <v>0</v>
      </c>
      <c r="S63" s="169" t="n">
        <f aca="false">SUM(M63:R63)</f>
        <v>0</v>
      </c>
      <c r="T63" s="160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</row>
    <row r="64" customFormat="false" ht="12.75" hidden="false" customHeight="true" outlineLevel="0" collapsed="false">
      <c r="A64" s="156"/>
      <c r="B64" s="170" t="n">
        <f aca="false">IF(H63&gt;0,B63/H63,0)</f>
        <v>0</v>
      </c>
      <c r="C64" s="170" t="n">
        <f aca="false">IF(H63&gt;0,C63/H63,0)</f>
        <v>0</v>
      </c>
      <c r="D64" s="170" t="n">
        <f aca="false">IF(H63&gt;0,D63/H63,0)</f>
        <v>0</v>
      </c>
      <c r="E64" s="170" t="n">
        <f aca="false">IF(H63&gt;0,E63/H63,0)</f>
        <v>0</v>
      </c>
      <c r="F64" s="170" t="n">
        <f aca="false">IF(H63&gt;0,F63/H63,0)</f>
        <v>0</v>
      </c>
      <c r="G64" s="170" t="n">
        <f aca="false">IF(H63&gt;0,G63/H63,0)</f>
        <v>0</v>
      </c>
      <c r="H64" s="170" t="n">
        <f aca="false">SUM(B64:G64)</f>
        <v>0</v>
      </c>
      <c r="I64" s="160"/>
      <c r="J64" s="155"/>
      <c r="K64" s="153"/>
      <c r="L64" s="156"/>
      <c r="M64" s="170" t="n">
        <f aca="false">IF(S63&gt;0,M63/S63,0)</f>
        <v>0</v>
      </c>
      <c r="N64" s="170" t="n">
        <f aca="false">IF(S63&gt;0,N63/S63,0)</f>
        <v>0</v>
      </c>
      <c r="O64" s="170" t="n">
        <f aca="false">IF(S63&gt;0,O63/S63,0)</f>
        <v>0</v>
      </c>
      <c r="P64" s="170" t="n">
        <f aca="false">IF(S63&gt;0,P63/S63,0)</f>
        <v>0</v>
      </c>
      <c r="Q64" s="170" t="n">
        <f aca="false">IF(S63&gt;0,Q63/S63,0)</f>
        <v>0</v>
      </c>
      <c r="R64" s="170" t="n">
        <f aca="false">IF(S63&gt;0,R63/S63,0)</f>
        <v>0</v>
      </c>
      <c r="S64" s="170" t="n">
        <f aca="false">SUM(M64:R64)</f>
        <v>0</v>
      </c>
      <c r="T64" s="160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</row>
    <row r="65" customFormat="false" ht="12.75" hidden="false" customHeight="true" outlineLevel="0" collapsed="false">
      <c r="A65" s="172" t="s">
        <v>67</v>
      </c>
      <c r="B65" s="183" t="n">
        <f aca="false">IF(H63&gt;0,(B63-G63)/H63,0)</f>
        <v>0</v>
      </c>
      <c r="C65" s="163"/>
      <c r="D65" s="163"/>
      <c r="E65" s="163"/>
      <c r="F65" s="163"/>
      <c r="G65" s="163"/>
      <c r="H65" s="163"/>
      <c r="I65" s="155"/>
      <c r="J65" s="155"/>
      <c r="K65" s="153"/>
      <c r="L65" s="172" t="s">
        <v>67</v>
      </c>
      <c r="M65" s="183" t="n">
        <f aca="false">IF(S63&gt;0,(M63-R63)/S63,0)</f>
        <v>0</v>
      </c>
      <c r="N65" s="163"/>
      <c r="O65" s="163"/>
      <c r="P65" s="163"/>
      <c r="Q65" s="163"/>
      <c r="R65" s="163"/>
      <c r="S65" s="163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</row>
    <row r="66" customFormat="false" ht="12.75" hidden="false" customHeight="true" outlineLevel="0" collapsed="false">
      <c r="A66" s="172" t="s">
        <v>68</v>
      </c>
      <c r="B66" s="184" t="n">
        <f aca="false">IF(H63&gt;0,(B63+C63+D63+E63)/H63,0)</f>
        <v>0</v>
      </c>
      <c r="C66" s="155"/>
      <c r="D66" s="155"/>
      <c r="E66" s="155"/>
      <c r="F66" s="155"/>
      <c r="G66" s="155"/>
      <c r="H66" s="155"/>
      <c r="I66" s="155"/>
      <c r="J66" s="155"/>
      <c r="K66" s="153"/>
      <c r="L66" s="172" t="s">
        <v>68</v>
      </c>
      <c r="M66" s="184" t="n">
        <f aca="false">IF(S63&gt;0,(M63+N63+O63+P63)/S63,0)</f>
        <v>0</v>
      </c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</row>
    <row r="67" customFormat="false" ht="12.75" hidden="false" customHeight="true" outlineLevel="0" collapsed="false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</row>
    <row r="68" customFormat="false" ht="12.75" hidden="false" customHeight="true" outlineLevel="0" collapsed="false">
      <c r="A68" s="155"/>
      <c r="B68" s="184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</row>
    <row r="69" customFormat="false" ht="12.75" hidden="false" customHeight="true" outlineLevel="0" collapsed="false">
      <c r="A69" s="155"/>
      <c r="B69" s="165"/>
      <c r="C69" s="155"/>
      <c r="D69" s="155"/>
      <c r="E69" s="155"/>
      <c r="F69" s="155"/>
      <c r="G69" s="155"/>
      <c r="H69" s="155"/>
      <c r="I69" s="16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</row>
    <row r="70" customFormat="false" ht="12.75" hidden="false" customHeight="true" outlineLevel="0" collapsed="false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</row>
    <row r="71" customFormat="false" ht="12.75" hidden="false" customHeight="true" outlineLevel="0" collapsed="false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</row>
    <row r="72" customFormat="false" ht="12.75" hidden="false" customHeight="true" outlineLevel="0" collapsed="false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</row>
    <row r="73" customFormat="false" ht="12.75" hidden="false" customHeight="true" outlineLevel="0" collapsed="false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</row>
    <row r="74" customFormat="false" ht="12.75" hidden="false" customHeight="true" outlineLevel="0" collapsed="false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</row>
    <row r="75" customFormat="false" ht="12.75" hidden="false" customHeight="true" outlineLevel="0" collapsed="false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</row>
    <row r="76" customFormat="false" ht="12.75" hidden="false" customHeight="true" outlineLevel="0" collapsed="false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</row>
    <row r="77" customFormat="false" ht="12.75" hidden="false" customHeight="true" outlineLevel="0" collapsed="false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</row>
    <row r="78" customFormat="false" ht="12.75" hidden="false" customHeight="true" outlineLevel="0" collapsed="false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</row>
    <row r="79" customFormat="false" ht="12.75" hidden="false" customHeight="true" outlineLevel="0" collapsed="false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</row>
    <row r="80" customFormat="false" ht="12.75" hidden="false" customHeight="true" outlineLevel="0" collapsed="false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</row>
    <row r="81" customFormat="false" ht="12.75" hidden="false" customHeight="true" outlineLevel="0" collapsed="false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</row>
    <row r="82" customFormat="false" ht="12.75" hidden="false" customHeight="true" outlineLevel="0" collapsed="false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</row>
    <row r="83" customFormat="false" ht="12.75" hidden="false" customHeight="true" outlineLevel="0" collapsed="false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</row>
    <row r="84" customFormat="false" ht="12.75" hidden="false" customHeight="true" outlineLevel="0" collapsed="false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</row>
    <row r="85" customFormat="false" ht="12.75" hidden="false" customHeight="true" outlineLevel="0" collapsed="false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</row>
    <row r="86" customFormat="false" ht="12.75" hidden="false" customHeight="true" outlineLevel="0" collapsed="false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</row>
    <row r="87" customFormat="false" ht="12.75" hidden="false" customHeight="true" outlineLevel="0" collapsed="false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</row>
    <row r="88" customFormat="false" ht="12.75" hidden="false" customHeight="true" outlineLevel="0" collapsed="false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</row>
    <row r="89" customFormat="false" ht="12.75" hidden="false" customHeight="true" outlineLevel="0" collapsed="false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</row>
    <row r="90" customFormat="false" ht="12.75" hidden="false" customHeight="true" outlineLevel="0" collapsed="false">
      <c r="A90" s="155"/>
      <c r="B90" s="18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</row>
    <row r="91" customFormat="false" ht="12.75" hidden="false" customHeight="true" outlineLevel="0" collapsed="false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</row>
    <row r="92" customFormat="false" ht="12.75" hidden="false" customHeight="true" outlineLevel="0" collapsed="false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</row>
    <row r="93" customFormat="false" ht="12.75" hidden="false" customHeight="true" outlineLevel="0" collapsed="false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</row>
    <row r="94" customFormat="false" ht="12.75" hidden="false" customHeight="true" outlineLevel="0" collapsed="false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</row>
    <row r="95" customFormat="false" ht="12.75" hidden="false" customHeight="true" outlineLevel="0" collapsed="false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</row>
    <row r="96" customFormat="false" ht="12.75" hidden="false" customHeight="true" outlineLevel="0" collapsed="false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</row>
    <row r="97" customFormat="false" ht="12.75" hidden="false" customHeight="true" outlineLevel="0" collapsed="false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</row>
    <row r="98" customFormat="false" ht="12.75" hidden="false" customHeight="true" outlineLevel="0" collapsed="false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</row>
    <row r="99" customFormat="false" ht="12.75" hidden="false" customHeight="true" outlineLevel="0" collapsed="false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</row>
    <row r="100" customFormat="false" ht="12.75" hidden="false" customHeight="true" outlineLevel="0" collapsed="false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</row>
    <row r="101" customFormat="false" ht="12.75" hidden="false" customHeight="true" outlineLevel="0" collapsed="false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</row>
    <row r="102" customFormat="false" ht="12.75" hidden="false" customHeight="true" outlineLevel="0" collapsed="false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</row>
    <row r="103" customFormat="false" ht="12.75" hidden="false" customHeight="true" outlineLevel="0" collapsed="false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</row>
    <row r="104" customFormat="false" ht="12.75" hidden="false" customHeight="true" outlineLevel="0" collapsed="false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</row>
    <row r="105" customFormat="false" ht="12.75" hidden="false" customHeight="true" outlineLevel="0" collapsed="false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</row>
    <row r="106" customFormat="false" ht="12.75" hidden="false" customHeight="true" outlineLevel="0" collapsed="false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</row>
    <row r="107" customFormat="false" ht="12.75" hidden="false" customHeight="true" outlineLevel="0" collapsed="false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</row>
    <row r="108" customFormat="false" ht="12.75" hidden="false" customHeight="true" outlineLevel="0" collapsed="false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</row>
    <row r="109" customFormat="false" ht="12.75" hidden="false" customHeight="true" outlineLevel="0" collapsed="false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</row>
    <row r="110" customFormat="false" ht="12.75" hidden="false" customHeight="true" outlineLevel="0" collapsed="false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</row>
    <row r="111" customFormat="false" ht="12.75" hidden="false" customHeight="true" outlineLevel="0" collapsed="false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</row>
    <row r="112" customFormat="false" ht="12.75" hidden="false" customHeight="true" outlineLevel="0" collapsed="false">
      <c r="A112" s="155"/>
      <c r="B112" s="184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</row>
    <row r="113" customFormat="false" ht="12.75" hidden="false" customHeight="true" outlineLevel="0" collapsed="false">
      <c r="A113" s="155"/>
      <c r="B113" s="165"/>
      <c r="C113" s="155"/>
      <c r="D113" s="155"/>
      <c r="E113" s="155"/>
      <c r="F113" s="155"/>
      <c r="G113" s="155"/>
      <c r="H113" s="155"/>
      <c r="I113" s="16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customFormat="false" ht="12.75" hidden="false" customHeight="true" outlineLevel="0" collapsed="false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</row>
    <row r="115" customFormat="false" ht="12.75" hidden="false" customHeight="true" outlineLevel="0" collapsed="false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</row>
    <row r="116" customFormat="false" ht="12.75" hidden="false" customHeight="true" outlineLevel="0" collapsed="false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</row>
    <row r="117" customFormat="false" ht="12.75" hidden="false" customHeight="true" outlineLevel="0" collapsed="false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</row>
    <row r="118" customFormat="false" ht="12.75" hidden="false" customHeight="true" outlineLevel="0" collapsed="false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</row>
    <row r="119" customFormat="false" ht="12.75" hidden="false" customHeight="true" outlineLevel="0" collapsed="false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</row>
    <row r="120" customFormat="false" ht="12.75" hidden="false" customHeight="true" outlineLevel="0" collapsed="false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</row>
    <row r="121" customFormat="false" ht="12.75" hidden="false" customHeight="true" outlineLevel="0" collapsed="false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</row>
    <row r="122" customFormat="false" ht="12.75" hidden="false" customHeight="true" outlineLevel="0" collapsed="false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</row>
    <row r="123" customFormat="false" ht="12.75" hidden="false" customHeight="true" outlineLevel="0" collapsed="false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</row>
    <row r="124" customFormat="false" ht="12.75" hidden="false" customHeight="true" outlineLevel="0" collapsed="false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</row>
    <row r="125" customFormat="false" ht="12.75" hidden="false" customHeight="true" outlineLevel="0" collapsed="false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</row>
    <row r="126" customFormat="false" ht="12.75" hidden="false" customHeight="true" outlineLevel="0" collapsed="false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</row>
    <row r="127" customFormat="false" ht="12.75" hidden="false" customHeight="true" outlineLevel="0" collapsed="false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</row>
    <row r="128" customFormat="false" ht="12.75" hidden="false" customHeight="true" outlineLevel="0" collapsed="false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</row>
    <row r="129" customFormat="false" ht="12.75" hidden="false" customHeight="true" outlineLevel="0" collapsed="false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</row>
    <row r="130" customFormat="false" ht="12.75" hidden="false" customHeight="true" outlineLevel="0" collapsed="false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</row>
    <row r="131" customFormat="false" ht="12.75" hidden="false" customHeight="true" outlineLevel="0" collapsed="false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</row>
    <row r="132" customFormat="false" ht="12.75" hidden="false" customHeight="true" outlineLevel="0" collapsed="false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</row>
    <row r="133" customFormat="false" ht="12.75" hidden="false" customHeight="true" outlineLevel="0" collapsed="false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</row>
    <row r="134" customFormat="false" ht="12.75" hidden="false" customHeight="true" outlineLevel="0" collapsed="false">
      <c r="A134" s="155"/>
      <c r="B134" s="184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</row>
    <row r="135" customFormat="false" ht="12.75" hidden="false" customHeight="true" outlineLevel="0" collapsed="false">
      <c r="A135" s="172"/>
      <c r="B135" s="184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</row>
    <row r="136" customFormat="false" ht="12.75" hidden="false" customHeight="true" outlineLevel="0" collapsed="false">
      <c r="A136" s="187" t="s">
        <v>90</v>
      </c>
      <c r="B136" s="187" t="e">
        <f aca="false">VLOOKUP(B1,Dati!B2:AF13,2,0)</f>
        <v>#N/A</v>
      </c>
      <c r="C136" s="187" t="e">
        <f aca="false">VLOOKUP(B1,Dati!B2:AF13,3,0)</f>
        <v>#N/A</v>
      </c>
      <c r="D136" s="187" t="e">
        <f aca="false">VLOOKUP(B1,Dati!B2:AF13,4,0)</f>
        <v>#N/A</v>
      </c>
      <c r="E136" s="187" t="e">
        <f aca="false">VLOOKUP(B1,Dati!B2:AF13,5,0)</f>
        <v>#N/A</v>
      </c>
      <c r="F136" s="187" t="e">
        <f aca="false">VLOOKUP(B1,Dati!B2:AF13,6,0)</f>
        <v>#N/A</v>
      </c>
      <c r="G136" s="187" t="e">
        <f aca="false">VLOOKUP(B1,Dati!B2:AF13,7,0)</f>
        <v>#N/A</v>
      </c>
      <c r="H136" s="187" t="e">
        <f aca="false">VLOOKUP(B1,Dati!B2:AF13,8,0)</f>
        <v>#N/A</v>
      </c>
      <c r="I136" s="187" t="e">
        <f aca="false">VLOOKUP(B1,Dati!B2:AF13,9,0)</f>
        <v>#N/A</v>
      </c>
      <c r="J136" s="187" t="e">
        <f aca="false">VLOOKUP(B1,Dati!B2:AF13,10,0)</f>
        <v>#N/A</v>
      </c>
      <c r="K136" s="187" t="e">
        <f aca="false">VLOOKUP(B1,Dati!B2:AF13,11,0)</f>
        <v>#N/A</v>
      </c>
      <c r="L136" s="187" t="e">
        <f aca="false">VLOOKUP(B1,Dati!B2:AF13,12,0)</f>
        <v>#N/A</v>
      </c>
      <c r="M136" s="187" t="e">
        <f aca="false">VLOOKUP(B1,Dati!B2:AF13,13,0)</f>
        <v>#N/A</v>
      </c>
      <c r="N136" s="187" t="e">
        <f aca="false">VLOOKUP(B1,Dati!B2:AF13,14,0)</f>
        <v>#N/A</v>
      </c>
      <c r="O136" s="187" t="e">
        <f aca="false">VLOOKUP(B1,Dati!B2:AF13,15,0)</f>
        <v>#N/A</v>
      </c>
      <c r="P136" s="187" t="e">
        <f aca="false">VLOOKUP(B1,Dati!B2:AF13,16,0)</f>
        <v>#N/A</v>
      </c>
      <c r="Q136" s="187" t="e">
        <f aca="false">VLOOKUP(B1,Dati!B2:AF13,17,0)</f>
        <v>#N/A</v>
      </c>
      <c r="R136" s="187" t="e">
        <f aca="false">VLOOKUP(B1,Dati!B2:AF13,18,0)</f>
        <v>#N/A</v>
      </c>
      <c r="S136" s="187" t="e">
        <f aca="false">VLOOKUP(B1,Dati!B2:AF13,19,0)</f>
        <v>#N/A</v>
      </c>
      <c r="T136" s="187" t="e">
        <f aca="false">VLOOKUP(B1,Dati!B2:AF13,20,0)</f>
        <v>#N/A</v>
      </c>
      <c r="U136" s="187" t="e">
        <f aca="false">VLOOKUP(B1,Dati!B2:AF13,21,0)</f>
        <v>#N/A</v>
      </c>
      <c r="V136" s="187" t="e">
        <f aca="false">VLOOKUP(B1,Dati!B2:AF13,22,0)</f>
        <v>#N/A</v>
      </c>
      <c r="W136" s="187" t="e">
        <f aca="false">VLOOKUP(B1,Dati!B2:AF13,23,0)</f>
        <v>#N/A</v>
      </c>
      <c r="X136" s="187" t="e">
        <f aca="false">VLOOKUP(B1,Dati!B2:AF13,24,0)</f>
        <v>#N/A</v>
      </c>
      <c r="Y136" s="187" t="e">
        <f aca="false">VLOOKUP(B1,Dati!B2:AF13,25,0)</f>
        <v>#N/A</v>
      </c>
      <c r="Z136" s="187" t="e">
        <f aca="false">VLOOKUP(B1,Dati!B2:AF13,26,0)</f>
        <v>#N/A</v>
      </c>
      <c r="AA136" s="187" t="e">
        <f aca="false">VLOOKUP(B1,Dati!B2:AF13,27,0)</f>
        <v>#N/A</v>
      </c>
      <c r="AB136" s="187" t="e">
        <f aca="false">VLOOKUP(B1,Dati!B2:AF13,28,0)</f>
        <v>#N/A</v>
      </c>
      <c r="AC136" s="187" t="e">
        <f aca="false">VLOOKUP(B1,Dati!B2:AF13,29,0)</f>
        <v>#N/A</v>
      </c>
      <c r="AD136" s="187" t="e">
        <f aca="false">VLOOKUP(B1,Dati!B2:AF13,30,0)</f>
        <v>#N/A</v>
      </c>
      <c r="AE136" s="187" t="e">
        <f aca="false">VLOOKUP(B1,Dati!B2:AF13,31,0)</f>
        <v>#N/A</v>
      </c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</row>
    <row r="137" customFormat="false" ht="12.75" hidden="false" customHeight="true" outlineLevel="0" collapsed="false">
      <c r="A137" s="187" t="s">
        <v>91</v>
      </c>
      <c r="B137" s="187" t="e">
        <f aca="false">VLOOKUP(B1,Dati!B16:AF27,2,0)</f>
        <v>#N/A</v>
      </c>
      <c r="C137" s="187" t="e">
        <f aca="false">VLOOKUP(B1,Dati!B16:AF27,3,0)</f>
        <v>#N/A</v>
      </c>
      <c r="D137" s="187" t="e">
        <f aca="false">VLOOKUP(B1,Dati!B16:AF27,4,0)</f>
        <v>#N/A</v>
      </c>
      <c r="E137" s="187" t="e">
        <f aca="false">VLOOKUP(B1,Dati!B16:AF27,5,0)</f>
        <v>#N/A</v>
      </c>
      <c r="F137" s="187" t="e">
        <f aca="false">VLOOKUP(B1,Dati!B16:AF27,6,0)</f>
        <v>#N/A</v>
      </c>
      <c r="G137" s="187" t="e">
        <f aca="false">VLOOKUP(B1,Dati!B16:AF27,7,0)</f>
        <v>#N/A</v>
      </c>
      <c r="H137" s="187" t="e">
        <f aca="false">VLOOKUP(B1,Dati!B16:AF27,8,0)</f>
        <v>#N/A</v>
      </c>
      <c r="I137" s="187" t="e">
        <f aca="false">VLOOKUP(B1,Dati!B16:AF27,9,0)</f>
        <v>#N/A</v>
      </c>
      <c r="J137" s="187" t="e">
        <f aca="false">VLOOKUP(B1,Dati!B16:AF27,10,0)</f>
        <v>#N/A</v>
      </c>
      <c r="K137" s="187" t="e">
        <f aca="false">VLOOKUP(B1,Dati!B16:AF27,11,0)</f>
        <v>#N/A</v>
      </c>
      <c r="L137" s="187" t="e">
        <f aca="false">VLOOKUP(B1,Dati!B16:AF27,12,0)</f>
        <v>#N/A</v>
      </c>
      <c r="M137" s="187" t="e">
        <f aca="false">VLOOKUP(B1,Dati!B16:AF27,13,0)</f>
        <v>#N/A</v>
      </c>
      <c r="N137" s="187" t="e">
        <f aca="false">VLOOKUP(B1,Dati!B16:AF27,14,0)</f>
        <v>#N/A</v>
      </c>
      <c r="O137" s="187" t="e">
        <f aca="false">VLOOKUP(B1,Dati!B16:AF27,15,0)</f>
        <v>#N/A</v>
      </c>
      <c r="P137" s="187" t="e">
        <f aca="false">VLOOKUP(B1,Dati!B16:AF27,16,0)</f>
        <v>#N/A</v>
      </c>
      <c r="Q137" s="187" t="e">
        <f aca="false">VLOOKUP(B1,Dati!B16:AF27,17,0)</f>
        <v>#N/A</v>
      </c>
      <c r="R137" s="187" t="e">
        <f aca="false">VLOOKUP(B1,Dati!B16:AF27,18,0)</f>
        <v>#N/A</v>
      </c>
      <c r="S137" s="187" t="e">
        <f aca="false">VLOOKUP(B1,Dati!B16:AF27,19,0)</f>
        <v>#N/A</v>
      </c>
      <c r="T137" s="187" t="e">
        <f aca="false">VLOOKUP(B1,Dati!B16:AF27,20,0)</f>
        <v>#N/A</v>
      </c>
      <c r="U137" s="187" t="e">
        <f aca="false">VLOOKUP(B1,Dati!B16:AF27,21,0)</f>
        <v>#N/A</v>
      </c>
      <c r="V137" s="187" t="e">
        <f aca="false">VLOOKUP(B1,Dati!B16:AF27,22,0)</f>
        <v>#N/A</v>
      </c>
      <c r="W137" s="187" t="e">
        <f aca="false">VLOOKUP(B1,Dati!B16:AF27,23,0)</f>
        <v>#N/A</v>
      </c>
      <c r="X137" s="187" t="e">
        <f aca="false">VLOOKUP(B1,Dati!B16:AF27,24,0)</f>
        <v>#N/A</v>
      </c>
      <c r="Y137" s="187" t="e">
        <f aca="false">VLOOKUP(B1,Dati!B16:AF27,25,0)</f>
        <v>#N/A</v>
      </c>
      <c r="Z137" s="187" t="e">
        <f aca="false">VLOOKUP(B1,Dati!B16:AF27,26,0)</f>
        <v>#N/A</v>
      </c>
      <c r="AA137" s="187" t="e">
        <f aca="false">VLOOKUP(B1,Dati!B16:AF27,27,0)</f>
        <v>#N/A</v>
      </c>
      <c r="AB137" s="187" t="e">
        <f aca="false">VLOOKUP(B1,Dati!B16:AF27,28,0)</f>
        <v>#N/A</v>
      </c>
      <c r="AC137" s="187" t="e">
        <f aca="false">VLOOKUP(B1,Dati!B16:AF27,29,0)</f>
        <v>#N/A</v>
      </c>
      <c r="AD137" s="187" t="e">
        <f aca="false">VLOOKUP(B1,Dati!B16:AF27,30,0)</f>
        <v>#N/A</v>
      </c>
      <c r="AE137" s="187" t="e">
        <f aca="false">VLOOKUP(B1,Dati!B16:AF27,31,0)</f>
        <v>#N/A</v>
      </c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</row>
    <row r="138" customFormat="false" ht="12.75" hidden="false" customHeight="true" outlineLevel="0" collapsed="false">
      <c r="A138" s="187" t="s">
        <v>92</v>
      </c>
      <c r="B138" s="187" t="e">
        <f aca="false">VLOOKUP(B1,Dati!B30:AF41,2,0)</f>
        <v>#N/A</v>
      </c>
      <c r="C138" s="187" t="e">
        <f aca="false">VLOOKUP(B1,Dati!B30:AF41,3,0)</f>
        <v>#N/A</v>
      </c>
      <c r="D138" s="187" t="e">
        <f aca="false">VLOOKUP(B1,Dati!B30:AF41,4,0)</f>
        <v>#N/A</v>
      </c>
      <c r="E138" s="187" t="e">
        <f aca="false">VLOOKUP(B1,Dati!B30:AF41,5,0)</f>
        <v>#N/A</v>
      </c>
      <c r="F138" s="187" t="e">
        <f aca="false">VLOOKUP(B1,Dati!B30:AF41,6,0)</f>
        <v>#N/A</v>
      </c>
      <c r="G138" s="187" t="e">
        <f aca="false">VLOOKUP(B1,Dati!B30:AF41,7,0)</f>
        <v>#N/A</v>
      </c>
      <c r="H138" s="187" t="e">
        <f aca="false">VLOOKUP(B1,Dati!B30:AF41,8,0)</f>
        <v>#N/A</v>
      </c>
      <c r="I138" s="187" t="e">
        <f aca="false">VLOOKUP(B1,Dati!B30:AF41,9,0)</f>
        <v>#N/A</v>
      </c>
      <c r="J138" s="187" t="e">
        <f aca="false">VLOOKUP(B1,Dati!B30:AF41,10,0)</f>
        <v>#N/A</v>
      </c>
      <c r="K138" s="187" t="e">
        <f aca="false">VLOOKUP(B1,Dati!B30:AF41,11,0)</f>
        <v>#N/A</v>
      </c>
      <c r="L138" s="187" t="e">
        <f aca="false">VLOOKUP(B1,Dati!B30:AF41,12,0)</f>
        <v>#N/A</v>
      </c>
      <c r="M138" s="187" t="e">
        <f aca="false">VLOOKUP(B1,Dati!B30:AF41,13,0)</f>
        <v>#N/A</v>
      </c>
      <c r="N138" s="187" t="e">
        <f aca="false">VLOOKUP(B1,Dati!B30:AF41,14,0)</f>
        <v>#N/A</v>
      </c>
      <c r="O138" s="187" t="e">
        <f aca="false">VLOOKUP(B1,Dati!B30:AF41,15,0)</f>
        <v>#N/A</v>
      </c>
      <c r="P138" s="187" t="e">
        <f aca="false">VLOOKUP(B1,Dati!B30:AF41,16,0)</f>
        <v>#N/A</v>
      </c>
      <c r="Q138" s="187" t="e">
        <f aca="false">VLOOKUP(B1,Dati!B30:AF41,17,0)</f>
        <v>#N/A</v>
      </c>
      <c r="R138" s="187" t="e">
        <f aca="false">VLOOKUP(B1,Dati!B30:AF41,18,0)</f>
        <v>#N/A</v>
      </c>
      <c r="S138" s="187" t="e">
        <f aca="false">VLOOKUP(B1,Dati!B30:AF41,19,0)</f>
        <v>#N/A</v>
      </c>
      <c r="T138" s="187" t="e">
        <f aca="false">VLOOKUP(B1,Dati!B30:AF41,20,0)</f>
        <v>#N/A</v>
      </c>
      <c r="U138" s="187" t="e">
        <f aca="false">VLOOKUP(B1,Dati!B30:AF41,21,0)</f>
        <v>#N/A</v>
      </c>
      <c r="V138" s="187" t="e">
        <f aca="false">VLOOKUP(B1,Dati!B30:AF41,22,0)</f>
        <v>#N/A</v>
      </c>
      <c r="W138" s="187" t="e">
        <f aca="false">VLOOKUP(B1,Dati!B30:AF41,23,0)</f>
        <v>#N/A</v>
      </c>
      <c r="X138" s="187" t="e">
        <f aca="false">VLOOKUP(B1,Dati!B30:AF41,24,0)</f>
        <v>#N/A</v>
      </c>
      <c r="Y138" s="187" t="e">
        <f aca="false">VLOOKUP(B1,Dati!B30:AF41,25,0)</f>
        <v>#N/A</v>
      </c>
      <c r="Z138" s="187" t="e">
        <f aca="false">VLOOKUP(B1,Dati!B30:AF41,26,0)</f>
        <v>#N/A</v>
      </c>
      <c r="AA138" s="187" t="e">
        <f aca="false">VLOOKUP(B1,Dati!B30:AF41,27,0)</f>
        <v>#N/A</v>
      </c>
      <c r="AB138" s="187" t="e">
        <f aca="false">VLOOKUP(B1,Dati!B30:AF41,28,0)</f>
        <v>#N/A</v>
      </c>
      <c r="AC138" s="187" t="e">
        <f aca="false">VLOOKUP(B1,Dati!B30:AF41,29,0)</f>
        <v>#N/A</v>
      </c>
      <c r="AD138" s="187" t="e">
        <f aca="false">VLOOKUP(B1,Dati!B30:AF41,30,0)</f>
        <v>#N/A</v>
      </c>
      <c r="AE138" s="187" t="e">
        <f aca="false">VLOOKUP(B1,Dati!B30:AF41,31,0)</f>
        <v>#N/A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</row>
    <row r="139" customFormat="false" ht="12.75" hidden="false" customHeight="true" outlineLevel="0" collapsed="false">
      <c r="A139" s="187" t="s">
        <v>93</v>
      </c>
      <c r="B139" s="187" t="e">
        <f aca="false">VLOOKUP(B1,Dati!B44:AF55,2,0)</f>
        <v>#N/A</v>
      </c>
      <c r="C139" s="187" t="e">
        <f aca="false">VLOOKUP(B1,Dati!B44:AF55,3,0)</f>
        <v>#N/A</v>
      </c>
      <c r="D139" s="187" t="e">
        <f aca="false">VLOOKUP(B1,Dati!B44:AF55,4,0)</f>
        <v>#N/A</v>
      </c>
      <c r="E139" s="187" t="e">
        <f aca="false">VLOOKUP(B1,Dati!B44:AF55,5,0)</f>
        <v>#N/A</v>
      </c>
      <c r="F139" s="187" t="e">
        <f aca="false">VLOOKUP(B1,Dati!B44:AF55,6,0)</f>
        <v>#N/A</v>
      </c>
      <c r="G139" s="187" t="e">
        <f aca="false">VLOOKUP(B1,Dati!B44:AF55,7,0)</f>
        <v>#N/A</v>
      </c>
      <c r="H139" s="187" t="e">
        <f aca="false">VLOOKUP(B1,Dati!B44:AF55,8,0)</f>
        <v>#N/A</v>
      </c>
      <c r="I139" s="187" t="e">
        <f aca="false">VLOOKUP(B1,Dati!B44:AF55,9,0)</f>
        <v>#N/A</v>
      </c>
      <c r="J139" s="187" t="e">
        <f aca="false">VLOOKUP(B1,Dati!B44:AF55,10,0)</f>
        <v>#N/A</v>
      </c>
      <c r="K139" s="187" t="e">
        <f aca="false">VLOOKUP(B1,Dati!B44:AF55,11,0)</f>
        <v>#N/A</v>
      </c>
      <c r="L139" s="187" t="e">
        <f aca="false">VLOOKUP(B1,Dati!B44:AF55,12,0)</f>
        <v>#N/A</v>
      </c>
      <c r="M139" s="187" t="e">
        <f aca="false">VLOOKUP(B1,Dati!B44:AF55,13,0)</f>
        <v>#N/A</v>
      </c>
      <c r="N139" s="187" t="e">
        <f aca="false">VLOOKUP(B1,Dati!B44:AF55,14,0)</f>
        <v>#N/A</v>
      </c>
      <c r="O139" s="187" t="e">
        <f aca="false">VLOOKUP(B1,Dati!B44:AF55,15,0)</f>
        <v>#N/A</v>
      </c>
      <c r="P139" s="187" t="e">
        <f aca="false">VLOOKUP(B1,Dati!B44:AF55,16,0)</f>
        <v>#N/A</v>
      </c>
      <c r="Q139" s="187" t="e">
        <f aca="false">VLOOKUP(B1,Dati!B44:AF55,17,0)</f>
        <v>#N/A</v>
      </c>
      <c r="R139" s="187" t="e">
        <f aca="false">VLOOKUP(B1,Dati!B44:AF55,18,0)</f>
        <v>#N/A</v>
      </c>
      <c r="S139" s="187" t="e">
        <f aca="false">VLOOKUP(B1,Dati!B44:AF55,19,0)</f>
        <v>#N/A</v>
      </c>
      <c r="T139" s="187" t="e">
        <f aca="false">VLOOKUP(B1,Dati!B44:AF55,20,0)</f>
        <v>#N/A</v>
      </c>
      <c r="U139" s="187" t="e">
        <f aca="false">VLOOKUP(B1,Dati!B44:AF55,21,0)</f>
        <v>#N/A</v>
      </c>
      <c r="V139" s="187" t="e">
        <f aca="false">VLOOKUP(B1,Dati!B44:AF55,22,0)</f>
        <v>#N/A</v>
      </c>
      <c r="W139" s="187" t="e">
        <f aca="false">VLOOKUP(B1,Dati!B44:AF55,23,0)</f>
        <v>#N/A</v>
      </c>
      <c r="X139" s="187" t="e">
        <f aca="false">VLOOKUP(B1,Dati!B44:AF55,24,0)</f>
        <v>#N/A</v>
      </c>
      <c r="Y139" s="187" t="e">
        <f aca="false">VLOOKUP(B1,Dati!B44:AF55,25,0)</f>
        <v>#N/A</v>
      </c>
      <c r="Z139" s="187" t="e">
        <f aca="false">VLOOKUP(B1,Dati!B44:AF55,26,0)</f>
        <v>#N/A</v>
      </c>
      <c r="AA139" s="187" t="e">
        <f aca="false">VLOOKUP(B1,Dati!B44:AF55,27,0)</f>
        <v>#N/A</v>
      </c>
      <c r="AB139" s="187" t="e">
        <f aca="false">VLOOKUP(B1,Dati!B44:AF55,28,0)</f>
        <v>#N/A</v>
      </c>
      <c r="AC139" s="187" t="e">
        <f aca="false">VLOOKUP(B1,Dati!B44:AF55,29,0)</f>
        <v>#N/A</v>
      </c>
      <c r="AD139" s="187" t="e">
        <f aca="false">VLOOKUP(B1,Dati!B44:AF55,30,0)</f>
        <v>#N/A</v>
      </c>
      <c r="AE139" s="187" t="e">
        <f aca="false">VLOOKUP(B1,Dati!B44:AF55,31,0)</f>
        <v>#N/A</v>
      </c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</row>
    <row r="140" customFormat="false" ht="12.75" hidden="false" customHeight="true" outlineLevel="0" collapsed="false">
      <c r="A140" s="187" t="s">
        <v>94</v>
      </c>
      <c r="B140" s="187" t="e">
        <f aca="false">VLOOKUP(B1,Dati!B58:AF69,2,0)</f>
        <v>#N/A</v>
      </c>
      <c r="C140" s="187" t="e">
        <f aca="false">VLOOKUP(B1,Dati!B58:AF69,3,0)</f>
        <v>#N/A</v>
      </c>
      <c r="D140" s="187" t="e">
        <f aca="false">VLOOKUP(B1,Dati!B58:AF69,4,0)</f>
        <v>#N/A</v>
      </c>
      <c r="E140" s="187" t="e">
        <f aca="false">VLOOKUP(B1,Dati!B58:AF69,5,0)</f>
        <v>#N/A</v>
      </c>
      <c r="F140" s="187" t="e">
        <f aca="false">VLOOKUP(B1,Dati!B58:AF69,6,0)</f>
        <v>#N/A</v>
      </c>
      <c r="G140" s="187" t="e">
        <f aca="false">VLOOKUP(B1,Dati!B58:AF69,7,0)</f>
        <v>#N/A</v>
      </c>
      <c r="H140" s="187" t="e">
        <f aca="false">VLOOKUP(B1,Dati!B58:AF69,8,0)</f>
        <v>#N/A</v>
      </c>
      <c r="I140" s="187" t="e">
        <f aca="false">VLOOKUP(B1,Dati!B58:AF69,9,0)</f>
        <v>#N/A</v>
      </c>
      <c r="J140" s="187" t="e">
        <f aca="false">VLOOKUP(B1,Dati!B58:AF69,10,0)</f>
        <v>#N/A</v>
      </c>
      <c r="K140" s="187" t="e">
        <f aca="false">VLOOKUP(B1,Dati!B58:AF69,11,0)</f>
        <v>#N/A</v>
      </c>
      <c r="L140" s="187" t="e">
        <f aca="false">VLOOKUP(B1,Dati!B58:AF69,12,0)</f>
        <v>#N/A</v>
      </c>
      <c r="M140" s="187" t="e">
        <f aca="false">VLOOKUP(B1,Dati!B58:AF69,13,0)</f>
        <v>#N/A</v>
      </c>
      <c r="N140" s="187" t="e">
        <f aca="false">VLOOKUP(B1,Dati!B58:AF69,14,0)</f>
        <v>#N/A</v>
      </c>
      <c r="O140" s="187" t="e">
        <f aca="false">VLOOKUP(B1,Dati!B58:AF69,15,0)</f>
        <v>#N/A</v>
      </c>
      <c r="P140" s="187" t="e">
        <f aca="false">VLOOKUP(B1,Dati!B58:AF69,16,0)</f>
        <v>#N/A</v>
      </c>
      <c r="Q140" s="187" t="e">
        <f aca="false">VLOOKUP(B1,Dati!B58:AF69,17,0)</f>
        <v>#N/A</v>
      </c>
      <c r="R140" s="187" t="e">
        <f aca="false">VLOOKUP(B1,Dati!B58:AF69,18,0)</f>
        <v>#N/A</v>
      </c>
      <c r="S140" s="187" t="e">
        <f aca="false">VLOOKUP(B1,Dati!B58:AF69,19,0)</f>
        <v>#N/A</v>
      </c>
      <c r="T140" s="187" t="e">
        <f aca="false">VLOOKUP(B1,Dati!B58:AF69,20,0)</f>
        <v>#N/A</v>
      </c>
      <c r="U140" s="187" t="e">
        <f aca="false">VLOOKUP(B1,Dati!B58:AF69,21,0)</f>
        <v>#N/A</v>
      </c>
      <c r="V140" s="187" t="e">
        <f aca="false">VLOOKUP(B1,Dati!B58:AF69,22,0)</f>
        <v>#N/A</v>
      </c>
      <c r="W140" s="187" t="e">
        <f aca="false">VLOOKUP(B1,Dati!B58:AF69,23,0)</f>
        <v>#N/A</v>
      </c>
      <c r="X140" s="187" t="e">
        <f aca="false">VLOOKUP(B1,Dati!B58:AF69,24,0)</f>
        <v>#N/A</v>
      </c>
      <c r="Y140" s="187" t="e">
        <f aca="false">VLOOKUP(B1,Dati!B58:AF69,25,0)</f>
        <v>#N/A</v>
      </c>
      <c r="Z140" s="187" t="e">
        <f aca="false">VLOOKUP(B1,Dati!B58:AF69,26,0)</f>
        <v>#N/A</v>
      </c>
      <c r="AA140" s="187" t="e">
        <f aca="false">VLOOKUP(B1,Dati!B58:AF69,27,0)</f>
        <v>#N/A</v>
      </c>
      <c r="AB140" s="187" t="e">
        <f aca="false">VLOOKUP(B1,Dati!B58:AF69,28,0)</f>
        <v>#N/A</v>
      </c>
      <c r="AC140" s="187" t="e">
        <f aca="false">VLOOKUP(B1,Dati!B58:AF69,29,0)</f>
        <v>#N/A</v>
      </c>
      <c r="AD140" s="187" t="e">
        <f aca="false">VLOOKUP(B1,Dati!B58:AF69,30,0)</f>
        <v>#N/A</v>
      </c>
      <c r="AE140" s="187" t="e">
        <f aca="false">VLOOKUP(B1,Dati!B58:AF69,31,0)</f>
        <v>#N/A</v>
      </c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</row>
    <row r="141" customFormat="false" ht="12.75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8.43"/>
    <col collapsed="false" customWidth="true" hidden="false" outlineLevel="0" max="3" min="3" style="0" width="39.17"/>
    <col collapsed="false" customWidth="true" hidden="false" outlineLevel="0" max="1025" min="4" style="0" width="17.29"/>
  </cols>
  <sheetData>
    <row r="1" customFormat="false" ht="15" hidden="false" customHeight="false" outlineLevel="0" collapsed="false">
      <c r="A1" s="150" t="s">
        <v>95</v>
      </c>
      <c r="B1" s="150"/>
      <c r="C1" s="150" t="s">
        <v>33</v>
      </c>
    </row>
    <row r="2" customFormat="false" ht="15" hidden="false" customHeight="false" outlineLevel="0" collapsed="false">
      <c r="A2" s="150" t="s">
        <v>96</v>
      </c>
      <c r="B2" s="150" t="s">
        <v>97</v>
      </c>
      <c r="C2" s="150" t="s">
        <v>98</v>
      </c>
    </row>
    <row r="3" customFormat="false" ht="15" hidden="false" customHeight="false" outlineLevel="0" collapsed="false">
      <c r="A3" s="150" t="n">
        <v>2</v>
      </c>
      <c r="B3" s="150"/>
      <c r="C3" s="150" t="s">
        <v>99</v>
      </c>
      <c r="D3" s="150"/>
    </row>
    <row r="4" customFormat="false" ht="15" hidden="false" customHeight="false" outlineLevel="0" collapsed="false">
      <c r="A4" s="150" t="n">
        <v>6</v>
      </c>
      <c r="B4" s="150"/>
      <c r="C4" s="150" t="s">
        <v>100</v>
      </c>
      <c r="D4" s="150"/>
    </row>
    <row r="5" customFormat="false" ht="15" hidden="false" customHeight="false" outlineLevel="0" collapsed="false">
      <c r="A5" s="150" t="n">
        <v>10</v>
      </c>
      <c r="B5" s="150"/>
      <c r="C5" s="150" t="s">
        <v>101</v>
      </c>
      <c r="D5" s="150"/>
    </row>
    <row r="6" customFormat="false" ht="15" hidden="false" customHeight="false" outlineLevel="0" collapsed="false">
      <c r="A6" s="150" t="n">
        <v>16</v>
      </c>
      <c r="B6" s="150"/>
      <c r="C6" s="150" t="s">
        <v>102</v>
      </c>
      <c r="D6" s="150"/>
    </row>
    <row r="7" customFormat="false" ht="15" hidden="false" customHeight="false" outlineLevel="0" collapsed="false">
      <c r="A7" s="150" t="n">
        <v>12</v>
      </c>
      <c r="B7" s="150"/>
      <c r="C7" s="150" t="s">
        <v>103</v>
      </c>
      <c r="D7" s="150"/>
    </row>
    <row r="8" customFormat="false" ht="15" hidden="false" customHeight="false" outlineLevel="0" collapsed="false">
      <c r="A8" s="150" t="n">
        <v>15</v>
      </c>
      <c r="B8" s="150"/>
      <c r="C8" s="150" t="s">
        <v>104</v>
      </c>
      <c r="D8" s="150"/>
    </row>
    <row r="9" customFormat="false" ht="15" hidden="false" customHeight="false" outlineLevel="0" collapsed="false">
      <c r="A9" s="150" t="n">
        <v>8</v>
      </c>
      <c r="B9" s="150" t="s">
        <v>105</v>
      </c>
      <c r="C9" s="150" t="s">
        <v>106</v>
      </c>
      <c r="D9" s="150"/>
    </row>
    <row r="10" customFormat="false" ht="15" hidden="false" customHeight="false" outlineLevel="0" collapsed="false">
      <c r="A10" s="150" t="n">
        <v>9</v>
      </c>
      <c r="B10" s="150"/>
      <c r="C10" s="150" t="s">
        <v>107</v>
      </c>
      <c r="D10" s="150"/>
    </row>
    <row r="11" customFormat="false" ht="15" hidden="false" customHeight="false" outlineLevel="0" collapsed="false">
      <c r="A11" s="150" t="n">
        <v>5</v>
      </c>
      <c r="B11" s="150"/>
      <c r="C11" s="150" t="s">
        <v>108</v>
      </c>
      <c r="D11" s="150"/>
    </row>
    <row r="12" customFormat="false" ht="15" hidden="false" customHeight="false" outlineLevel="0" collapsed="false">
      <c r="A12" s="150" t="n">
        <v>3</v>
      </c>
      <c r="B12" s="150"/>
      <c r="C12" s="150" t="s">
        <v>109</v>
      </c>
      <c r="D12" s="150"/>
    </row>
    <row r="13" customFormat="false" ht="15" hidden="false" customHeight="false" outlineLevel="0" collapsed="false">
      <c r="A13" s="150" t="n">
        <v>18</v>
      </c>
      <c r="B13" s="150"/>
      <c r="C13" s="150" t="s">
        <v>110</v>
      </c>
      <c r="D13" s="150"/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21.43"/>
    <col collapsed="false" customWidth="true" hidden="false" outlineLevel="0" max="3" min="3" style="0" width="22.14"/>
    <col collapsed="false" customWidth="true" hidden="false" outlineLevel="0" max="1025" min="4" style="0" width="17.29"/>
  </cols>
  <sheetData>
    <row r="1" customFormat="false" ht="15" hidden="false" customHeight="false" outlineLevel="0" collapsed="false">
      <c r="A1" s="189" t="s">
        <v>111</v>
      </c>
    </row>
    <row r="2" customFormat="false" ht="15" hidden="false" customHeight="false" outlineLevel="0" collapsed="false">
      <c r="A2" s="190"/>
    </row>
    <row r="3" customFormat="false" ht="15" hidden="false" customHeight="false" outlineLevel="0" collapsed="false">
      <c r="A3" s="190" t="s">
        <v>112</v>
      </c>
    </row>
    <row r="4" customFormat="false" ht="15" hidden="false" customHeight="false" outlineLevel="0" collapsed="false">
      <c r="A4" s="189" t="s">
        <v>113</v>
      </c>
    </row>
    <row r="5" customFormat="false" ht="15" hidden="false" customHeight="false" outlineLevel="0" collapsed="false">
      <c r="A5" s="189" t="s">
        <v>114</v>
      </c>
    </row>
    <row r="6" customFormat="false" ht="15" hidden="false" customHeight="false" outlineLevel="0" collapsed="false">
      <c r="A6" s="191"/>
    </row>
    <row r="7" customFormat="false" ht="15" hidden="false" customHeight="false" outlineLevel="0" collapsed="false">
      <c r="A7" s="191" t="s">
        <v>115</v>
      </c>
    </row>
    <row r="8" customFormat="false" ht="15" hidden="false" customHeight="false" outlineLevel="0" collapsed="false">
      <c r="B8" s="192" t="s">
        <v>116</v>
      </c>
    </row>
    <row r="9" customFormat="false" ht="15" hidden="false" customHeight="false" outlineLevel="0" collapsed="false">
      <c r="B9" s="192" t="s">
        <v>117</v>
      </c>
    </row>
    <row r="10" customFormat="false" ht="15" hidden="false" customHeight="false" outlineLevel="0" collapsed="false">
      <c r="B10" s="192" t="s">
        <v>118</v>
      </c>
    </row>
    <row r="11" customFormat="false" ht="15" hidden="false" customHeight="false" outlineLevel="0" collapsed="false">
      <c r="B11" s="192" t="s">
        <v>119</v>
      </c>
    </row>
    <row r="12" customFormat="false" ht="15" hidden="false" customHeight="false" outlineLevel="0" collapsed="false">
      <c r="B12" s="192" t="s">
        <v>120</v>
      </c>
    </row>
    <row r="13" customFormat="false" ht="15" hidden="false" customHeight="false" outlineLevel="0" collapsed="false">
      <c r="A13" s="191" t="s">
        <v>121</v>
      </c>
      <c r="B13" s="192"/>
    </row>
    <row r="14" customFormat="false" ht="15" hidden="false" customHeight="false" outlineLevel="0" collapsed="false">
      <c r="B14" s="192" t="s">
        <v>122</v>
      </c>
    </row>
    <row r="15" customFormat="false" ht="15" hidden="false" customHeight="false" outlineLevel="0" collapsed="false">
      <c r="B15" s="192" t="s">
        <v>123</v>
      </c>
    </row>
    <row r="16" customFormat="false" ht="15" hidden="false" customHeight="false" outlineLevel="0" collapsed="false">
      <c r="B16" s="192" t="s">
        <v>124</v>
      </c>
    </row>
    <row r="17" customFormat="false" ht="15" hidden="false" customHeight="false" outlineLevel="0" collapsed="false">
      <c r="B17" s="192" t="s">
        <v>125</v>
      </c>
    </row>
    <row r="18" customFormat="false" ht="15" hidden="false" customHeight="false" outlineLevel="0" collapsed="false">
      <c r="B18" s="192" t="s">
        <v>126</v>
      </c>
    </row>
    <row r="19" customFormat="false" ht="15" hidden="false" customHeight="false" outlineLevel="0" collapsed="false">
      <c r="A19" s="191" t="s">
        <v>127</v>
      </c>
      <c r="B19" s="192"/>
    </row>
    <row r="20" customFormat="false" ht="15" hidden="false" customHeight="false" outlineLevel="0" collapsed="false">
      <c r="B20" s="192" t="s">
        <v>128</v>
      </c>
    </row>
    <row r="21" customFormat="false" ht="15" hidden="false" customHeight="false" outlineLevel="0" collapsed="false">
      <c r="B21" s="192" t="s">
        <v>129</v>
      </c>
    </row>
    <row r="22" customFormat="false" ht="15" hidden="false" customHeight="false" outlineLevel="0" collapsed="false">
      <c r="B22" s="192" t="s">
        <v>130</v>
      </c>
    </row>
    <row r="23" customFormat="false" ht="15" hidden="false" customHeight="false" outlineLevel="0" collapsed="false">
      <c r="B23" s="192" t="s">
        <v>131</v>
      </c>
    </row>
    <row r="24" customFormat="false" ht="15" hidden="false" customHeight="false" outlineLevel="0" collapsed="false">
      <c r="B24" s="192" t="s">
        <v>132</v>
      </c>
    </row>
    <row r="25" customFormat="false" ht="15" hidden="false" customHeight="false" outlineLevel="0" collapsed="false">
      <c r="B25" s="192" t="s">
        <v>133</v>
      </c>
    </row>
    <row r="26" customFormat="false" ht="15" hidden="false" customHeight="false" outlineLevel="0" collapsed="false">
      <c r="A26" s="191" t="s">
        <v>134</v>
      </c>
      <c r="B26" s="192"/>
    </row>
    <row r="27" customFormat="false" ht="15" hidden="false" customHeight="false" outlineLevel="0" collapsed="false">
      <c r="B27" s="192" t="s">
        <v>128</v>
      </c>
    </row>
    <row r="28" customFormat="false" ht="15" hidden="false" customHeight="false" outlineLevel="0" collapsed="false">
      <c r="B28" s="192" t="s">
        <v>135</v>
      </c>
    </row>
    <row r="29" customFormat="false" ht="15" hidden="false" customHeight="false" outlineLevel="0" collapsed="false">
      <c r="B29" s="192" t="s">
        <v>136</v>
      </c>
    </row>
    <row r="30" customFormat="false" ht="15" hidden="false" customHeight="false" outlineLevel="0" collapsed="false">
      <c r="B30" s="192" t="s">
        <v>137</v>
      </c>
    </row>
    <row r="31" customFormat="false" ht="15" hidden="false" customHeight="false" outlineLevel="0" collapsed="false">
      <c r="B31" s="192" t="s">
        <v>138</v>
      </c>
    </row>
    <row r="32" customFormat="false" ht="15" hidden="false" customHeight="false" outlineLevel="0" collapsed="false">
      <c r="A32" s="191" t="s">
        <v>139</v>
      </c>
      <c r="B32" s="192"/>
    </row>
    <row r="33" customFormat="false" ht="15" hidden="false" customHeight="false" outlineLevel="0" collapsed="false">
      <c r="B33" s="192" t="s">
        <v>140</v>
      </c>
    </row>
    <row r="34" customFormat="false" ht="15" hidden="false" customHeight="false" outlineLevel="0" collapsed="false">
      <c r="A34" s="190"/>
      <c r="B34" s="189"/>
    </row>
    <row r="35" customFormat="false" ht="15" hidden="false" customHeight="false" outlineLevel="0" collapsed="false">
      <c r="A35" s="190" t="s">
        <v>141</v>
      </c>
      <c r="B35" s="189"/>
    </row>
    <row r="36" customFormat="false" ht="15" hidden="false" customHeight="false" outlineLevel="0" collapsed="false">
      <c r="A36" s="189" t="s">
        <v>142</v>
      </c>
      <c r="B36" s="189"/>
    </row>
    <row r="37" customFormat="false" ht="15" hidden="false" customHeight="false" outlineLevel="0" collapsed="false">
      <c r="A37" s="150" t="s">
        <v>143</v>
      </c>
      <c r="B37" s="189"/>
    </row>
    <row r="38" customFormat="false" ht="15" hidden="false" customHeight="false" outlineLevel="0" collapsed="false">
      <c r="A38" s="189" t="s">
        <v>144</v>
      </c>
      <c r="B38" s="189"/>
    </row>
    <row r="39" customFormat="false" ht="15" hidden="false" customHeight="false" outlineLevel="0" collapsed="false">
      <c r="A39" s="189" t="s">
        <v>145</v>
      </c>
      <c r="B39" s="189"/>
    </row>
    <row r="40" customFormat="false" ht="15" hidden="false" customHeight="false" outlineLevel="0" collapsed="false">
      <c r="A40" s="190"/>
      <c r="B40" s="189"/>
    </row>
    <row r="41" customFormat="false" ht="15" hidden="false" customHeight="false" outlineLevel="0" collapsed="false">
      <c r="A41" s="190" t="s">
        <v>146</v>
      </c>
      <c r="B41" s="189"/>
    </row>
    <row r="42" customFormat="false" ht="15" hidden="false" customHeight="false" outlineLevel="0" collapsed="false">
      <c r="A42" s="189" t="s">
        <v>142</v>
      </c>
      <c r="B42" s="189"/>
    </row>
    <row r="43" customFormat="false" ht="15" hidden="false" customHeight="false" outlineLevel="0" collapsed="false">
      <c r="A43" s="189" t="s">
        <v>147</v>
      </c>
      <c r="B43" s="18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napo </cp:lastModifiedBy>
  <dcterms:modified xsi:type="dcterms:W3CDTF">2018-05-23T21:53:11Z</dcterms:modified>
  <cp:revision>1</cp:revision>
  <dc:subject/>
  <dc:title/>
</cp:coreProperties>
</file>